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omments9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Munka1" sheetId="50" r:id="rId1"/>
    <sheet name="1.mell. Mérleg" sheetId="17" r:id="rId2"/>
    <sheet name="2.mell. Mérleg" sheetId="18" r:id="rId3"/>
    <sheet name="3.mell. Bevétel" sheetId="9" r:id="rId4"/>
    <sheet name="3.a átvett pe." sheetId="43" r:id="rId5"/>
    <sheet name="3.b mell. Működési bevételek" sheetId="44" r:id="rId6"/>
    <sheet name="3.c. mell. Közhatalmi bevételek" sheetId="45" r:id="rId7"/>
    <sheet name="4.mell. Normatíva" sheetId="52" r:id="rId8"/>
    <sheet name="5. mell. Önk.össz kiadás" sheetId="8" r:id="rId9"/>
    <sheet name="5.a. mell. Jogalkotás" sheetId="1" r:id="rId10"/>
    <sheet name="5.b. mell. VF saját forrásból" sheetId="41" r:id="rId11"/>
    <sheet name="5.c. mell. VF Eu forrásból" sheetId="5" r:id="rId12"/>
    <sheet name="5.d. mell. Védőnő, EÜ" sheetId="6" r:id="rId13"/>
    <sheet name="5.e. mell. Szociális ellátások" sheetId="37" r:id="rId14"/>
    <sheet name="5.f. mell. Átadott pénzeszk." sheetId="40" r:id="rId15"/>
    <sheet name="5.g. mell. Egyéb tev." sheetId="7" r:id="rId16"/>
    <sheet name="6. mell. Int.összesen" sheetId="15" r:id="rId17"/>
    <sheet name="6.a. mell. PH" sheetId="14" r:id="rId18"/>
    <sheet name="6.b. mell. Óvoda" sheetId="16" r:id="rId19"/>
    <sheet name="6.c. mell. BBKP" sheetId="12" r:id="rId20"/>
    <sheet name="7.mell. Beruházás" sheetId="19" r:id="rId21"/>
    <sheet name="8.mell. Felújítás" sheetId="20" r:id="rId22"/>
    <sheet name="9.mell. Létszámok" sheetId="21" r:id="rId23"/>
    <sheet name="10. mell. Több éves kihat" sheetId="29" r:id="rId24"/>
    <sheet name="11.mell. Ei felhaszn." sheetId="30" r:id="rId25"/>
    <sheet name="12.mell. Közv.tám" sheetId="31" r:id="rId26"/>
    <sheet name="13.mell. Mérleg" sheetId="28" r:id="rId27"/>
    <sheet name="MG Kft" sheetId="53" r:id="rId28"/>
    <sheet name="Martonsport Kft" sheetId="54" r:id="rId29"/>
  </sheets>
  <externalReferences>
    <externalReference r:id="rId30"/>
    <externalReference r:id="rId31"/>
    <externalReference r:id="rId32"/>
    <externalReference r:id="rId33"/>
  </externalReferences>
  <definedNames>
    <definedName name="_xlnm._FilterDatabase" localSheetId="28" hidden="1">'Martonsport Kft'!$A$3:$H$3</definedName>
    <definedName name="kst" localSheetId="4">#REF!</definedName>
    <definedName name="kst" localSheetId="5">#REF!</definedName>
    <definedName name="kst" localSheetId="6">#REF!</definedName>
    <definedName name="kst" localSheetId="7">#REF!</definedName>
    <definedName name="kst">#REF!</definedName>
    <definedName name="nev" localSheetId="7">[1]kod!$CD$8:$CD$3150</definedName>
    <definedName name="nev">[2]kod!$CD$8:$CD$3150</definedName>
    <definedName name="_xlnm.Print_Titles" localSheetId="7">'4.mell. Normatíva'!$A:$A</definedName>
    <definedName name="_xlnm.Print_Titles" localSheetId="8">'5. mell. Önk.össz kiadás'!$A:$C</definedName>
    <definedName name="_xlnm.Print_Titles" localSheetId="9">'5.a. mell. Jogalkotás'!$2:$4</definedName>
    <definedName name="_xlnm.Print_Titles" localSheetId="10">'5.b. mell. VF saját forrásból'!$A:$C,'5.b. mell. VF saját forrásból'!$1:$4</definedName>
    <definedName name="_xlnm.Print_Titles" localSheetId="11">'5.c. mell. VF Eu forrásból'!$1:$4</definedName>
    <definedName name="_xlnm.Print_Titles" localSheetId="12">'5.d. mell. Védőnő, EÜ'!$1:$4</definedName>
    <definedName name="_xlnm.Print_Titles" localSheetId="15">'5.g. mell. Egyéb tev.'!$A:$C</definedName>
    <definedName name="_xlnm.Print_Titles" localSheetId="16">'6. mell. Int.összesen'!#REF!</definedName>
    <definedName name="_xlnm.Print_Titles" localSheetId="17">'6.a. mell. PH'!$1:$4</definedName>
    <definedName name="_xlnm.Print_Titles" localSheetId="18">'6.b. mell. Óvoda'!$1:$4</definedName>
    <definedName name="_xlnm.Print_Titles" localSheetId="19">'6.c. mell. BBKP'!$1:$4</definedName>
    <definedName name="_xlnm.Print_Area" localSheetId="28">'Martonsport Kft'!$A$1:$V$38</definedName>
    <definedName name="_xlnm.Print_Area" localSheetId="27">'MG Kft'!$C$1:$Q$201</definedName>
    <definedName name="onev" localSheetId="7">[3]kod!$BT$34:$BT$3184</definedName>
    <definedName name="onev">[4]kod!$BT$34:$BT$3184</definedName>
    <definedName name="w" localSheetId="7">#REF!</definedName>
    <definedName name="w">#REF!</definedName>
  </definedNames>
  <calcPr calcId="124519"/>
</workbook>
</file>

<file path=xl/calcChain.xml><?xml version="1.0" encoding="utf-8"?>
<calcChain xmlns="http://schemas.openxmlformats.org/spreadsheetml/2006/main">
  <c r="H35" i="54"/>
  <c r="F31"/>
  <c r="V23"/>
  <c r="U23"/>
  <c r="T23"/>
  <c r="S23"/>
  <c r="R23"/>
  <c r="Q23"/>
  <c r="P23"/>
  <c r="O23"/>
  <c r="N23"/>
  <c r="M23"/>
  <c r="K23"/>
  <c r="H22"/>
  <c r="H21"/>
  <c r="H20"/>
  <c r="H19"/>
  <c r="H18"/>
  <c r="I17"/>
  <c r="J17" s="1"/>
  <c r="H17"/>
  <c r="L17" s="1"/>
  <c r="W17" s="1"/>
  <c r="G17"/>
  <c r="F17"/>
  <c r="H16"/>
  <c r="H15"/>
  <c r="D15"/>
  <c r="B15"/>
  <c r="H14"/>
  <c r="H13"/>
  <c r="G12"/>
  <c r="F12"/>
  <c r="H12" s="1"/>
  <c r="D12"/>
  <c r="B12"/>
  <c r="G11"/>
  <c r="F11"/>
  <c r="H11" s="1"/>
  <c r="D11"/>
  <c r="B11"/>
  <c r="H10"/>
  <c r="F10"/>
  <c r="D10" s="1"/>
  <c r="H9"/>
  <c r="F9"/>
  <c r="D9" s="1"/>
  <c r="W8"/>
  <c r="I8"/>
  <c r="G8"/>
  <c r="E8"/>
  <c r="C8"/>
  <c r="H7"/>
  <c r="H6"/>
  <c r="H5"/>
  <c r="I4"/>
  <c r="J4" s="1"/>
  <c r="H4"/>
  <c r="L4" s="1"/>
  <c r="G4"/>
  <c r="G23" s="1"/>
  <c r="F4"/>
  <c r="L23" l="1"/>
  <c r="W4"/>
  <c r="D8"/>
  <c r="W23"/>
  <c r="I23"/>
  <c r="F8"/>
  <c r="H8" s="1"/>
  <c r="J8" s="1"/>
  <c r="J23" s="1"/>
  <c r="B9"/>
  <c r="B10"/>
  <c r="B8" l="1"/>
  <c r="H23"/>
  <c r="F24" s="1"/>
  <c r="F23"/>
  <c r="Q201" i="53" l="1"/>
  <c r="R2"/>
  <c r="R101"/>
  <c r="S145"/>
  <c r="P200"/>
  <c r="O200"/>
  <c r="N200"/>
  <c r="M200"/>
  <c r="L200"/>
  <c r="K200"/>
  <c r="J200"/>
  <c r="I200"/>
  <c r="H200"/>
  <c r="G200"/>
  <c r="F200"/>
  <c r="E200"/>
  <c r="P199"/>
  <c r="O199"/>
  <c r="N199"/>
  <c r="M199"/>
  <c r="L199"/>
  <c r="K199"/>
  <c r="J199"/>
  <c r="I199"/>
  <c r="H199"/>
  <c r="G199"/>
  <c r="F199"/>
  <c r="E199"/>
  <c r="P198"/>
  <c r="O198"/>
  <c r="N198"/>
  <c r="M198"/>
  <c r="L198"/>
  <c r="K198"/>
  <c r="J198"/>
  <c r="I198"/>
  <c r="H198"/>
  <c r="G198"/>
  <c r="F198"/>
  <c r="E198"/>
  <c r="P197"/>
  <c r="O197"/>
  <c r="N197"/>
  <c r="M197"/>
  <c r="L197"/>
  <c r="K197"/>
  <c r="J197"/>
  <c r="I197"/>
  <c r="H197"/>
  <c r="G197"/>
  <c r="F197"/>
  <c r="E197"/>
  <c r="P196"/>
  <c r="O196"/>
  <c r="N196"/>
  <c r="M196"/>
  <c r="L196"/>
  <c r="K196"/>
  <c r="J196"/>
  <c r="I196"/>
  <c r="H196"/>
  <c r="G196"/>
  <c r="F196"/>
  <c r="E196"/>
  <c r="P195"/>
  <c r="O195"/>
  <c r="N195"/>
  <c r="M195"/>
  <c r="L195"/>
  <c r="K195"/>
  <c r="J195"/>
  <c r="I195"/>
  <c r="H195"/>
  <c r="G195"/>
  <c r="F195"/>
  <c r="E195"/>
  <c r="P194"/>
  <c r="O194"/>
  <c r="N194"/>
  <c r="M194"/>
  <c r="L194"/>
  <c r="K194"/>
  <c r="J194"/>
  <c r="I194"/>
  <c r="H194"/>
  <c r="G194"/>
  <c r="F194"/>
  <c r="E194"/>
  <c r="P193"/>
  <c r="O193"/>
  <c r="N193"/>
  <c r="M193"/>
  <c r="L193"/>
  <c r="K193"/>
  <c r="J193"/>
  <c r="I193"/>
  <c r="H193"/>
  <c r="G193"/>
  <c r="F193"/>
  <c r="E193"/>
  <c r="P192"/>
  <c r="O192"/>
  <c r="N192"/>
  <c r="M192"/>
  <c r="L192"/>
  <c r="K192"/>
  <c r="J192"/>
  <c r="I192"/>
  <c r="H192"/>
  <c r="G192"/>
  <c r="F192"/>
  <c r="E192"/>
  <c r="P191"/>
  <c r="O191"/>
  <c r="N191"/>
  <c r="M191"/>
  <c r="L191"/>
  <c r="K191"/>
  <c r="J191"/>
  <c r="I191"/>
  <c r="H191"/>
  <c r="G191"/>
  <c r="F191"/>
  <c r="E191"/>
  <c r="P190"/>
  <c r="O190"/>
  <c r="N190"/>
  <c r="M190"/>
  <c r="L190"/>
  <c r="K190"/>
  <c r="J190"/>
  <c r="I190"/>
  <c r="H190"/>
  <c r="G190"/>
  <c r="F190"/>
  <c r="E190"/>
  <c r="P189"/>
  <c r="O189"/>
  <c r="N189"/>
  <c r="M189"/>
  <c r="L189"/>
  <c r="K189"/>
  <c r="J189"/>
  <c r="I189"/>
  <c r="H189"/>
  <c r="G189"/>
  <c r="F189"/>
  <c r="E189"/>
  <c r="P188"/>
  <c r="O188"/>
  <c r="N188"/>
  <c r="M188"/>
  <c r="L188"/>
  <c r="K188"/>
  <c r="J188"/>
  <c r="I188"/>
  <c r="H188"/>
  <c r="G188"/>
  <c r="F188"/>
  <c r="E188"/>
  <c r="P187"/>
  <c r="O187"/>
  <c r="N187"/>
  <c r="M187"/>
  <c r="L187"/>
  <c r="K187"/>
  <c r="J187"/>
  <c r="I187"/>
  <c r="H187"/>
  <c r="G187"/>
  <c r="F187"/>
  <c r="E187"/>
  <c r="P186"/>
  <c r="O186"/>
  <c r="N186"/>
  <c r="M186"/>
  <c r="L186"/>
  <c r="K186"/>
  <c r="J186"/>
  <c r="I186"/>
  <c r="H186"/>
  <c r="G186"/>
  <c r="F186"/>
  <c r="E186"/>
  <c r="P185"/>
  <c r="O185"/>
  <c r="N185"/>
  <c r="M185"/>
  <c r="L185"/>
  <c r="K185"/>
  <c r="J185"/>
  <c r="I185"/>
  <c r="H185"/>
  <c r="G185"/>
  <c r="F185"/>
  <c r="E185"/>
  <c r="P184"/>
  <c r="O184"/>
  <c r="N184"/>
  <c r="M184"/>
  <c r="L184"/>
  <c r="K184"/>
  <c r="J184"/>
  <c r="I184"/>
  <c r="H184"/>
  <c r="G184"/>
  <c r="F184"/>
  <c r="E184"/>
  <c r="P183"/>
  <c r="O183"/>
  <c r="N183"/>
  <c r="M183"/>
  <c r="L183"/>
  <c r="K183"/>
  <c r="J183"/>
  <c r="I183"/>
  <c r="H183"/>
  <c r="G183"/>
  <c r="F183"/>
  <c r="E183"/>
  <c r="P182"/>
  <c r="O182"/>
  <c r="N182"/>
  <c r="M182"/>
  <c r="L182"/>
  <c r="K182"/>
  <c r="J182"/>
  <c r="I182"/>
  <c r="H182"/>
  <c r="G182"/>
  <c r="F182"/>
  <c r="E182"/>
  <c r="P181"/>
  <c r="O181"/>
  <c r="N181"/>
  <c r="M181"/>
  <c r="L181"/>
  <c r="K181"/>
  <c r="J181"/>
  <c r="I181"/>
  <c r="H181"/>
  <c r="G181"/>
  <c r="F181"/>
  <c r="E181"/>
  <c r="P180"/>
  <c r="O180"/>
  <c r="N180"/>
  <c r="M180"/>
  <c r="L180"/>
  <c r="K180"/>
  <c r="J180"/>
  <c r="I180"/>
  <c r="H180"/>
  <c r="G180"/>
  <c r="F180"/>
  <c r="E180"/>
  <c r="P179"/>
  <c r="O179"/>
  <c r="N179"/>
  <c r="M179"/>
  <c r="L179"/>
  <c r="K179"/>
  <c r="J179"/>
  <c r="I179"/>
  <c r="H179"/>
  <c r="G179"/>
  <c r="F179"/>
  <c r="E179"/>
  <c r="P178"/>
  <c r="O178"/>
  <c r="N178"/>
  <c r="M178"/>
  <c r="L178"/>
  <c r="K178"/>
  <c r="J178"/>
  <c r="I178"/>
  <c r="H178"/>
  <c r="G178"/>
  <c r="F178"/>
  <c r="E178"/>
  <c r="P177"/>
  <c r="O177"/>
  <c r="N177"/>
  <c r="M177"/>
  <c r="L177"/>
  <c r="K177"/>
  <c r="J177"/>
  <c r="I177"/>
  <c r="H177"/>
  <c r="G177"/>
  <c r="F177"/>
  <c r="E177"/>
  <c r="P176"/>
  <c r="O176"/>
  <c r="N176"/>
  <c r="M176"/>
  <c r="L176"/>
  <c r="K176"/>
  <c r="J176"/>
  <c r="I176"/>
  <c r="H176"/>
  <c r="G176"/>
  <c r="F176"/>
  <c r="E176"/>
  <c r="P175"/>
  <c r="O175"/>
  <c r="N175"/>
  <c r="M175"/>
  <c r="L175"/>
  <c r="K175"/>
  <c r="J175"/>
  <c r="I175"/>
  <c r="H175"/>
  <c r="G175"/>
  <c r="F175"/>
  <c r="E175"/>
  <c r="P174"/>
  <c r="O174"/>
  <c r="N174"/>
  <c r="M174"/>
  <c r="L174"/>
  <c r="K174"/>
  <c r="J174"/>
  <c r="I174"/>
  <c r="H174"/>
  <c r="G174"/>
  <c r="F174"/>
  <c r="E174"/>
  <c r="P173"/>
  <c r="O173"/>
  <c r="N173"/>
  <c r="M173"/>
  <c r="L173"/>
  <c r="K173"/>
  <c r="J173"/>
  <c r="I173"/>
  <c r="H173"/>
  <c r="G173"/>
  <c r="F173"/>
  <c r="E173"/>
  <c r="P172"/>
  <c r="O172"/>
  <c r="N172"/>
  <c r="M172"/>
  <c r="L172"/>
  <c r="K172"/>
  <c r="J172"/>
  <c r="I172"/>
  <c r="H172"/>
  <c r="G172"/>
  <c r="F172"/>
  <c r="E172"/>
  <c r="P171"/>
  <c r="O171"/>
  <c r="N171"/>
  <c r="M171"/>
  <c r="L171"/>
  <c r="K171"/>
  <c r="J171"/>
  <c r="I171"/>
  <c r="H171"/>
  <c r="G171"/>
  <c r="F171"/>
  <c r="E171"/>
  <c r="P170"/>
  <c r="O170"/>
  <c r="N170"/>
  <c r="M170"/>
  <c r="L170"/>
  <c r="K170"/>
  <c r="J170"/>
  <c r="I170"/>
  <c r="H170"/>
  <c r="G170"/>
  <c r="F170"/>
  <c r="E170"/>
  <c r="P169"/>
  <c r="O169"/>
  <c r="N169"/>
  <c r="M169"/>
  <c r="L169"/>
  <c r="K169"/>
  <c r="J169"/>
  <c r="I169"/>
  <c r="H169"/>
  <c r="G169"/>
  <c r="F169"/>
  <c r="E169"/>
  <c r="P168"/>
  <c r="O168"/>
  <c r="N168"/>
  <c r="M168"/>
  <c r="L168"/>
  <c r="K168"/>
  <c r="J168"/>
  <c r="I168"/>
  <c r="H168"/>
  <c r="G168"/>
  <c r="F168"/>
  <c r="E168"/>
  <c r="P167"/>
  <c r="O167"/>
  <c r="N167"/>
  <c r="M167"/>
  <c r="L167"/>
  <c r="K167"/>
  <c r="J167"/>
  <c r="I167"/>
  <c r="H167"/>
  <c r="G167"/>
  <c r="F167"/>
  <c r="E167"/>
  <c r="P166"/>
  <c r="O166"/>
  <c r="N166"/>
  <c r="M166"/>
  <c r="L166"/>
  <c r="K166"/>
  <c r="J166"/>
  <c r="I166"/>
  <c r="H166"/>
  <c r="G166"/>
  <c r="F166"/>
  <c r="E166"/>
  <c r="P165"/>
  <c r="O165"/>
  <c r="N165"/>
  <c r="M165"/>
  <c r="L165"/>
  <c r="K165"/>
  <c r="J165"/>
  <c r="I165"/>
  <c r="H165"/>
  <c r="G165"/>
  <c r="F165"/>
  <c r="E165"/>
  <c r="P164"/>
  <c r="O164"/>
  <c r="N164"/>
  <c r="M164"/>
  <c r="L164"/>
  <c r="K164"/>
  <c r="J164"/>
  <c r="I164"/>
  <c r="H164"/>
  <c r="G164"/>
  <c r="F164"/>
  <c r="E164"/>
  <c r="P163"/>
  <c r="O163"/>
  <c r="N163"/>
  <c r="M163"/>
  <c r="L163"/>
  <c r="K163"/>
  <c r="J163"/>
  <c r="I163"/>
  <c r="H163"/>
  <c r="G163"/>
  <c r="F163"/>
  <c r="E163"/>
  <c r="P162"/>
  <c r="O162"/>
  <c r="N162"/>
  <c r="M162"/>
  <c r="L162"/>
  <c r="K162"/>
  <c r="J162"/>
  <c r="I162"/>
  <c r="H162"/>
  <c r="G162"/>
  <c r="F162"/>
  <c r="E162"/>
  <c r="P161"/>
  <c r="O161"/>
  <c r="N161"/>
  <c r="M161"/>
  <c r="L161"/>
  <c r="K161"/>
  <c r="J161"/>
  <c r="I161"/>
  <c r="H161"/>
  <c r="G161"/>
  <c r="F161"/>
  <c r="E161"/>
  <c r="P160"/>
  <c r="O160"/>
  <c r="N160"/>
  <c r="M160"/>
  <c r="L160"/>
  <c r="K160"/>
  <c r="J160"/>
  <c r="I160"/>
  <c r="H160"/>
  <c r="G160"/>
  <c r="F160"/>
  <c r="E160"/>
  <c r="P159"/>
  <c r="O159"/>
  <c r="N159"/>
  <c r="M159"/>
  <c r="L159"/>
  <c r="K159"/>
  <c r="J159"/>
  <c r="I159"/>
  <c r="H159"/>
  <c r="G159"/>
  <c r="F159"/>
  <c r="E159"/>
  <c r="P158"/>
  <c r="O158"/>
  <c r="N158"/>
  <c r="M158"/>
  <c r="L158"/>
  <c r="K158"/>
  <c r="J158"/>
  <c r="I158"/>
  <c r="H158"/>
  <c r="G158"/>
  <c r="F158"/>
  <c r="E158"/>
  <c r="P157"/>
  <c r="O157"/>
  <c r="N157"/>
  <c r="M157"/>
  <c r="L157"/>
  <c r="K157"/>
  <c r="J157"/>
  <c r="I157"/>
  <c r="H157"/>
  <c r="G157"/>
  <c r="F157"/>
  <c r="E157"/>
  <c r="P156"/>
  <c r="O156"/>
  <c r="N156"/>
  <c r="M156"/>
  <c r="L156"/>
  <c r="K156"/>
  <c r="J156"/>
  <c r="I156"/>
  <c r="H156"/>
  <c r="G156"/>
  <c r="F156"/>
  <c r="E156"/>
  <c r="P155"/>
  <c r="O155"/>
  <c r="N155"/>
  <c r="M155"/>
  <c r="L155"/>
  <c r="K155"/>
  <c r="J155"/>
  <c r="I155"/>
  <c r="H155"/>
  <c r="G155"/>
  <c r="F155"/>
  <c r="E155"/>
  <c r="P154"/>
  <c r="O154"/>
  <c r="N154"/>
  <c r="M154"/>
  <c r="L154"/>
  <c r="K154"/>
  <c r="J154"/>
  <c r="I154"/>
  <c r="H154"/>
  <c r="G154"/>
  <c r="F154"/>
  <c r="E154"/>
  <c r="P153"/>
  <c r="O153"/>
  <c r="N153"/>
  <c r="M153"/>
  <c r="L153"/>
  <c r="K153"/>
  <c r="J153"/>
  <c r="I153"/>
  <c r="H153"/>
  <c r="G153"/>
  <c r="F153"/>
  <c r="E153"/>
  <c r="P152"/>
  <c r="O152"/>
  <c r="N152"/>
  <c r="M152"/>
  <c r="L152"/>
  <c r="K152"/>
  <c r="J152"/>
  <c r="I152"/>
  <c r="H152"/>
  <c r="G152"/>
  <c r="F152"/>
  <c r="E152"/>
  <c r="P151"/>
  <c r="O151"/>
  <c r="N151"/>
  <c r="M151"/>
  <c r="L151"/>
  <c r="K151"/>
  <c r="J151"/>
  <c r="I151"/>
  <c r="H151"/>
  <c r="G151"/>
  <c r="F151"/>
  <c r="E151"/>
  <c r="P150"/>
  <c r="O150"/>
  <c r="N150"/>
  <c r="M150"/>
  <c r="L150"/>
  <c r="K150"/>
  <c r="J150"/>
  <c r="I150"/>
  <c r="H150"/>
  <c r="G150"/>
  <c r="F150"/>
  <c r="E150"/>
  <c r="P149"/>
  <c r="O149"/>
  <c r="N149"/>
  <c r="M149"/>
  <c r="L149"/>
  <c r="K149"/>
  <c r="J149"/>
  <c r="I149"/>
  <c r="H149"/>
  <c r="G149"/>
  <c r="F149"/>
  <c r="E149"/>
  <c r="P148"/>
  <c r="O148"/>
  <c r="N148"/>
  <c r="M148"/>
  <c r="L148"/>
  <c r="K148"/>
  <c r="J148"/>
  <c r="I148"/>
  <c r="H148"/>
  <c r="G148"/>
  <c r="F148"/>
  <c r="E148"/>
  <c r="P147"/>
  <c r="O147"/>
  <c r="N147"/>
  <c r="M147"/>
  <c r="L147"/>
  <c r="K147"/>
  <c r="J147"/>
  <c r="I147"/>
  <c r="H147"/>
  <c r="G147"/>
  <c r="F147"/>
  <c r="E147"/>
  <c r="P146"/>
  <c r="O146"/>
  <c r="N146"/>
  <c r="M146"/>
  <c r="L146"/>
  <c r="K146"/>
  <c r="J146"/>
  <c r="I146"/>
  <c r="H146"/>
  <c r="G146"/>
  <c r="F146"/>
  <c r="E146"/>
  <c r="P145"/>
  <c r="O145"/>
  <c r="N145"/>
  <c r="M145"/>
  <c r="L145"/>
  <c r="K145"/>
  <c r="J145"/>
  <c r="I145"/>
  <c r="H145"/>
  <c r="G145"/>
  <c r="F145"/>
  <c r="E145"/>
  <c r="R145" s="1"/>
  <c r="P144"/>
  <c r="O144"/>
  <c r="N144"/>
  <c r="M144"/>
  <c r="L144"/>
  <c r="K144"/>
  <c r="J144"/>
  <c r="I144"/>
  <c r="H144"/>
  <c r="G144"/>
  <c r="F144"/>
  <c r="E144"/>
  <c r="P143"/>
  <c r="O143"/>
  <c r="N143"/>
  <c r="M143"/>
  <c r="L143"/>
  <c r="K143"/>
  <c r="J143"/>
  <c r="I143"/>
  <c r="H143"/>
  <c r="G143"/>
  <c r="F143"/>
  <c r="E143"/>
  <c r="P142"/>
  <c r="O142"/>
  <c r="N142"/>
  <c r="M142"/>
  <c r="L142"/>
  <c r="K142"/>
  <c r="J142"/>
  <c r="I142"/>
  <c r="H142"/>
  <c r="G142"/>
  <c r="F142"/>
  <c r="E142"/>
  <c r="P141"/>
  <c r="O141"/>
  <c r="N141"/>
  <c r="M141"/>
  <c r="L141"/>
  <c r="K141"/>
  <c r="J141"/>
  <c r="I141"/>
  <c r="H141"/>
  <c r="G141"/>
  <c r="F141"/>
  <c r="E141"/>
  <c r="P140"/>
  <c r="O140"/>
  <c r="N140"/>
  <c r="M140"/>
  <c r="L140"/>
  <c r="K140"/>
  <c r="J140"/>
  <c r="I140"/>
  <c r="H140"/>
  <c r="G140"/>
  <c r="F140"/>
  <c r="E140"/>
  <c r="P139"/>
  <c r="O139"/>
  <c r="N139"/>
  <c r="M139"/>
  <c r="L139"/>
  <c r="K139"/>
  <c r="J139"/>
  <c r="I139"/>
  <c r="H139"/>
  <c r="G139"/>
  <c r="F139"/>
  <c r="E139"/>
  <c r="P138"/>
  <c r="O138"/>
  <c r="N138"/>
  <c r="M138"/>
  <c r="L138"/>
  <c r="K138"/>
  <c r="J138"/>
  <c r="I138"/>
  <c r="H138"/>
  <c r="G138"/>
  <c r="F138"/>
  <c r="E138"/>
  <c r="P137"/>
  <c r="O137"/>
  <c r="N137"/>
  <c r="M137"/>
  <c r="L137"/>
  <c r="K137"/>
  <c r="J137"/>
  <c r="I137"/>
  <c r="H137"/>
  <c r="G137"/>
  <c r="F137"/>
  <c r="E137"/>
  <c r="P136"/>
  <c r="O136"/>
  <c r="N136"/>
  <c r="M136"/>
  <c r="L136"/>
  <c r="K136"/>
  <c r="J136"/>
  <c r="I136"/>
  <c r="H136"/>
  <c r="G136"/>
  <c r="F136"/>
  <c r="E136"/>
  <c r="P135"/>
  <c r="O135"/>
  <c r="N135"/>
  <c r="M135"/>
  <c r="L135"/>
  <c r="K135"/>
  <c r="J135"/>
  <c r="I135"/>
  <c r="H135"/>
  <c r="G135"/>
  <c r="F135"/>
  <c r="E135"/>
  <c r="P134"/>
  <c r="O134"/>
  <c r="N134"/>
  <c r="M134"/>
  <c r="L134"/>
  <c r="K134"/>
  <c r="J134"/>
  <c r="I134"/>
  <c r="H134"/>
  <c r="G134"/>
  <c r="F134"/>
  <c r="E134"/>
  <c r="P133"/>
  <c r="O133"/>
  <c r="N133"/>
  <c r="M133"/>
  <c r="L133"/>
  <c r="K133"/>
  <c r="J133"/>
  <c r="I133"/>
  <c r="H133"/>
  <c r="G133"/>
  <c r="F133"/>
  <c r="E133"/>
  <c r="P132"/>
  <c r="O132"/>
  <c r="N132"/>
  <c r="M132"/>
  <c r="L132"/>
  <c r="K132"/>
  <c r="J132"/>
  <c r="I132"/>
  <c r="H132"/>
  <c r="G132"/>
  <c r="F132"/>
  <c r="E132"/>
  <c r="P131"/>
  <c r="O131"/>
  <c r="N131"/>
  <c r="M131"/>
  <c r="L131"/>
  <c r="K131"/>
  <c r="J131"/>
  <c r="I131"/>
  <c r="H131"/>
  <c r="G131"/>
  <c r="F131"/>
  <c r="E131"/>
  <c r="P130"/>
  <c r="O130"/>
  <c r="N130"/>
  <c r="M130"/>
  <c r="L130"/>
  <c r="K130"/>
  <c r="J130"/>
  <c r="I130"/>
  <c r="H130"/>
  <c r="G130"/>
  <c r="F130"/>
  <c r="E130"/>
  <c r="P129"/>
  <c r="O129"/>
  <c r="N129"/>
  <c r="M129"/>
  <c r="L129"/>
  <c r="K129"/>
  <c r="J129"/>
  <c r="I129"/>
  <c r="H129"/>
  <c r="G129"/>
  <c r="F129"/>
  <c r="E129"/>
  <c r="P128"/>
  <c r="O128"/>
  <c r="N128"/>
  <c r="M128"/>
  <c r="L128"/>
  <c r="K128"/>
  <c r="J128"/>
  <c r="I128"/>
  <c r="H128"/>
  <c r="G128"/>
  <c r="F128"/>
  <c r="E128"/>
  <c r="P127"/>
  <c r="O127"/>
  <c r="N127"/>
  <c r="M127"/>
  <c r="L127"/>
  <c r="K127"/>
  <c r="J127"/>
  <c r="I127"/>
  <c r="H127"/>
  <c r="G127"/>
  <c r="F127"/>
  <c r="E127"/>
  <c r="P126"/>
  <c r="O126"/>
  <c r="N126"/>
  <c r="M126"/>
  <c r="L126"/>
  <c r="K126"/>
  <c r="J126"/>
  <c r="I126"/>
  <c r="H126"/>
  <c r="G126"/>
  <c r="F126"/>
  <c r="E126"/>
  <c r="P125"/>
  <c r="O125"/>
  <c r="N125"/>
  <c r="M125"/>
  <c r="L125"/>
  <c r="K125"/>
  <c r="J125"/>
  <c r="I125"/>
  <c r="H125"/>
  <c r="G125"/>
  <c r="F125"/>
  <c r="E125"/>
  <c r="P124"/>
  <c r="O124"/>
  <c r="N124"/>
  <c r="M124"/>
  <c r="L124"/>
  <c r="K124"/>
  <c r="J124"/>
  <c r="I124"/>
  <c r="H124"/>
  <c r="G124"/>
  <c r="F124"/>
  <c r="E124"/>
  <c r="P123"/>
  <c r="O123"/>
  <c r="N123"/>
  <c r="M123"/>
  <c r="L123"/>
  <c r="K123"/>
  <c r="J123"/>
  <c r="I123"/>
  <c r="H123"/>
  <c r="G123"/>
  <c r="F123"/>
  <c r="E123"/>
  <c r="P122"/>
  <c r="O122"/>
  <c r="N122"/>
  <c r="M122"/>
  <c r="L122"/>
  <c r="K122"/>
  <c r="J122"/>
  <c r="I122"/>
  <c r="H122"/>
  <c r="G122"/>
  <c r="F122"/>
  <c r="E122"/>
  <c r="P121"/>
  <c r="O121"/>
  <c r="N121"/>
  <c r="M121"/>
  <c r="L121"/>
  <c r="K121"/>
  <c r="J121"/>
  <c r="I121"/>
  <c r="H121"/>
  <c r="G121"/>
  <c r="F121"/>
  <c r="E121"/>
  <c r="P120"/>
  <c r="O120"/>
  <c r="N120"/>
  <c r="M120"/>
  <c r="L120"/>
  <c r="K120"/>
  <c r="J120"/>
  <c r="I120"/>
  <c r="H120"/>
  <c r="G120"/>
  <c r="F120"/>
  <c r="E120"/>
  <c r="P119"/>
  <c r="O119"/>
  <c r="N119"/>
  <c r="M119"/>
  <c r="L119"/>
  <c r="K119"/>
  <c r="J119"/>
  <c r="I119"/>
  <c r="H119"/>
  <c r="G119"/>
  <c r="F119"/>
  <c r="E119"/>
  <c r="P118"/>
  <c r="O118"/>
  <c r="N118"/>
  <c r="M118"/>
  <c r="L118"/>
  <c r="K118"/>
  <c r="J118"/>
  <c r="I118"/>
  <c r="H118"/>
  <c r="G118"/>
  <c r="F118"/>
  <c r="E118"/>
  <c r="P117"/>
  <c r="O117"/>
  <c r="N117"/>
  <c r="M117"/>
  <c r="L117"/>
  <c r="K117"/>
  <c r="J117"/>
  <c r="I117"/>
  <c r="H117"/>
  <c r="G117"/>
  <c r="F117"/>
  <c r="E117"/>
  <c r="P116"/>
  <c r="O116"/>
  <c r="N116"/>
  <c r="M116"/>
  <c r="L116"/>
  <c r="K116"/>
  <c r="J116"/>
  <c r="I116"/>
  <c r="H116"/>
  <c r="G116"/>
  <c r="F116"/>
  <c r="E116"/>
  <c r="P115"/>
  <c r="O115"/>
  <c r="N115"/>
  <c r="M115"/>
  <c r="L115"/>
  <c r="K115"/>
  <c r="J115"/>
  <c r="I115"/>
  <c r="H115"/>
  <c r="G115"/>
  <c r="F115"/>
  <c r="E115"/>
  <c r="P114"/>
  <c r="O114"/>
  <c r="N114"/>
  <c r="M114"/>
  <c r="L114"/>
  <c r="K114"/>
  <c r="J114"/>
  <c r="I114"/>
  <c r="H114"/>
  <c r="G114"/>
  <c r="F114"/>
  <c r="E114"/>
  <c r="P113"/>
  <c r="O113"/>
  <c r="N113"/>
  <c r="M113"/>
  <c r="L113"/>
  <c r="K113"/>
  <c r="J113"/>
  <c r="I113"/>
  <c r="H113"/>
  <c r="G113"/>
  <c r="F113"/>
  <c r="E113"/>
  <c r="P112"/>
  <c r="O112"/>
  <c r="N112"/>
  <c r="M112"/>
  <c r="L112"/>
  <c r="K112"/>
  <c r="J112"/>
  <c r="I112"/>
  <c r="H112"/>
  <c r="G112"/>
  <c r="F112"/>
  <c r="E112"/>
  <c r="P111"/>
  <c r="O111"/>
  <c r="N111"/>
  <c r="M111"/>
  <c r="L111"/>
  <c r="K111"/>
  <c r="J111"/>
  <c r="I111"/>
  <c r="H111"/>
  <c r="G111"/>
  <c r="F111"/>
  <c r="E111"/>
  <c r="P110"/>
  <c r="O110"/>
  <c r="N110"/>
  <c r="M110"/>
  <c r="L110"/>
  <c r="K110"/>
  <c r="J110"/>
  <c r="I110"/>
  <c r="H110"/>
  <c r="G110"/>
  <c r="F110"/>
  <c r="E110"/>
  <c r="P109"/>
  <c r="O109"/>
  <c r="N109"/>
  <c r="M109"/>
  <c r="L109"/>
  <c r="K109"/>
  <c r="J109"/>
  <c r="I109"/>
  <c r="H109"/>
  <c r="G109"/>
  <c r="F109"/>
  <c r="E109"/>
  <c r="P108"/>
  <c r="O108"/>
  <c r="N108"/>
  <c r="M108"/>
  <c r="L108"/>
  <c r="K108"/>
  <c r="J108"/>
  <c r="I108"/>
  <c r="H108"/>
  <c r="G108"/>
  <c r="F108"/>
  <c r="E108"/>
  <c r="P107"/>
  <c r="O107"/>
  <c r="N107"/>
  <c r="M107"/>
  <c r="L107"/>
  <c r="K107"/>
  <c r="J107"/>
  <c r="I107"/>
  <c r="H107"/>
  <c r="G107"/>
  <c r="F107"/>
  <c r="E107"/>
  <c r="P106"/>
  <c r="O106"/>
  <c r="N106"/>
  <c r="M106"/>
  <c r="L106"/>
  <c r="K106"/>
  <c r="J106"/>
  <c r="I106"/>
  <c r="H106"/>
  <c r="G106"/>
  <c r="F106"/>
  <c r="E106"/>
  <c r="P105"/>
  <c r="O105"/>
  <c r="N105"/>
  <c r="M105"/>
  <c r="L105"/>
  <c r="K105"/>
  <c r="J105"/>
  <c r="I105"/>
  <c r="H105"/>
  <c r="G105"/>
  <c r="F105"/>
  <c r="E105"/>
  <c r="P104"/>
  <c r="O104"/>
  <c r="N104"/>
  <c r="M104"/>
  <c r="L104"/>
  <c r="K104"/>
  <c r="J104"/>
  <c r="I104"/>
  <c r="H104"/>
  <c r="G104"/>
  <c r="F104"/>
  <c r="E104"/>
  <c r="P103"/>
  <c r="O103"/>
  <c r="N103"/>
  <c r="M103"/>
  <c r="L103"/>
  <c r="K103"/>
  <c r="J103"/>
  <c r="I103"/>
  <c r="H103"/>
  <c r="G103"/>
  <c r="F103"/>
  <c r="E103"/>
  <c r="P102"/>
  <c r="O102"/>
  <c r="O101" s="1"/>
  <c r="N102"/>
  <c r="M102"/>
  <c r="L102"/>
  <c r="K102"/>
  <c r="K101" s="1"/>
  <c r="J102"/>
  <c r="I102"/>
  <c r="H102"/>
  <c r="H101" s="1"/>
  <c r="G102"/>
  <c r="F102"/>
  <c r="F101" s="1"/>
  <c r="E102"/>
  <c r="P101"/>
  <c r="M101"/>
  <c r="L101"/>
  <c r="I101"/>
  <c r="G101"/>
  <c r="E101"/>
  <c r="P100"/>
  <c r="O100"/>
  <c r="N100"/>
  <c r="M100"/>
  <c r="L100"/>
  <c r="K100"/>
  <c r="J100"/>
  <c r="I100"/>
  <c r="H100"/>
  <c r="G100"/>
  <c r="F100"/>
  <c r="E100"/>
  <c r="P99"/>
  <c r="O99"/>
  <c r="N99"/>
  <c r="M99"/>
  <c r="L99"/>
  <c r="K99"/>
  <c r="J99"/>
  <c r="I99"/>
  <c r="H99"/>
  <c r="G99"/>
  <c r="F99"/>
  <c r="E99"/>
  <c r="P98"/>
  <c r="O98"/>
  <c r="N98"/>
  <c r="M98"/>
  <c r="L98"/>
  <c r="K98"/>
  <c r="J98"/>
  <c r="I98"/>
  <c r="H98"/>
  <c r="G98"/>
  <c r="F98"/>
  <c r="E98"/>
  <c r="P97"/>
  <c r="O97"/>
  <c r="N97"/>
  <c r="M97"/>
  <c r="L97"/>
  <c r="K97"/>
  <c r="J97"/>
  <c r="I97"/>
  <c r="H97"/>
  <c r="G97"/>
  <c r="F97"/>
  <c r="E97"/>
  <c r="P96"/>
  <c r="O96"/>
  <c r="N96"/>
  <c r="M96"/>
  <c r="L96"/>
  <c r="K96"/>
  <c r="J96"/>
  <c r="I96"/>
  <c r="H96"/>
  <c r="G96"/>
  <c r="F96"/>
  <c r="E96"/>
  <c r="P95"/>
  <c r="O95"/>
  <c r="N95"/>
  <c r="M95"/>
  <c r="L95"/>
  <c r="K95"/>
  <c r="J95"/>
  <c r="I95"/>
  <c r="H95"/>
  <c r="G95"/>
  <c r="F95"/>
  <c r="E95"/>
  <c r="P94"/>
  <c r="O94"/>
  <c r="N94"/>
  <c r="M94"/>
  <c r="L94"/>
  <c r="K94"/>
  <c r="J94"/>
  <c r="I94"/>
  <c r="H94"/>
  <c r="G94"/>
  <c r="F94"/>
  <c r="E94"/>
  <c r="P93"/>
  <c r="O93"/>
  <c r="N93"/>
  <c r="M93"/>
  <c r="L93"/>
  <c r="K93"/>
  <c r="J93"/>
  <c r="I93"/>
  <c r="H93"/>
  <c r="G93"/>
  <c r="F93"/>
  <c r="E93"/>
  <c r="P92"/>
  <c r="O92"/>
  <c r="N92"/>
  <c r="M92"/>
  <c r="L92"/>
  <c r="K92"/>
  <c r="J92"/>
  <c r="I92"/>
  <c r="H92"/>
  <c r="G92"/>
  <c r="F92"/>
  <c r="E92"/>
  <c r="P91"/>
  <c r="O91"/>
  <c r="N91"/>
  <c r="M91"/>
  <c r="L91"/>
  <c r="K91"/>
  <c r="J91"/>
  <c r="I91"/>
  <c r="H91"/>
  <c r="G91"/>
  <c r="F91"/>
  <c r="E91"/>
  <c r="P90"/>
  <c r="O90"/>
  <c r="N90"/>
  <c r="M90"/>
  <c r="M89" s="1"/>
  <c r="L90"/>
  <c r="K90"/>
  <c r="J90"/>
  <c r="I90"/>
  <c r="I89" s="1"/>
  <c r="H90"/>
  <c r="G90"/>
  <c r="F90"/>
  <c r="E90"/>
  <c r="R90" s="1"/>
  <c r="S101" s="1"/>
  <c r="G89"/>
  <c r="P88"/>
  <c r="O88"/>
  <c r="N88"/>
  <c r="M88"/>
  <c r="L88"/>
  <c r="K88"/>
  <c r="J88"/>
  <c r="I88"/>
  <c r="H88"/>
  <c r="G88"/>
  <c r="F88"/>
  <c r="E88"/>
  <c r="P87"/>
  <c r="O87"/>
  <c r="N87"/>
  <c r="M87"/>
  <c r="L87"/>
  <c r="K87"/>
  <c r="J87"/>
  <c r="I87"/>
  <c r="H87"/>
  <c r="G87"/>
  <c r="F87"/>
  <c r="E87"/>
  <c r="P86"/>
  <c r="O86"/>
  <c r="N86"/>
  <c r="M86"/>
  <c r="L86"/>
  <c r="K86"/>
  <c r="J86"/>
  <c r="I86"/>
  <c r="H86"/>
  <c r="G86"/>
  <c r="F86"/>
  <c r="E86"/>
  <c r="P85"/>
  <c r="O85"/>
  <c r="N85"/>
  <c r="M85"/>
  <c r="L85"/>
  <c r="K85"/>
  <c r="J85"/>
  <c r="I85"/>
  <c r="H85"/>
  <c r="G85"/>
  <c r="F85"/>
  <c r="E85"/>
  <c r="P84"/>
  <c r="O84"/>
  <c r="N84"/>
  <c r="M84"/>
  <c r="L84"/>
  <c r="K84"/>
  <c r="J84"/>
  <c r="I84"/>
  <c r="H84"/>
  <c r="G84"/>
  <c r="F84"/>
  <c r="E84"/>
  <c r="P83"/>
  <c r="O83"/>
  <c r="N83"/>
  <c r="M83"/>
  <c r="L83"/>
  <c r="K83"/>
  <c r="J83"/>
  <c r="I83"/>
  <c r="H83"/>
  <c r="G83"/>
  <c r="F83"/>
  <c r="E83"/>
  <c r="P82"/>
  <c r="O82"/>
  <c r="N82"/>
  <c r="M82"/>
  <c r="L82"/>
  <c r="K82"/>
  <c r="J82"/>
  <c r="I82"/>
  <c r="H82"/>
  <c r="G82"/>
  <c r="F82"/>
  <c r="E82"/>
  <c r="P81"/>
  <c r="O81"/>
  <c r="N81"/>
  <c r="M81"/>
  <c r="L81"/>
  <c r="K81"/>
  <c r="J81"/>
  <c r="I81"/>
  <c r="H81"/>
  <c r="G81"/>
  <c r="F81"/>
  <c r="E81"/>
  <c r="P80"/>
  <c r="O80"/>
  <c r="N80"/>
  <c r="M80"/>
  <c r="L80"/>
  <c r="K80"/>
  <c r="J80"/>
  <c r="I80"/>
  <c r="H80"/>
  <c r="G80"/>
  <c r="F80"/>
  <c r="E80"/>
  <c r="P79"/>
  <c r="O79"/>
  <c r="N79"/>
  <c r="M79"/>
  <c r="L79"/>
  <c r="K79"/>
  <c r="J79"/>
  <c r="I79"/>
  <c r="H79"/>
  <c r="G79"/>
  <c r="F79"/>
  <c r="E79"/>
  <c r="P78"/>
  <c r="O78"/>
  <c r="N78"/>
  <c r="M78"/>
  <c r="L78"/>
  <c r="K78"/>
  <c r="J78"/>
  <c r="I78"/>
  <c r="H78"/>
  <c r="G78"/>
  <c r="F78"/>
  <c r="E78"/>
  <c r="P77"/>
  <c r="O77"/>
  <c r="N77"/>
  <c r="M77"/>
  <c r="L77"/>
  <c r="K77"/>
  <c r="J77"/>
  <c r="I77"/>
  <c r="H77"/>
  <c r="G77"/>
  <c r="F77"/>
  <c r="E77"/>
  <c r="P76"/>
  <c r="O76"/>
  <c r="N76"/>
  <c r="M76"/>
  <c r="L76"/>
  <c r="K76"/>
  <c r="J76"/>
  <c r="I76"/>
  <c r="H76"/>
  <c r="G76"/>
  <c r="F76"/>
  <c r="E76"/>
  <c r="P75"/>
  <c r="O75"/>
  <c r="N75"/>
  <c r="M75"/>
  <c r="L75"/>
  <c r="K75"/>
  <c r="J75"/>
  <c r="I75"/>
  <c r="H75"/>
  <c r="G75"/>
  <c r="F75"/>
  <c r="E75"/>
  <c r="P74"/>
  <c r="O74"/>
  <c r="N74"/>
  <c r="M74"/>
  <c r="L74"/>
  <c r="K74"/>
  <c r="J74"/>
  <c r="I74"/>
  <c r="H74"/>
  <c r="G74"/>
  <c r="F74"/>
  <c r="E74"/>
  <c r="P73"/>
  <c r="O73"/>
  <c r="N73"/>
  <c r="M73"/>
  <c r="L73"/>
  <c r="K73"/>
  <c r="J73"/>
  <c r="I73"/>
  <c r="H73"/>
  <c r="G73"/>
  <c r="F73"/>
  <c r="E73"/>
  <c r="P72"/>
  <c r="O72"/>
  <c r="N72"/>
  <c r="M72"/>
  <c r="L72"/>
  <c r="K72"/>
  <c r="J72"/>
  <c r="I72"/>
  <c r="H72"/>
  <c r="G72"/>
  <c r="F72"/>
  <c r="E72"/>
  <c r="P71"/>
  <c r="O71"/>
  <c r="N71"/>
  <c r="M71"/>
  <c r="L71"/>
  <c r="K71"/>
  <c r="J71"/>
  <c r="I71"/>
  <c r="H71"/>
  <c r="G71"/>
  <c r="F71"/>
  <c r="E71"/>
  <c r="P70"/>
  <c r="O70"/>
  <c r="N70"/>
  <c r="M70"/>
  <c r="L70"/>
  <c r="K70"/>
  <c r="J70"/>
  <c r="I70"/>
  <c r="H70"/>
  <c r="G70"/>
  <c r="F70"/>
  <c r="E70"/>
  <c r="P69"/>
  <c r="O69"/>
  <c r="N69"/>
  <c r="M69"/>
  <c r="L69"/>
  <c r="K69"/>
  <c r="J69"/>
  <c r="I69"/>
  <c r="H69"/>
  <c r="G69"/>
  <c r="F69"/>
  <c r="E69"/>
  <c r="P68"/>
  <c r="O68"/>
  <c r="N68"/>
  <c r="M68"/>
  <c r="L68"/>
  <c r="K68"/>
  <c r="J68"/>
  <c r="I68"/>
  <c r="H68"/>
  <c r="G68"/>
  <c r="F68"/>
  <c r="E68"/>
  <c r="P67"/>
  <c r="O67"/>
  <c r="N67"/>
  <c r="M67"/>
  <c r="L67"/>
  <c r="K67"/>
  <c r="J67"/>
  <c r="I67"/>
  <c r="H67"/>
  <c r="G67"/>
  <c r="F67"/>
  <c r="E67"/>
  <c r="P66"/>
  <c r="O66"/>
  <c r="N66"/>
  <c r="M66"/>
  <c r="L66"/>
  <c r="K66"/>
  <c r="J66"/>
  <c r="I66"/>
  <c r="H66"/>
  <c r="G66"/>
  <c r="F66"/>
  <c r="E66"/>
  <c r="R66" s="1"/>
  <c r="P65"/>
  <c r="O65"/>
  <c r="N65"/>
  <c r="M65"/>
  <c r="L65"/>
  <c r="K65"/>
  <c r="J65"/>
  <c r="I65"/>
  <c r="H65"/>
  <c r="G65"/>
  <c r="F65"/>
  <c r="E65"/>
  <c r="P64"/>
  <c r="O64"/>
  <c r="N64"/>
  <c r="M64"/>
  <c r="L64"/>
  <c r="K64"/>
  <c r="J64"/>
  <c r="I64"/>
  <c r="H64"/>
  <c r="G64"/>
  <c r="F64"/>
  <c r="E64"/>
  <c r="P63"/>
  <c r="O63"/>
  <c r="N63"/>
  <c r="M63"/>
  <c r="L63"/>
  <c r="K63"/>
  <c r="J63"/>
  <c r="I63"/>
  <c r="H63"/>
  <c r="G63"/>
  <c r="F63"/>
  <c r="E63"/>
  <c r="R63" s="1"/>
  <c r="E62"/>
  <c r="E61"/>
  <c r="E60"/>
  <c r="E59"/>
  <c r="E58"/>
  <c r="E57"/>
  <c r="P56"/>
  <c r="O56"/>
  <c r="N56"/>
  <c r="M56"/>
  <c r="L56"/>
  <c r="K56"/>
  <c r="J56"/>
  <c r="I56"/>
  <c r="H56"/>
  <c r="G56"/>
  <c r="F56"/>
  <c r="E56"/>
  <c r="P55"/>
  <c r="O55"/>
  <c r="N55"/>
  <c r="M55"/>
  <c r="L55"/>
  <c r="K55"/>
  <c r="J55"/>
  <c r="I55"/>
  <c r="H55"/>
  <c r="G55"/>
  <c r="F55"/>
  <c r="E55"/>
  <c r="P54"/>
  <c r="O54"/>
  <c r="N54"/>
  <c r="M54"/>
  <c r="L54"/>
  <c r="K54"/>
  <c r="J54"/>
  <c r="I54"/>
  <c r="H54"/>
  <c r="G54"/>
  <c r="F54"/>
  <c r="E54"/>
  <c r="P53"/>
  <c r="O53"/>
  <c r="N53"/>
  <c r="M53"/>
  <c r="L53"/>
  <c r="K53"/>
  <c r="J53"/>
  <c r="I53"/>
  <c r="H53"/>
  <c r="G53"/>
  <c r="F53"/>
  <c r="E53"/>
  <c r="P52"/>
  <c r="O52"/>
  <c r="N52"/>
  <c r="M52"/>
  <c r="L52"/>
  <c r="K52"/>
  <c r="J52"/>
  <c r="I52"/>
  <c r="H52"/>
  <c r="G52"/>
  <c r="F52"/>
  <c r="E52"/>
  <c r="P51"/>
  <c r="O51"/>
  <c r="N51"/>
  <c r="M51"/>
  <c r="L51"/>
  <c r="K51"/>
  <c r="J51"/>
  <c r="I51"/>
  <c r="H51"/>
  <c r="G51"/>
  <c r="F51"/>
  <c r="E51"/>
  <c r="P50"/>
  <c r="O50"/>
  <c r="N50"/>
  <c r="M50"/>
  <c r="L50"/>
  <c r="K50"/>
  <c r="J50"/>
  <c r="I50"/>
  <c r="H50"/>
  <c r="G50"/>
  <c r="F50"/>
  <c r="E50"/>
  <c r="P49"/>
  <c r="O49"/>
  <c r="N49"/>
  <c r="M49"/>
  <c r="L49"/>
  <c r="K49"/>
  <c r="J49"/>
  <c r="I49"/>
  <c r="H49"/>
  <c r="G49"/>
  <c r="F49"/>
  <c r="E49"/>
  <c r="P48"/>
  <c r="O48"/>
  <c r="N48"/>
  <c r="M48"/>
  <c r="L48"/>
  <c r="K48"/>
  <c r="J48"/>
  <c r="I48"/>
  <c r="H48"/>
  <c r="G48"/>
  <c r="F48"/>
  <c r="E48"/>
  <c r="P47"/>
  <c r="O47"/>
  <c r="N47"/>
  <c r="M47"/>
  <c r="L47"/>
  <c r="K47"/>
  <c r="J47"/>
  <c r="I47"/>
  <c r="H47"/>
  <c r="G47"/>
  <c r="F47"/>
  <c r="E47"/>
  <c r="P46"/>
  <c r="O46"/>
  <c r="N46"/>
  <c r="M46"/>
  <c r="L46"/>
  <c r="K46"/>
  <c r="J46"/>
  <c r="I46"/>
  <c r="H46"/>
  <c r="G46"/>
  <c r="F46"/>
  <c r="E46"/>
  <c r="P45"/>
  <c r="O45"/>
  <c r="N45"/>
  <c r="M45"/>
  <c r="L45"/>
  <c r="K45"/>
  <c r="J45"/>
  <c r="I45"/>
  <c r="H45"/>
  <c r="G45"/>
  <c r="F45"/>
  <c r="E45"/>
  <c r="P44"/>
  <c r="O44"/>
  <c r="N44"/>
  <c r="M44"/>
  <c r="L44"/>
  <c r="K44"/>
  <c r="J44"/>
  <c r="I44"/>
  <c r="H44"/>
  <c r="G44"/>
  <c r="F44"/>
  <c r="E44"/>
  <c r="P43"/>
  <c r="O43"/>
  <c r="N43"/>
  <c r="M43"/>
  <c r="L43"/>
  <c r="K43"/>
  <c r="J43"/>
  <c r="I43"/>
  <c r="H43"/>
  <c r="G43"/>
  <c r="F43"/>
  <c r="E43"/>
  <c r="E42"/>
  <c r="E41"/>
  <c r="E40"/>
  <c r="E39"/>
  <c r="E38"/>
  <c r="P37"/>
  <c r="O37"/>
  <c r="N37"/>
  <c r="M37"/>
  <c r="L37"/>
  <c r="K37"/>
  <c r="J37"/>
  <c r="I37"/>
  <c r="H37"/>
  <c r="G37"/>
  <c r="F37"/>
  <c r="E37"/>
  <c r="E36"/>
  <c r="E35"/>
  <c r="E34"/>
  <c r="E33"/>
  <c r="P32"/>
  <c r="O32"/>
  <c r="N32"/>
  <c r="M32"/>
  <c r="L32"/>
  <c r="K32"/>
  <c r="J32"/>
  <c r="I32"/>
  <c r="H32"/>
  <c r="G32"/>
  <c r="F32"/>
  <c r="E32"/>
  <c r="E31"/>
  <c r="E30"/>
  <c r="E29"/>
  <c r="E28"/>
  <c r="E27"/>
  <c r="E26"/>
  <c r="P25"/>
  <c r="O25"/>
  <c r="N25"/>
  <c r="M25"/>
  <c r="L25"/>
  <c r="K25"/>
  <c r="J25"/>
  <c r="I25"/>
  <c r="H25"/>
  <c r="G25"/>
  <c r="F25"/>
  <c r="E25"/>
  <c r="E24"/>
  <c r="E23"/>
  <c r="E22"/>
  <c r="E21"/>
  <c r="E20"/>
  <c r="E19"/>
  <c r="P18"/>
  <c r="O18"/>
  <c r="N18"/>
  <c r="M18"/>
  <c r="L18"/>
  <c r="K18"/>
  <c r="J18"/>
  <c r="I18"/>
  <c r="H18"/>
  <c r="G18"/>
  <c r="F18"/>
  <c r="E18"/>
  <c r="E17"/>
  <c r="E16"/>
  <c r="E15"/>
  <c r="E14"/>
  <c r="E13"/>
  <c r="E12"/>
  <c r="E11"/>
  <c r="E10"/>
  <c r="E9"/>
  <c r="E8"/>
  <c r="E7"/>
  <c r="E6"/>
  <c r="E5"/>
  <c r="E4"/>
  <c r="P3"/>
  <c r="O3"/>
  <c r="N3"/>
  <c r="M3"/>
  <c r="L3"/>
  <c r="K3"/>
  <c r="J3"/>
  <c r="I3"/>
  <c r="H3"/>
  <c r="G3"/>
  <c r="F3"/>
  <c r="E3"/>
  <c r="H3" i="28"/>
  <c r="G3"/>
  <c r="G12"/>
  <c r="K89" i="53" l="1"/>
  <c r="O89"/>
  <c r="L89"/>
  <c r="P89"/>
  <c r="H89"/>
  <c r="G2"/>
  <c r="G201" s="1"/>
  <c r="K2"/>
  <c r="K201" s="1"/>
  <c r="O2"/>
  <c r="O201" s="1"/>
  <c r="H2"/>
  <c r="L2"/>
  <c r="P2"/>
  <c r="P201" s="1"/>
  <c r="E2"/>
  <c r="F2"/>
  <c r="J2"/>
  <c r="N2"/>
  <c r="I2"/>
  <c r="I201" s="1"/>
  <c r="M2"/>
  <c r="M201" s="1"/>
  <c r="H201"/>
  <c r="E89"/>
  <c r="J101"/>
  <c r="J89" s="1"/>
  <c r="J201" s="1"/>
  <c r="N101"/>
  <c r="N89" s="1"/>
  <c r="E201"/>
  <c r="F89"/>
  <c r="D12" i="30"/>
  <c r="E12"/>
  <c r="F12"/>
  <c r="G12"/>
  <c r="H12"/>
  <c r="I12"/>
  <c r="J12"/>
  <c r="K12"/>
  <c r="L12"/>
  <c r="M12"/>
  <c r="N12"/>
  <c r="C12"/>
  <c r="D31"/>
  <c r="E31"/>
  <c r="F31"/>
  <c r="G31"/>
  <c r="H31"/>
  <c r="I31"/>
  <c r="J31"/>
  <c r="K31"/>
  <c r="L31"/>
  <c r="M31"/>
  <c r="N31"/>
  <c r="D30"/>
  <c r="E30"/>
  <c r="F30"/>
  <c r="G30"/>
  <c r="H30"/>
  <c r="I30"/>
  <c r="J30"/>
  <c r="K30"/>
  <c r="L30"/>
  <c r="M30"/>
  <c r="N30"/>
  <c r="D29"/>
  <c r="E29"/>
  <c r="F29"/>
  <c r="G29"/>
  <c r="H29"/>
  <c r="I29"/>
  <c r="J29"/>
  <c r="K29"/>
  <c r="L29"/>
  <c r="M29"/>
  <c r="N29"/>
  <c r="C31"/>
  <c r="C30"/>
  <c r="C29"/>
  <c r="D20"/>
  <c r="E20"/>
  <c r="F20"/>
  <c r="G20"/>
  <c r="H20"/>
  <c r="I20"/>
  <c r="J20"/>
  <c r="K20"/>
  <c r="L20"/>
  <c r="M20"/>
  <c r="N20"/>
  <c r="C20"/>
  <c r="D19"/>
  <c r="E19"/>
  <c r="F19"/>
  <c r="G19"/>
  <c r="H19"/>
  <c r="I19"/>
  <c r="J19"/>
  <c r="K19"/>
  <c r="L19"/>
  <c r="M19"/>
  <c r="N19"/>
  <c r="C19"/>
  <c r="D5"/>
  <c r="E5"/>
  <c r="F5"/>
  <c r="G5"/>
  <c r="H5"/>
  <c r="I5"/>
  <c r="J5"/>
  <c r="K5"/>
  <c r="L5"/>
  <c r="M5"/>
  <c r="N5"/>
  <c r="C5"/>
  <c r="C6"/>
  <c r="D4"/>
  <c r="E4"/>
  <c r="F4"/>
  <c r="G4"/>
  <c r="H4"/>
  <c r="I4"/>
  <c r="J4"/>
  <c r="K4"/>
  <c r="L4"/>
  <c r="M4"/>
  <c r="N4"/>
  <c r="C4"/>
  <c r="C39" i="19"/>
  <c r="C31" i="20"/>
  <c r="C20"/>
  <c r="C42" i="19"/>
  <c r="C41"/>
  <c r="C37"/>
  <c r="F201" i="53" l="1"/>
  <c r="R201" s="1"/>
  <c r="R89"/>
  <c r="S89" s="1"/>
  <c r="Q2"/>
  <c r="L201"/>
  <c r="Q101"/>
  <c r="N201"/>
  <c r="Q89"/>
  <c r="C47" i="19"/>
  <c r="C30" i="20"/>
  <c r="F47" i="19"/>
  <c r="G47"/>
  <c r="F56"/>
  <c r="G56"/>
  <c r="H47"/>
  <c r="H56"/>
  <c r="AD71" i="7"/>
  <c r="AD72"/>
  <c r="D7" i="37" l="1"/>
  <c r="D47" i="9" l="1"/>
  <c r="B20" i="45"/>
  <c r="P52" i="41"/>
  <c r="P46"/>
  <c r="V52"/>
  <c r="F66" i="7"/>
  <c r="G66"/>
  <c r="E66"/>
  <c r="E67"/>
  <c r="E53" i="14" l="1"/>
  <c r="E34"/>
  <c r="E69"/>
  <c r="L45" i="40"/>
  <c r="D6" i="41"/>
  <c r="D7"/>
  <c r="D9"/>
  <c r="D11"/>
  <c r="D12"/>
  <c r="D13"/>
  <c r="D15"/>
  <c r="D16"/>
  <c r="D18"/>
  <c r="D19"/>
  <c r="D20"/>
  <c r="D21"/>
  <c r="D22"/>
  <c r="D23"/>
  <c r="D24"/>
  <c r="D25"/>
  <c r="D26"/>
  <c r="D27"/>
  <c r="D28"/>
  <c r="D29"/>
  <c r="D30"/>
  <c r="D31"/>
  <c r="D32"/>
  <c r="D33"/>
  <c r="D34"/>
  <c r="D38"/>
  <c r="D39"/>
  <c r="D40"/>
  <c r="D41"/>
  <c r="D42"/>
  <c r="D43"/>
  <c r="D44"/>
  <c r="D45"/>
  <c r="D46"/>
  <c r="D47"/>
  <c r="D48"/>
  <c r="D49"/>
  <c r="D50"/>
  <c r="D51"/>
  <c r="D52"/>
  <c r="D55"/>
  <c r="D56"/>
  <c r="D57"/>
  <c r="D58"/>
  <c r="D59"/>
  <c r="D61"/>
  <c r="D62"/>
  <c r="D63"/>
  <c r="D64"/>
  <c r="D5"/>
  <c r="AA64"/>
  <c r="Z64"/>
  <c r="Y64"/>
  <c r="AA53"/>
  <c r="Z53"/>
  <c r="Y53"/>
  <c r="AA34"/>
  <c r="Z34"/>
  <c r="Y34"/>
  <c r="AA28"/>
  <c r="Z28"/>
  <c r="Y28"/>
  <c r="AA25"/>
  <c r="Z25"/>
  <c r="Y25"/>
  <c r="AA17"/>
  <c r="Z17"/>
  <c r="Y17"/>
  <c r="AA14"/>
  <c r="Z14"/>
  <c r="Y14"/>
  <c r="AA7"/>
  <c r="Z7"/>
  <c r="Y7"/>
  <c r="V47"/>
  <c r="X64"/>
  <c r="W64"/>
  <c r="V64"/>
  <c r="X53"/>
  <c r="W53"/>
  <c r="V53"/>
  <c r="X34"/>
  <c r="W34"/>
  <c r="V34"/>
  <c r="X28"/>
  <c r="W28"/>
  <c r="V28"/>
  <c r="X25"/>
  <c r="W25"/>
  <c r="V25"/>
  <c r="X17"/>
  <c r="W17"/>
  <c r="V17"/>
  <c r="X14"/>
  <c r="W14"/>
  <c r="V14"/>
  <c r="X7"/>
  <c r="W7"/>
  <c r="V7"/>
  <c r="P29"/>
  <c r="P24"/>
  <c r="S52"/>
  <c r="S47"/>
  <c r="U64"/>
  <c r="T64"/>
  <c r="S64"/>
  <c r="U53"/>
  <c r="T53"/>
  <c r="U34"/>
  <c r="T34"/>
  <c r="S34"/>
  <c r="U28"/>
  <c r="T28"/>
  <c r="S28"/>
  <c r="U25"/>
  <c r="T25"/>
  <c r="S25"/>
  <c r="U17"/>
  <c r="T17"/>
  <c r="S17"/>
  <c r="U14"/>
  <c r="T14"/>
  <c r="S14"/>
  <c r="U7"/>
  <c r="T7"/>
  <c r="S7"/>
  <c r="T35" l="1"/>
  <c r="T66" s="1"/>
  <c r="X35"/>
  <c r="X66" s="1"/>
  <c r="Z35"/>
  <c r="Z66" s="1"/>
  <c r="W35"/>
  <c r="W66" s="1"/>
  <c r="Y35"/>
  <c r="U35"/>
  <c r="U66" s="1"/>
  <c r="V35"/>
  <c r="V66" s="1"/>
  <c r="AA35"/>
  <c r="AA66" s="1"/>
  <c r="Y66"/>
  <c r="S53"/>
  <c r="S35"/>
  <c r="S66" s="1"/>
  <c r="I49" i="12" l="1"/>
  <c r="F30" i="40"/>
  <c r="M40"/>
  <c r="N40"/>
  <c r="M41"/>
  <c r="N41"/>
  <c r="M42"/>
  <c r="N42"/>
  <c r="M43"/>
  <c r="N43"/>
  <c r="L41"/>
  <c r="L42"/>
  <c r="L43"/>
  <c r="M5"/>
  <c r="N5"/>
  <c r="M6"/>
  <c r="N6"/>
  <c r="M7"/>
  <c r="N7"/>
  <c r="L6"/>
  <c r="L7"/>
  <c r="L5"/>
  <c r="F38"/>
  <c r="F65" i="7" l="1"/>
  <c r="G65"/>
  <c r="E65"/>
  <c r="F40" i="40" l="1"/>
  <c r="E48" i="14"/>
  <c r="AD69" i="7"/>
  <c r="D46" i="9"/>
  <c r="D45"/>
  <c r="D77"/>
  <c r="L23" i="8" l="1"/>
  <c r="M7"/>
  <c r="N7"/>
  <c r="M3"/>
  <c r="N3"/>
  <c r="M4"/>
  <c r="N4"/>
  <c r="M5"/>
  <c r="N5"/>
  <c r="L7"/>
  <c r="L5"/>
  <c r="L4"/>
  <c r="L3"/>
  <c r="J52" i="41"/>
  <c r="J46"/>
  <c r="P48" l="1"/>
  <c r="M49"/>
  <c r="M29"/>
  <c r="M47"/>
  <c r="M52"/>
  <c r="J29"/>
  <c r="J59"/>
  <c r="J47"/>
  <c r="D7" i="9"/>
  <c r="D6"/>
  <c r="G64" i="52"/>
  <c r="F64"/>
  <c r="G43"/>
  <c r="F43"/>
  <c r="G42"/>
  <c r="F42"/>
  <c r="H41"/>
  <c r="G41"/>
  <c r="F41"/>
  <c r="G40"/>
  <c r="H40" s="1"/>
  <c r="F40"/>
  <c r="G39"/>
  <c r="H39" s="1"/>
  <c r="F39"/>
  <c r="E37"/>
  <c r="G37" s="1"/>
  <c r="H37" s="1"/>
  <c r="D37"/>
  <c r="F37" s="1"/>
  <c r="G36"/>
  <c r="H36" s="1"/>
  <c r="F36"/>
  <c r="H35"/>
  <c r="G35"/>
  <c r="F35"/>
  <c r="H34"/>
  <c r="G34"/>
  <c r="F34"/>
  <c r="G33"/>
  <c r="H33" s="1"/>
  <c r="F33"/>
  <c r="G32"/>
  <c r="H32" s="1"/>
  <c r="F32"/>
  <c r="H31"/>
  <c r="G31"/>
  <c r="F31"/>
  <c r="H30"/>
  <c r="G30"/>
  <c r="F30"/>
  <c r="H29"/>
  <c r="G29"/>
  <c r="F29"/>
  <c r="E27"/>
  <c r="E28" s="1"/>
  <c r="D27"/>
  <c r="D28" s="1"/>
  <c r="C27"/>
  <c r="G27" s="1"/>
  <c r="H27" s="1"/>
  <c r="B27"/>
  <c r="F27" s="1"/>
  <c r="H26"/>
  <c r="G26"/>
  <c r="F26"/>
  <c r="G25"/>
  <c r="H25" s="1"/>
  <c r="F25"/>
  <c r="E24"/>
  <c r="D24"/>
  <c r="C24"/>
  <c r="G24" s="1"/>
  <c r="B24"/>
  <c r="B28" s="1"/>
  <c r="H23"/>
  <c r="G23"/>
  <c r="F23"/>
  <c r="H22"/>
  <c r="G22"/>
  <c r="F22"/>
  <c r="E21"/>
  <c r="D21"/>
  <c r="C21"/>
  <c r="G21" s="1"/>
  <c r="H21" s="1"/>
  <c r="B21"/>
  <c r="F21" s="1"/>
  <c r="G20"/>
  <c r="H20" s="1"/>
  <c r="F20"/>
  <c r="H19"/>
  <c r="G19"/>
  <c r="F19"/>
  <c r="H18"/>
  <c r="G18"/>
  <c r="F18"/>
  <c r="G17"/>
  <c r="H17" s="1"/>
  <c r="F17"/>
  <c r="E16"/>
  <c r="D16"/>
  <c r="C16"/>
  <c r="G16" s="1"/>
  <c r="H16" s="1"/>
  <c r="B16"/>
  <c r="F16" s="1"/>
  <c r="H15"/>
  <c r="G15"/>
  <c r="F15"/>
  <c r="H14"/>
  <c r="G14"/>
  <c r="F14"/>
  <c r="E13"/>
  <c r="D13"/>
  <c r="C13"/>
  <c r="B13"/>
  <c r="G12"/>
  <c r="H12" s="1"/>
  <c r="F12"/>
  <c r="H11"/>
  <c r="G11"/>
  <c r="F11"/>
  <c r="H10"/>
  <c r="G10"/>
  <c r="F10"/>
  <c r="G9"/>
  <c r="G13" s="1"/>
  <c r="H13" s="1"/>
  <c r="F9"/>
  <c r="G8"/>
  <c r="H8" s="1"/>
  <c r="F8"/>
  <c r="H7"/>
  <c r="G7"/>
  <c r="F7"/>
  <c r="H6"/>
  <c r="G6"/>
  <c r="F6"/>
  <c r="G5"/>
  <c r="H5" s="1"/>
  <c r="F5"/>
  <c r="G4"/>
  <c r="H4" s="1"/>
  <c r="F4"/>
  <c r="F13" s="1"/>
  <c r="H3"/>
  <c r="G3"/>
  <c r="F3"/>
  <c r="B44" l="1"/>
  <c r="F28"/>
  <c r="H24"/>
  <c r="F24"/>
  <c r="D44"/>
  <c r="H9"/>
  <c r="C28"/>
  <c r="E44"/>
  <c r="C44" l="1"/>
  <c r="G44" s="1"/>
  <c r="G28"/>
  <c r="H28" s="1"/>
  <c r="F44"/>
  <c r="H44" l="1"/>
  <c r="D62" i="9"/>
  <c r="D61"/>
  <c r="D60"/>
  <c r="D58"/>
  <c r="D57"/>
  <c r="D56"/>
  <c r="D53"/>
  <c r="D51"/>
  <c r="D50"/>
  <c r="D44"/>
  <c r="D68"/>
  <c r="D67"/>
  <c r="D13"/>
  <c r="D20"/>
  <c r="D17"/>
  <c r="D16"/>
  <c r="I31" i="7"/>
  <c r="O29" i="15" l="1"/>
  <c r="E47" i="14" l="1"/>
  <c r="G52" i="41" l="1"/>
  <c r="G47"/>
  <c r="G29"/>
  <c r="H7"/>
  <c r="I7"/>
  <c r="J7"/>
  <c r="K7"/>
  <c r="L7"/>
  <c r="M7"/>
  <c r="N7"/>
  <c r="O7"/>
  <c r="P7"/>
  <c r="Q7"/>
  <c r="R7"/>
  <c r="G7"/>
  <c r="AD67" i="7" l="1"/>
  <c r="C16" i="40"/>
  <c r="C7" i="37"/>
  <c r="C17"/>
  <c r="E24" i="1" l="1"/>
  <c r="B25" i="44" l="1"/>
  <c r="E35" i="12" l="1"/>
  <c r="E36"/>
  <c r="E38"/>
  <c r="E39"/>
  <c r="E40"/>
  <c r="E41"/>
  <c r="E42"/>
  <c r="E43"/>
  <c r="E44"/>
  <c r="E45"/>
  <c r="E46"/>
  <c r="E47"/>
  <c r="E48"/>
  <c r="E49"/>
  <c r="E51"/>
  <c r="E52"/>
  <c r="E54"/>
  <c r="E55"/>
  <c r="E56"/>
  <c r="E57"/>
  <c r="E58"/>
  <c r="E34"/>
  <c r="D59" l="1"/>
  <c r="D79" i="14"/>
  <c r="D73"/>
  <c r="D61"/>
  <c r="D63" s="1"/>
  <c r="D58"/>
  <c r="D52"/>
  <c r="D44"/>
  <c r="D49" s="1"/>
  <c r="D59" s="1"/>
  <c r="D39"/>
  <c r="D36"/>
  <c r="D26"/>
  <c r="D24"/>
  <c r="D23"/>
  <c r="D19"/>
  <c r="D83" l="1"/>
  <c r="D63" i="1"/>
  <c r="D52"/>
  <c r="D43"/>
  <c r="D34"/>
  <c r="D35" s="1"/>
  <c r="D28"/>
  <c r="D25"/>
  <c r="D17"/>
  <c r="D14"/>
  <c r="D7"/>
  <c r="C77" i="9"/>
  <c r="C76"/>
  <c r="C75" s="1"/>
  <c r="C78" s="1"/>
  <c r="C79" s="1"/>
  <c r="C74"/>
  <c r="C21" i="17" s="1"/>
  <c r="C71" i="9"/>
  <c r="C69"/>
  <c r="C65"/>
  <c r="C13" i="17" s="1"/>
  <c r="C61" i="9"/>
  <c r="C58"/>
  <c r="C52"/>
  <c r="C54" s="1"/>
  <c r="C43"/>
  <c r="C40"/>
  <c r="C37"/>
  <c r="C16"/>
  <c r="C12"/>
  <c r="C8"/>
  <c r="C7"/>
  <c r="C6"/>
  <c r="C11" s="1"/>
  <c r="C24" i="17"/>
  <c r="C23"/>
  <c r="C18"/>
  <c r="C17"/>
  <c r="C16"/>
  <c r="C14"/>
  <c r="C12"/>
  <c r="C11"/>
  <c r="C10"/>
  <c r="C9"/>
  <c r="C8" s="1"/>
  <c r="C6"/>
  <c r="D23" i="18"/>
  <c r="L25" i="40"/>
  <c r="P25" s="1"/>
  <c r="D65" i="1" l="1"/>
  <c r="C5" i="17"/>
  <c r="C7" s="1"/>
  <c r="C4" s="1"/>
  <c r="C23" i="9"/>
  <c r="C72" s="1"/>
  <c r="C22" i="17"/>
  <c r="C20" s="1"/>
  <c r="C15"/>
  <c r="E41" i="16"/>
  <c r="L18" i="40"/>
  <c r="P18" s="1"/>
  <c r="C17"/>
  <c r="J14" i="29"/>
  <c r="E14"/>
  <c r="F14"/>
  <c r="G14"/>
  <c r="H14"/>
  <c r="I14"/>
  <c r="D14"/>
  <c r="O19" i="30"/>
  <c r="H12" i="28"/>
  <c r="E7" i="37"/>
  <c r="F7"/>
  <c r="C25" i="17" l="1"/>
  <c r="C19"/>
  <c r="F64" i="7"/>
  <c r="G64"/>
  <c r="F67"/>
  <c r="G67"/>
  <c r="F68"/>
  <c r="G68"/>
  <c r="F69"/>
  <c r="G69"/>
  <c r="F70"/>
  <c r="G70"/>
  <c r="F71"/>
  <c r="G71"/>
  <c r="F72"/>
  <c r="G72"/>
  <c r="E68"/>
  <c r="E69"/>
  <c r="E70"/>
  <c r="E71"/>
  <c r="E72"/>
  <c r="J46" i="40" l="1"/>
  <c r="K46"/>
  <c r="I46"/>
  <c r="P5"/>
  <c r="L8"/>
  <c r="P8" s="1"/>
  <c r="M8"/>
  <c r="N8"/>
  <c r="M9"/>
  <c r="N9"/>
  <c r="L10"/>
  <c r="P10" s="1"/>
  <c r="M10"/>
  <c r="N10"/>
  <c r="L11"/>
  <c r="P11" s="1"/>
  <c r="M11"/>
  <c r="N11"/>
  <c r="L12"/>
  <c r="P12" s="1"/>
  <c r="M12"/>
  <c r="N12"/>
  <c r="L13"/>
  <c r="P13" s="1"/>
  <c r="M13"/>
  <c r="N13"/>
  <c r="L14"/>
  <c r="P14" s="1"/>
  <c r="M14"/>
  <c r="N14"/>
  <c r="L15"/>
  <c r="P15" s="1"/>
  <c r="M15"/>
  <c r="N15"/>
  <c r="L16"/>
  <c r="P16" s="1"/>
  <c r="M16"/>
  <c r="N16"/>
  <c r="M17"/>
  <c r="N17"/>
  <c r="L19"/>
  <c r="P19" s="1"/>
  <c r="M19"/>
  <c r="N19"/>
  <c r="L20"/>
  <c r="P20" s="1"/>
  <c r="M20"/>
  <c r="N20"/>
  <c r="L21"/>
  <c r="P21" s="1"/>
  <c r="M21"/>
  <c r="N21"/>
  <c r="L22"/>
  <c r="P22" s="1"/>
  <c r="M22"/>
  <c r="N22"/>
  <c r="L23"/>
  <c r="P23" s="1"/>
  <c r="M23"/>
  <c r="N23"/>
  <c r="L24"/>
  <c r="P24" s="1"/>
  <c r="M24"/>
  <c r="N24"/>
  <c r="M25"/>
  <c r="N25"/>
  <c r="L26"/>
  <c r="P26" s="1"/>
  <c r="M26"/>
  <c r="N26"/>
  <c r="L27"/>
  <c r="P27" s="1"/>
  <c r="M27"/>
  <c r="N27"/>
  <c r="L28"/>
  <c r="P28" s="1"/>
  <c r="M28"/>
  <c r="N28"/>
  <c r="L29"/>
  <c r="P29" s="1"/>
  <c r="M29"/>
  <c r="N29"/>
  <c r="M30"/>
  <c r="N30"/>
  <c r="L33"/>
  <c r="P33" s="1"/>
  <c r="M33"/>
  <c r="N33"/>
  <c r="L32"/>
  <c r="P32" s="1"/>
  <c r="M32"/>
  <c r="N32"/>
  <c r="L34"/>
  <c r="P34" s="1"/>
  <c r="M34"/>
  <c r="N34"/>
  <c r="L31"/>
  <c r="P31" s="1"/>
  <c r="M31"/>
  <c r="N31"/>
  <c r="L35"/>
  <c r="P35" s="1"/>
  <c r="M35"/>
  <c r="N35"/>
  <c r="L36"/>
  <c r="P36" s="1"/>
  <c r="M36"/>
  <c r="N36"/>
  <c r="L37"/>
  <c r="P37" s="1"/>
  <c r="M37"/>
  <c r="N37"/>
  <c r="L38"/>
  <c r="P38" s="1"/>
  <c r="M38"/>
  <c r="N38"/>
  <c r="L39"/>
  <c r="P39" s="1"/>
  <c r="M39"/>
  <c r="N39"/>
  <c r="P43"/>
  <c r="L44"/>
  <c r="P44" s="1"/>
  <c r="M44"/>
  <c r="N44"/>
  <c r="P45"/>
  <c r="M45"/>
  <c r="N45"/>
  <c r="M4"/>
  <c r="N4"/>
  <c r="L4"/>
  <c r="C10" i="28"/>
  <c r="G16" l="1"/>
  <c r="F11" i="37"/>
  <c r="F12"/>
  <c r="F13"/>
  <c r="F14"/>
  <c r="F15"/>
  <c r="F16"/>
  <c r="E16"/>
  <c r="E15"/>
  <c r="E14"/>
  <c r="E13"/>
  <c r="E12"/>
  <c r="E11"/>
  <c r="D17"/>
  <c r="F17" l="1"/>
  <c r="E17"/>
  <c r="AD63" i="7" l="1"/>
  <c r="C9" i="40" l="1"/>
  <c r="C46" s="1"/>
  <c r="L17"/>
  <c r="P17" s="1"/>
  <c r="E42" i="6"/>
  <c r="E43"/>
  <c r="E44"/>
  <c r="H44" s="1"/>
  <c r="L9" i="40" l="1"/>
  <c r="P9" s="1"/>
  <c r="G76" i="9" l="1"/>
  <c r="E11" i="28"/>
  <c r="E10" s="1"/>
  <c r="L40" i="40" l="1"/>
  <c r="P40" s="1"/>
  <c r="AA73" i="7" l="1"/>
  <c r="AB73"/>
  <c r="AC73"/>
  <c r="AD73"/>
  <c r="F12"/>
  <c r="G12"/>
  <c r="F13"/>
  <c r="G13"/>
  <c r="F14"/>
  <c r="G14"/>
  <c r="F16"/>
  <c r="G16"/>
  <c r="F17"/>
  <c r="G17"/>
  <c r="F19"/>
  <c r="G19"/>
  <c r="F20"/>
  <c r="G20"/>
  <c r="F21"/>
  <c r="G21"/>
  <c r="F22"/>
  <c r="G22"/>
  <c r="F23"/>
  <c r="G23"/>
  <c r="F24"/>
  <c r="G24"/>
  <c r="F25"/>
  <c r="G25"/>
  <c r="F27"/>
  <c r="G27"/>
  <c r="F28"/>
  <c r="G28"/>
  <c r="F30"/>
  <c r="G30"/>
  <c r="F31"/>
  <c r="G31"/>
  <c r="F32"/>
  <c r="G32"/>
  <c r="F33"/>
  <c r="G33"/>
  <c r="F34"/>
  <c r="G34"/>
  <c r="E13"/>
  <c r="E14"/>
  <c r="E16"/>
  <c r="E17"/>
  <c r="E19"/>
  <c r="E20"/>
  <c r="H20" s="1"/>
  <c r="E21"/>
  <c r="E22"/>
  <c r="H22" s="1"/>
  <c r="E23"/>
  <c r="H23" s="1"/>
  <c r="E24"/>
  <c r="E25"/>
  <c r="H25" s="1"/>
  <c r="E27"/>
  <c r="E28"/>
  <c r="E30"/>
  <c r="H30" s="1"/>
  <c r="E31"/>
  <c r="H31" s="1"/>
  <c r="E32"/>
  <c r="E33"/>
  <c r="E34"/>
  <c r="E12"/>
  <c r="AA103"/>
  <c r="AB103"/>
  <c r="AC103"/>
  <c r="H23" i="1" l="1"/>
  <c r="H9"/>
  <c r="H16"/>
  <c r="H24"/>
  <c r="H26"/>
  <c r="H29"/>
  <c r="H33"/>
  <c r="H6"/>
  <c r="H7" i="14" l="1"/>
  <c r="H13"/>
  <c r="H14"/>
  <c r="H16"/>
  <c r="H21"/>
  <c r="H22"/>
  <c r="H28"/>
  <c r="H33"/>
  <c r="H34"/>
  <c r="H37"/>
  <c r="H38"/>
  <c r="H43"/>
  <c r="H47"/>
  <c r="H48"/>
  <c r="H50"/>
  <c r="H53"/>
  <c r="H57"/>
  <c r="H62"/>
  <c r="H69"/>
  <c r="H72"/>
  <c r="H31"/>
  <c r="H29"/>
  <c r="H11"/>
  <c r="H27" l="1"/>
  <c r="D11" i="21" l="1"/>
  <c r="D16" s="1"/>
  <c r="C11"/>
  <c r="C16" s="1"/>
  <c r="H24" i="28"/>
  <c r="I24"/>
  <c r="H20"/>
  <c r="H29" s="1"/>
  <c r="G24"/>
  <c r="D24"/>
  <c r="C24"/>
  <c r="G20"/>
  <c r="D20"/>
  <c r="C20"/>
  <c r="D10"/>
  <c r="D3"/>
  <c r="C3"/>
  <c r="D29" l="1"/>
  <c r="H16"/>
  <c r="H30" s="1"/>
  <c r="G29"/>
  <c r="G30" s="1"/>
  <c r="D16"/>
  <c r="D30" s="1"/>
  <c r="C16"/>
  <c r="C29"/>
  <c r="C30" l="1"/>
  <c r="E102" i="7"/>
  <c r="H102" s="1"/>
  <c r="F74" i="16"/>
  <c r="G74"/>
  <c r="D74"/>
  <c r="D58"/>
  <c r="D52"/>
  <c r="F49"/>
  <c r="G49"/>
  <c r="D49"/>
  <c r="F39"/>
  <c r="G39"/>
  <c r="D39"/>
  <c r="D26"/>
  <c r="D23"/>
  <c r="D19"/>
  <c r="D24" l="1"/>
  <c r="D59"/>
  <c r="D84" s="1"/>
  <c r="G12" i="18"/>
  <c r="E28" i="12" l="1"/>
  <c r="E29"/>
  <c r="E30"/>
  <c r="E31"/>
  <c r="H31" s="1"/>
  <c r="E27"/>
  <c r="E68"/>
  <c r="E69"/>
  <c r="E70"/>
  <c r="E71"/>
  <c r="E72"/>
  <c r="E73"/>
  <c r="E74"/>
  <c r="H74" s="1"/>
  <c r="E67"/>
  <c r="H58"/>
  <c r="H54"/>
  <c r="H49"/>
  <c r="E21"/>
  <c r="E22"/>
  <c r="E20"/>
  <c r="E6"/>
  <c r="E7"/>
  <c r="E8"/>
  <c r="E9"/>
  <c r="E10"/>
  <c r="E11"/>
  <c r="H11" s="1"/>
  <c r="E12"/>
  <c r="E13"/>
  <c r="H13" s="1"/>
  <c r="E14"/>
  <c r="E15"/>
  <c r="H15" s="1"/>
  <c r="E16"/>
  <c r="E17"/>
  <c r="E18"/>
  <c r="E5"/>
  <c r="H5" s="1"/>
  <c r="E48" i="16"/>
  <c r="H48" s="1"/>
  <c r="E47"/>
  <c r="H47" s="1"/>
  <c r="E42"/>
  <c r="E43"/>
  <c r="E44"/>
  <c r="E40"/>
  <c r="E38"/>
  <c r="E37"/>
  <c r="E34"/>
  <c r="H34" s="1"/>
  <c r="E35"/>
  <c r="E33"/>
  <c r="H33" s="1"/>
  <c r="E28"/>
  <c r="H28" s="1"/>
  <c r="E29"/>
  <c r="H29" s="1"/>
  <c r="E30"/>
  <c r="E31"/>
  <c r="H31" s="1"/>
  <c r="E27"/>
  <c r="H27" s="1"/>
  <c r="E21"/>
  <c r="H21" s="1"/>
  <c r="E22"/>
  <c r="E20"/>
  <c r="E6"/>
  <c r="E7"/>
  <c r="E8"/>
  <c r="H8" s="1"/>
  <c r="E9"/>
  <c r="E10"/>
  <c r="E11"/>
  <c r="H11" s="1"/>
  <c r="E12"/>
  <c r="E13"/>
  <c r="H13" s="1"/>
  <c r="E14"/>
  <c r="E15"/>
  <c r="E16"/>
  <c r="E17"/>
  <c r="E18"/>
  <c r="E5"/>
  <c r="E77"/>
  <c r="E78"/>
  <c r="E79"/>
  <c r="E76"/>
  <c r="E67"/>
  <c r="E68"/>
  <c r="E69"/>
  <c r="E70"/>
  <c r="E71"/>
  <c r="E72"/>
  <c r="E73"/>
  <c r="E66"/>
  <c r="E62"/>
  <c r="H62" s="1"/>
  <c r="E61"/>
  <c r="H61" s="1"/>
  <c r="E54"/>
  <c r="E55"/>
  <c r="E56"/>
  <c r="E57"/>
  <c r="E53"/>
  <c r="H53" s="1"/>
  <c r="E78" i="12"/>
  <c r="E79"/>
  <c r="E80"/>
  <c r="E77"/>
  <c r="H71"/>
  <c r="E75"/>
  <c r="H75" s="1"/>
  <c r="E63"/>
  <c r="H63" s="1"/>
  <c r="E62"/>
  <c r="E64" s="1"/>
  <c r="H64" s="1"/>
  <c r="H51"/>
  <c r="H48"/>
  <c r="H43"/>
  <c r="H38"/>
  <c r="H27"/>
  <c r="D19"/>
  <c r="F19"/>
  <c r="G19"/>
  <c r="I19"/>
  <c r="J19"/>
  <c r="K19"/>
  <c r="L19"/>
  <c r="M19"/>
  <c r="N19"/>
  <c r="O19"/>
  <c r="P19"/>
  <c r="Q19"/>
  <c r="R19"/>
  <c r="S19"/>
  <c r="T19"/>
  <c r="H21"/>
  <c r="D23"/>
  <c r="D24" s="1"/>
  <c r="F23"/>
  <c r="G23"/>
  <c r="I23"/>
  <c r="J23"/>
  <c r="K23"/>
  <c r="L23"/>
  <c r="M23"/>
  <c r="N23"/>
  <c r="O23"/>
  <c r="P23"/>
  <c r="Q23"/>
  <c r="R23"/>
  <c r="S23"/>
  <c r="T23"/>
  <c r="F24"/>
  <c r="D26"/>
  <c r="I26"/>
  <c r="J26"/>
  <c r="K26"/>
  <c r="L26"/>
  <c r="M26"/>
  <c r="N26"/>
  <c r="O26"/>
  <c r="P26"/>
  <c r="Q26"/>
  <c r="R26"/>
  <c r="S26"/>
  <c r="T26"/>
  <c r="H29"/>
  <c r="H34"/>
  <c r="H35"/>
  <c r="D37"/>
  <c r="F37"/>
  <c r="G37"/>
  <c r="I37"/>
  <c r="J37"/>
  <c r="K37"/>
  <c r="L37"/>
  <c r="M37"/>
  <c r="N37"/>
  <c r="O37"/>
  <c r="P37"/>
  <c r="Q37"/>
  <c r="R37"/>
  <c r="S37"/>
  <c r="T37"/>
  <c r="H39"/>
  <c r="D40"/>
  <c r="F40"/>
  <c r="G40"/>
  <c r="I40"/>
  <c r="J40"/>
  <c r="K40"/>
  <c r="L40"/>
  <c r="M40"/>
  <c r="N40"/>
  <c r="O40"/>
  <c r="P40"/>
  <c r="Q40"/>
  <c r="R40"/>
  <c r="S40"/>
  <c r="T40"/>
  <c r="H44"/>
  <c r="F50"/>
  <c r="G50"/>
  <c r="I50"/>
  <c r="J50"/>
  <c r="K50"/>
  <c r="L50"/>
  <c r="M50"/>
  <c r="N50"/>
  <c r="O50"/>
  <c r="P50"/>
  <c r="Q50"/>
  <c r="R50"/>
  <c r="S50"/>
  <c r="T50"/>
  <c r="F53"/>
  <c r="G53"/>
  <c r="I53"/>
  <c r="E53" s="1"/>
  <c r="J53"/>
  <c r="K53"/>
  <c r="L53"/>
  <c r="M53"/>
  <c r="N53"/>
  <c r="O53"/>
  <c r="P53"/>
  <c r="Q53"/>
  <c r="R53"/>
  <c r="S53"/>
  <c r="T53"/>
  <c r="F59"/>
  <c r="G59"/>
  <c r="I59"/>
  <c r="J59"/>
  <c r="K59"/>
  <c r="L59"/>
  <c r="M59"/>
  <c r="N59"/>
  <c r="O59"/>
  <c r="P59"/>
  <c r="Q59"/>
  <c r="R59"/>
  <c r="S59"/>
  <c r="T59"/>
  <c r="F64"/>
  <c r="G64"/>
  <c r="I64"/>
  <c r="J64"/>
  <c r="K64"/>
  <c r="L64"/>
  <c r="M64"/>
  <c r="N64"/>
  <c r="O64"/>
  <c r="P64"/>
  <c r="Q64"/>
  <c r="R64"/>
  <c r="S64"/>
  <c r="T64"/>
  <c r="F75"/>
  <c r="G75"/>
  <c r="I75"/>
  <c r="J75"/>
  <c r="K75"/>
  <c r="L75"/>
  <c r="M75"/>
  <c r="N75"/>
  <c r="O75"/>
  <c r="P75"/>
  <c r="Q75"/>
  <c r="R75"/>
  <c r="S75"/>
  <c r="T75"/>
  <c r="F81"/>
  <c r="G81"/>
  <c r="I81"/>
  <c r="J81"/>
  <c r="K81"/>
  <c r="L81"/>
  <c r="M81"/>
  <c r="N81"/>
  <c r="O81"/>
  <c r="P81"/>
  <c r="Q81"/>
  <c r="R81"/>
  <c r="S81"/>
  <c r="T81"/>
  <c r="E59" l="1"/>
  <c r="E50"/>
  <c r="H50" s="1"/>
  <c r="E37"/>
  <c r="E26"/>
  <c r="H26" s="1"/>
  <c r="E23"/>
  <c r="E74" i="16"/>
  <c r="H37"/>
  <c r="E39"/>
  <c r="H39" s="1"/>
  <c r="I60" i="12"/>
  <c r="H41" i="16"/>
  <c r="E49"/>
  <c r="E63"/>
  <c r="E26"/>
  <c r="H26" s="1"/>
  <c r="D85" i="12"/>
  <c r="O24"/>
  <c r="Q60"/>
  <c r="M60"/>
  <c r="M85" s="1"/>
  <c r="R24"/>
  <c r="N24"/>
  <c r="J24"/>
  <c r="T24"/>
  <c r="P24"/>
  <c r="L24"/>
  <c r="S24"/>
  <c r="K24"/>
  <c r="E19"/>
  <c r="H40"/>
  <c r="T60"/>
  <c r="P60"/>
  <c r="P85" s="1"/>
  <c r="Q24"/>
  <c r="Q85" s="1"/>
  <c r="M24"/>
  <c r="I24"/>
  <c r="G24"/>
  <c r="L60"/>
  <c r="H37"/>
  <c r="R60"/>
  <c r="N60"/>
  <c r="N85" s="1"/>
  <c r="J60"/>
  <c r="H53"/>
  <c r="T85"/>
  <c r="H62"/>
  <c r="E81"/>
  <c r="S60"/>
  <c r="S85" s="1"/>
  <c r="O60"/>
  <c r="K60"/>
  <c r="F60"/>
  <c r="F85" s="1"/>
  <c r="G60"/>
  <c r="J85"/>
  <c r="H23"/>
  <c r="H52"/>
  <c r="I85" l="1"/>
  <c r="E60"/>
  <c r="H60" s="1"/>
  <c r="H49" i="16"/>
  <c r="H63"/>
  <c r="O85" i="12"/>
  <c r="H19"/>
  <c r="E24"/>
  <c r="H24" s="1"/>
  <c r="L85"/>
  <c r="K85"/>
  <c r="R85"/>
  <c r="G85"/>
  <c r="H59"/>
  <c r="E85" l="1"/>
  <c r="H85" s="1"/>
  <c r="E14" i="1" l="1"/>
  <c r="AA35" i="7"/>
  <c r="AA36" s="1"/>
  <c r="AA96" s="1"/>
  <c r="AB35"/>
  <c r="AC35"/>
  <c r="AA29"/>
  <c r="AB29"/>
  <c r="AB36" s="1"/>
  <c r="AB96" s="1"/>
  <c r="AC29"/>
  <c r="AA26"/>
  <c r="AB26"/>
  <c r="AC26"/>
  <c r="D14" i="8"/>
  <c r="D27" s="1"/>
  <c r="D30" s="1"/>
  <c r="D5"/>
  <c r="AC36" i="7" l="1"/>
  <c r="AC96" s="1"/>
  <c r="X8"/>
  <c r="O7" i="6"/>
  <c r="D12" i="9" l="1"/>
  <c r="C28" i="31"/>
  <c r="J26" i="7"/>
  <c r="K26"/>
  <c r="L26"/>
  <c r="M26"/>
  <c r="M36" s="1"/>
  <c r="M96" s="1"/>
  <c r="N26"/>
  <c r="J35"/>
  <c r="K35"/>
  <c r="L35"/>
  <c r="M35"/>
  <c r="N35"/>
  <c r="O35"/>
  <c r="E11" i="21"/>
  <c r="N36" i="7" l="1"/>
  <c r="N96" s="1"/>
  <c r="L36"/>
  <c r="L96" s="1"/>
  <c r="O18" i="30"/>
  <c r="E25" i="8"/>
  <c r="D56" i="19"/>
  <c r="E56"/>
  <c r="C56"/>
  <c r="C57" s="1"/>
  <c r="D47"/>
  <c r="E47"/>
  <c r="D25" i="18"/>
  <c r="E64" i="7"/>
  <c r="H64" s="1"/>
  <c r="H71"/>
  <c r="E30" i="15"/>
  <c r="E31"/>
  <c r="E32"/>
  <c r="E33"/>
  <c r="D74" i="9"/>
  <c r="D21" i="17" s="1"/>
  <c r="E74" i="9"/>
  <c r="F74"/>
  <c r="E26" i="28" l="1"/>
  <c r="G25" i="18"/>
  <c r="B18" i="30"/>
  <c r="F46" i="40"/>
  <c r="D26" i="18"/>
  <c r="L46" i="40" l="1"/>
  <c r="P46" s="1"/>
  <c r="L30"/>
  <c r="P30" s="1"/>
  <c r="D24" i="18"/>
  <c r="G24" s="1"/>
  <c r="E25" i="28"/>
  <c r="E24" s="1"/>
  <c r="G26" i="18"/>
  <c r="B20" i="44" l="1"/>
  <c r="H5" i="14"/>
  <c r="D64" i="15" l="1"/>
  <c r="M27" i="8"/>
  <c r="M30" s="1"/>
  <c r="N27"/>
  <c r="N30" s="1"/>
  <c r="G6" i="9"/>
  <c r="G7"/>
  <c r="G8"/>
  <c r="G16"/>
  <c r="G17"/>
  <c r="G20"/>
  <c r="G44"/>
  <c r="G45"/>
  <c r="G46"/>
  <c r="G47"/>
  <c r="G50"/>
  <c r="G51"/>
  <c r="G53"/>
  <c r="G56"/>
  <c r="G58"/>
  <c r="G60"/>
  <c r="G61"/>
  <c r="G67"/>
  <c r="G77"/>
  <c r="G5"/>
  <c r="D75" l="1"/>
  <c r="G75" s="1"/>
  <c r="J7" i="6" l="1"/>
  <c r="K7"/>
  <c r="L7"/>
  <c r="I7"/>
  <c r="E7" i="1"/>
  <c r="H7" s="1"/>
  <c r="B15" i="45" l="1"/>
  <c r="B10"/>
  <c r="B7"/>
  <c r="B22" l="1"/>
  <c r="D22" i="18"/>
  <c r="D20" s="1"/>
  <c r="E22" i="28" l="1"/>
  <c r="G22" i="18"/>
  <c r="E34" i="1"/>
  <c r="H34" s="1"/>
  <c r="E28"/>
  <c r="H28" s="1"/>
  <c r="E25"/>
  <c r="H25" s="1"/>
  <c r="E17"/>
  <c r="H17" s="1"/>
  <c r="E35" l="1"/>
  <c r="H35" s="1"/>
  <c r="C40" i="43"/>
  <c r="D40"/>
  <c r="B40"/>
  <c r="C31"/>
  <c r="D31"/>
  <c r="B31"/>
  <c r="G12" i="9"/>
  <c r="C23" i="43"/>
  <c r="D23"/>
  <c r="B23"/>
  <c r="C13"/>
  <c r="D13"/>
  <c r="B13"/>
  <c r="D25" i="44"/>
  <c r="D20"/>
  <c r="C20"/>
  <c r="E50" i="16"/>
  <c r="H50" l="1"/>
  <c r="E52"/>
  <c r="H52" s="1"/>
  <c r="F69" i="9"/>
  <c r="D69"/>
  <c r="F11"/>
  <c r="D7" i="18" l="1"/>
  <c r="G69" i="9"/>
  <c r="J9" i="8"/>
  <c r="K9"/>
  <c r="J10"/>
  <c r="K10"/>
  <c r="J11"/>
  <c r="K11"/>
  <c r="J12"/>
  <c r="K12"/>
  <c r="J13"/>
  <c r="K13"/>
  <c r="I9"/>
  <c r="J7"/>
  <c r="K7"/>
  <c r="I7"/>
  <c r="E7" i="7"/>
  <c r="AA4" i="8" s="1"/>
  <c r="F7" i="7"/>
  <c r="G7"/>
  <c r="E8"/>
  <c r="F8"/>
  <c r="G8"/>
  <c r="E10"/>
  <c r="F10"/>
  <c r="G10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98"/>
  <c r="H98" s="1"/>
  <c r="F98"/>
  <c r="G98"/>
  <c r="E99"/>
  <c r="F99"/>
  <c r="G99"/>
  <c r="E100"/>
  <c r="F100"/>
  <c r="G100"/>
  <c r="F102"/>
  <c r="G102"/>
  <c r="F6"/>
  <c r="G6"/>
  <c r="E6"/>
  <c r="L24" i="6"/>
  <c r="AA3" i="8" l="1"/>
  <c r="H6" i="7"/>
  <c r="AA7" i="8"/>
  <c r="H10" i="7"/>
  <c r="AA5" i="8"/>
  <c r="H8" i="7"/>
  <c r="AA19" i="8"/>
  <c r="E19" s="1"/>
  <c r="H63" i="7"/>
  <c r="E7" i="28"/>
  <c r="G7" i="18"/>
  <c r="J14" i="8"/>
  <c r="K14"/>
  <c r="R64" i="41"/>
  <c r="Q64"/>
  <c r="P64"/>
  <c r="O64"/>
  <c r="N64"/>
  <c r="M64"/>
  <c r="L64"/>
  <c r="K64"/>
  <c r="J64"/>
  <c r="I64"/>
  <c r="H64"/>
  <c r="G64"/>
  <c r="F64"/>
  <c r="E64"/>
  <c r="R53"/>
  <c r="Q53"/>
  <c r="P53"/>
  <c r="D53" s="1"/>
  <c r="O53"/>
  <c r="N53"/>
  <c r="M53"/>
  <c r="L53"/>
  <c r="K53"/>
  <c r="J53"/>
  <c r="I53"/>
  <c r="H53"/>
  <c r="G53"/>
  <c r="F53"/>
  <c r="E53"/>
  <c r="R34"/>
  <c r="Q34"/>
  <c r="P34"/>
  <c r="O34"/>
  <c r="N34"/>
  <c r="M34"/>
  <c r="L34"/>
  <c r="K34"/>
  <c r="J34"/>
  <c r="I34"/>
  <c r="H34"/>
  <c r="G34"/>
  <c r="R28"/>
  <c r="Q28"/>
  <c r="P28"/>
  <c r="O28"/>
  <c r="N28"/>
  <c r="M28"/>
  <c r="L28"/>
  <c r="K28"/>
  <c r="J28"/>
  <c r="I28"/>
  <c r="H28"/>
  <c r="G28"/>
  <c r="R25"/>
  <c r="Q25"/>
  <c r="P25"/>
  <c r="O25"/>
  <c r="N25"/>
  <c r="M25"/>
  <c r="L25"/>
  <c r="K25"/>
  <c r="J25"/>
  <c r="I25"/>
  <c r="H25"/>
  <c r="G25"/>
  <c r="F22"/>
  <c r="F25" s="1"/>
  <c r="E22"/>
  <c r="E25" s="1"/>
  <c r="R17"/>
  <c r="Q17"/>
  <c r="P17"/>
  <c r="O17"/>
  <c r="N17"/>
  <c r="M17"/>
  <c r="L17"/>
  <c r="K17"/>
  <c r="J17"/>
  <c r="I17"/>
  <c r="H17"/>
  <c r="G17"/>
  <c r="D17" s="1"/>
  <c r="F17"/>
  <c r="E17"/>
  <c r="R14"/>
  <c r="Q14"/>
  <c r="P14"/>
  <c r="O14"/>
  <c r="N14"/>
  <c r="M14"/>
  <c r="L14"/>
  <c r="K14"/>
  <c r="J14"/>
  <c r="I14"/>
  <c r="H14"/>
  <c r="G14"/>
  <c r="F14"/>
  <c r="E14"/>
  <c r="F7"/>
  <c r="E7"/>
  <c r="E22" i="5"/>
  <c r="F22"/>
  <c r="F22" i="6"/>
  <c r="G22"/>
  <c r="F9"/>
  <c r="S7" i="8" s="1"/>
  <c r="G9" i="6"/>
  <c r="T7" i="8" s="1"/>
  <c r="E9" i="6"/>
  <c r="H9" s="1"/>
  <c r="F6"/>
  <c r="G6"/>
  <c r="E6"/>
  <c r="F5"/>
  <c r="S3" i="8" s="1"/>
  <c r="G5" i="6"/>
  <c r="E5"/>
  <c r="H5" s="1"/>
  <c r="P4" i="40"/>
  <c r="D46"/>
  <c r="E46"/>
  <c r="G46"/>
  <c r="H46"/>
  <c r="U16" i="8"/>
  <c r="V16"/>
  <c r="W16"/>
  <c r="F27"/>
  <c r="F30" s="1"/>
  <c r="G27"/>
  <c r="G30" s="1"/>
  <c r="S12"/>
  <c r="T12"/>
  <c r="S13"/>
  <c r="T13"/>
  <c r="T3"/>
  <c r="S4"/>
  <c r="P23"/>
  <c r="Q23"/>
  <c r="O23"/>
  <c r="E23" s="1"/>
  <c r="P12"/>
  <c r="Q12"/>
  <c r="P13"/>
  <c r="Q13"/>
  <c r="P7"/>
  <c r="Q7"/>
  <c r="P3"/>
  <c r="Q3"/>
  <c r="P4"/>
  <c r="Q4"/>
  <c r="J3"/>
  <c r="K3"/>
  <c r="J4"/>
  <c r="K4"/>
  <c r="I3"/>
  <c r="D14" i="41" l="1"/>
  <c r="L12" i="8"/>
  <c r="L11"/>
  <c r="L9"/>
  <c r="W27"/>
  <c r="W30" s="1"/>
  <c r="N46" i="40"/>
  <c r="Z18" i="8" s="1"/>
  <c r="Z27" s="1"/>
  <c r="Z30" s="1"/>
  <c r="M46" i="40"/>
  <c r="Y18" i="8" s="1"/>
  <c r="Y27" s="1"/>
  <c r="Y30" s="1"/>
  <c r="L10"/>
  <c r="I35" i="41"/>
  <c r="I66" s="1"/>
  <c r="M35"/>
  <c r="M66" s="1"/>
  <c r="Q35"/>
  <c r="Q66" s="1"/>
  <c r="K35"/>
  <c r="O35"/>
  <c r="O66" s="1"/>
  <c r="H35"/>
  <c r="H66" s="1"/>
  <c r="L35"/>
  <c r="L66" s="1"/>
  <c r="P35"/>
  <c r="E35"/>
  <c r="F35"/>
  <c r="F66" s="1"/>
  <c r="N35"/>
  <c r="R35"/>
  <c r="R66" s="1"/>
  <c r="F3" i="8"/>
  <c r="V27"/>
  <c r="V30" s="1"/>
  <c r="U27"/>
  <c r="U30" s="1"/>
  <c r="E16"/>
  <c r="J7" i="18"/>
  <c r="M7" s="1"/>
  <c r="J10"/>
  <c r="D36" i="17"/>
  <c r="H19" i="8"/>
  <c r="L13"/>
  <c r="L21"/>
  <c r="K5"/>
  <c r="K27" s="1"/>
  <c r="K30" s="1"/>
  <c r="X18"/>
  <c r="X27" s="1"/>
  <c r="X30" s="1"/>
  <c r="J5"/>
  <c r="J27" s="1"/>
  <c r="J30" s="1"/>
  <c r="N66" i="41"/>
  <c r="E66"/>
  <c r="K66"/>
  <c r="G35"/>
  <c r="J35"/>
  <c r="J66" s="1"/>
  <c r="F7" i="6"/>
  <c r="G7"/>
  <c r="E7"/>
  <c r="H7" s="1"/>
  <c r="T4" i="8"/>
  <c r="T5" s="1"/>
  <c r="S5"/>
  <c r="Q5"/>
  <c r="P5"/>
  <c r="K73" i="7"/>
  <c r="J73"/>
  <c r="I73"/>
  <c r="Q35"/>
  <c r="P35"/>
  <c r="I35"/>
  <c r="Q29"/>
  <c r="P29"/>
  <c r="O29"/>
  <c r="K29"/>
  <c r="J29"/>
  <c r="I29"/>
  <c r="Q26"/>
  <c r="P26"/>
  <c r="O26"/>
  <c r="I26"/>
  <c r="Q18"/>
  <c r="P18"/>
  <c r="O18"/>
  <c r="K18"/>
  <c r="J18"/>
  <c r="I18"/>
  <c r="Q15"/>
  <c r="P15"/>
  <c r="O15"/>
  <c r="K15"/>
  <c r="J15"/>
  <c r="I15"/>
  <c r="G66" i="41" l="1"/>
  <c r="D35"/>
  <c r="P66"/>
  <c r="D66" s="1"/>
  <c r="M10" i="18"/>
  <c r="I10" i="28"/>
  <c r="K96" i="7"/>
  <c r="K36"/>
  <c r="J36"/>
  <c r="B31" i="30"/>
  <c r="G36" i="17"/>
  <c r="I36" i="7"/>
  <c r="I96" s="1"/>
  <c r="H16" i="8"/>
  <c r="P36" i="7"/>
  <c r="P96" s="1"/>
  <c r="Q36"/>
  <c r="Q96" s="1"/>
  <c r="O36"/>
  <c r="O96" s="1"/>
  <c r="J96" l="1"/>
  <c r="L14" i="8"/>
  <c r="J11" i="29"/>
  <c r="J10"/>
  <c r="I9"/>
  <c r="H9"/>
  <c r="G9"/>
  <c r="F9"/>
  <c r="F17" s="1"/>
  <c r="E9"/>
  <c r="E17" s="1"/>
  <c r="D9"/>
  <c r="E5"/>
  <c r="O37" i="30"/>
  <c r="O35"/>
  <c r="O31"/>
  <c r="O30"/>
  <c r="O29"/>
  <c r="N21"/>
  <c r="N22" s="1"/>
  <c r="M21"/>
  <c r="M22" s="1"/>
  <c r="L21"/>
  <c r="L22" s="1"/>
  <c r="K21"/>
  <c r="K22" s="1"/>
  <c r="J21"/>
  <c r="J22" s="1"/>
  <c r="I21"/>
  <c r="I22" s="1"/>
  <c r="H21"/>
  <c r="H22" s="1"/>
  <c r="G21"/>
  <c r="G22" s="1"/>
  <c r="F21"/>
  <c r="F22" s="1"/>
  <c r="E21"/>
  <c r="E22" s="1"/>
  <c r="D21"/>
  <c r="D22" s="1"/>
  <c r="C21"/>
  <c r="C22" s="1"/>
  <c r="O20"/>
  <c r="N17"/>
  <c r="M17"/>
  <c r="L17"/>
  <c r="K17"/>
  <c r="J17"/>
  <c r="I17"/>
  <c r="H17"/>
  <c r="G17"/>
  <c r="F17"/>
  <c r="E17"/>
  <c r="D17"/>
  <c r="C17"/>
  <c r="O16"/>
  <c r="O15"/>
  <c r="O14"/>
  <c r="O12"/>
  <c r="N6"/>
  <c r="M6"/>
  <c r="L6"/>
  <c r="K6"/>
  <c r="J6"/>
  <c r="I6"/>
  <c r="H6"/>
  <c r="G6"/>
  <c r="F6"/>
  <c r="E6"/>
  <c r="D6"/>
  <c r="O5"/>
  <c r="O4"/>
  <c r="D28" i="31"/>
  <c r="E16" i="21"/>
  <c r="AD15" i="7"/>
  <c r="AE15"/>
  <c r="AF15"/>
  <c r="AD18"/>
  <c r="AE18"/>
  <c r="AF18"/>
  <c r="AD26"/>
  <c r="AE26"/>
  <c r="AF26"/>
  <c r="AD29"/>
  <c r="AE29"/>
  <c r="AF29"/>
  <c r="AD35"/>
  <c r="AE35"/>
  <c r="AF35"/>
  <c r="O70" i="15"/>
  <c r="L70"/>
  <c r="O34"/>
  <c r="F58" i="16"/>
  <c r="G58"/>
  <c r="I58"/>
  <c r="J58"/>
  <c r="K58"/>
  <c r="L58"/>
  <c r="M58"/>
  <c r="N58"/>
  <c r="O58"/>
  <c r="P58"/>
  <c r="Q58"/>
  <c r="R58"/>
  <c r="S58"/>
  <c r="T58"/>
  <c r="F52"/>
  <c r="G52"/>
  <c r="I52"/>
  <c r="J52"/>
  <c r="K52"/>
  <c r="L52"/>
  <c r="M52"/>
  <c r="N52"/>
  <c r="O52"/>
  <c r="P52"/>
  <c r="Q52"/>
  <c r="R52"/>
  <c r="S52"/>
  <c r="T52"/>
  <c r="J49"/>
  <c r="K49"/>
  <c r="M49"/>
  <c r="N49"/>
  <c r="O49"/>
  <c r="P49"/>
  <c r="Q49"/>
  <c r="S49"/>
  <c r="T49"/>
  <c r="I39"/>
  <c r="J39"/>
  <c r="K39"/>
  <c r="L39"/>
  <c r="M39"/>
  <c r="N39"/>
  <c r="O39"/>
  <c r="P39"/>
  <c r="Q39"/>
  <c r="R39"/>
  <c r="S39"/>
  <c r="T39"/>
  <c r="F36"/>
  <c r="G36"/>
  <c r="I36"/>
  <c r="J36"/>
  <c r="K36"/>
  <c r="L36"/>
  <c r="M36"/>
  <c r="N36"/>
  <c r="O36"/>
  <c r="P36"/>
  <c r="Q36"/>
  <c r="R36"/>
  <c r="S36"/>
  <c r="T36"/>
  <c r="E58"/>
  <c r="F23"/>
  <c r="G23"/>
  <c r="I23"/>
  <c r="J23"/>
  <c r="K23"/>
  <c r="L23"/>
  <c r="M23"/>
  <c r="N23"/>
  <c r="O23"/>
  <c r="P23"/>
  <c r="Q23"/>
  <c r="R23"/>
  <c r="S23"/>
  <c r="T23"/>
  <c r="F19"/>
  <c r="G19"/>
  <c r="I19"/>
  <c r="J19"/>
  <c r="J24" s="1"/>
  <c r="K19"/>
  <c r="L19"/>
  <c r="M19"/>
  <c r="N19"/>
  <c r="N24" s="1"/>
  <c r="O19"/>
  <c r="P19"/>
  <c r="Q19"/>
  <c r="R19"/>
  <c r="S19"/>
  <c r="S24" s="1"/>
  <c r="T19"/>
  <c r="H5"/>
  <c r="J25" i="18"/>
  <c r="T80" i="16"/>
  <c r="S80"/>
  <c r="R80"/>
  <c r="Q80"/>
  <c r="P80"/>
  <c r="O80"/>
  <c r="N80"/>
  <c r="M80"/>
  <c r="L80"/>
  <c r="K80"/>
  <c r="J80"/>
  <c r="I80"/>
  <c r="G80"/>
  <c r="F80"/>
  <c r="E80"/>
  <c r="T74"/>
  <c r="S74"/>
  <c r="R74"/>
  <c r="Q74"/>
  <c r="P74"/>
  <c r="O74"/>
  <c r="N74"/>
  <c r="M74"/>
  <c r="L74"/>
  <c r="K74"/>
  <c r="J74"/>
  <c r="I74"/>
  <c r="T63"/>
  <c r="S63"/>
  <c r="R63"/>
  <c r="Q63"/>
  <c r="P63"/>
  <c r="O63"/>
  <c r="N63"/>
  <c r="M63"/>
  <c r="K63"/>
  <c r="J63"/>
  <c r="I63"/>
  <c r="G63"/>
  <c r="F63"/>
  <c r="L63"/>
  <c r="R49"/>
  <c r="L49"/>
  <c r="I49"/>
  <c r="T26"/>
  <c r="S26"/>
  <c r="R26"/>
  <c r="Q26"/>
  <c r="P26"/>
  <c r="O26"/>
  <c r="N26"/>
  <c r="M26"/>
  <c r="L26"/>
  <c r="K26"/>
  <c r="J26"/>
  <c r="I26"/>
  <c r="T24"/>
  <c r="P24"/>
  <c r="D51" i="5"/>
  <c r="L16" i="15"/>
  <c r="D65" i="9"/>
  <c r="G65" s="1"/>
  <c r="D52"/>
  <c r="E45" i="15"/>
  <c r="H45" s="1"/>
  <c r="E42"/>
  <c r="E43"/>
  <c r="D24" i="17" s="1"/>
  <c r="D78" i="9"/>
  <c r="F44" i="15"/>
  <c r="F46" s="1"/>
  <c r="G44"/>
  <c r="G46" s="1"/>
  <c r="J41"/>
  <c r="J44" s="1"/>
  <c r="J46" s="1"/>
  <c r="K41"/>
  <c r="K44" s="1"/>
  <c r="L41"/>
  <c r="M41"/>
  <c r="M44" s="1"/>
  <c r="N41"/>
  <c r="N44" s="1"/>
  <c r="O41"/>
  <c r="O44" s="1"/>
  <c r="O46" s="1"/>
  <c r="P41"/>
  <c r="P44" s="1"/>
  <c r="P46" s="1"/>
  <c r="Q41"/>
  <c r="Q44" s="1"/>
  <c r="Q46" s="1"/>
  <c r="I41"/>
  <c r="I44" s="1"/>
  <c r="I46" s="1"/>
  <c r="E63" i="5"/>
  <c r="F63"/>
  <c r="G63"/>
  <c r="H63"/>
  <c r="I63"/>
  <c r="J63"/>
  <c r="K63"/>
  <c r="L63"/>
  <c r="M63"/>
  <c r="N63"/>
  <c r="O63"/>
  <c r="P63"/>
  <c r="Q63"/>
  <c r="R63"/>
  <c r="D61"/>
  <c r="D62"/>
  <c r="D60"/>
  <c r="F23" i="14"/>
  <c r="G23"/>
  <c r="E23"/>
  <c r="H23" s="1"/>
  <c r="E19"/>
  <c r="H19" s="1"/>
  <c r="I4" i="8"/>
  <c r="D17" i="17"/>
  <c r="D12"/>
  <c r="I34" i="15"/>
  <c r="E28"/>
  <c r="E63" i="1"/>
  <c r="D43" i="9"/>
  <c r="AE101" i="7"/>
  <c r="AE103" s="1"/>
  <c r="AF101"/>
  <c r="AF103" s="1"/>
  <c r="R101"/>
  <c r="S101"/>
  <c r="T101"/>
  <c r="U101"/>
  <c r="U103" s="1"/>
  <c r="V101"/>
  <c r="V103" s="1"/>
  <c r="W101"/>
  <c r="W103" s="1"/>
  <c r="X101"/>
  <c r="X103" s="1"/>
  <c r="Y101"/>
  <c r="Y103" s="1"/>
  <c r="Z101"/>
  <c r="Z103" s="1"/>
  <c r="F40" i="15"/>
  <c r="G40"/>
  <c r="J40"/>
  <c r="K40"/>
  <c r="M40"/>
  <c r="N40"/>
  <c r="P40"/>
  <c r="Q40"/>
  <c r="E29"/>
  <c r="H29" s="1"/>
  <c r="E5"/>
  <c r="E6"/>
  <c r="E7"/>
  <c r="E8"/>
  <c r="E9"/>
  <c r="E10"/>
  <c r="E11"/>
  <c r="E12"/>
  <c r="E13"/>
  <c r="E14"/>
  <c r="E17"/>
  <c r="E18"/>
  <c r="E19"/>
  <c r="E20"/>
  <c r="E21"/>
  <c r="E22"/>
  <c r="E23"/>
  <c r="E24"/>
  <c r="E25"/>
  <c r="E26"/>
  <c r="O16"/>
  <c r="O27" s="1"/>
  <c r="O4"/>
  <c r="O15" s="1"/>
  <c r="C37"/>
  <c r="D71" i="9"/>
  <c r="D40"/>
  <c r="AE73" i="7"/>
  <c r="AF73"/>
  <c r="E74" i="15"/>
  <c r="I70"/>
  <c r="O39"/>
  <c r="L39"/>
  <c r="I39"/>
  <c r="E38"/>
  <c r="E39" s="1"/>
  <c r="O37"/>
  <c r="E36"/>
  <c r="E37" s="1"/>
  <c r="L37"/>
  <c r="I37"/>
  <c r="E35"/>
  <c r="D9" i="17"/>
  <c r="D37" i="9"/>
  <c r="AD101" i="7"/>
  <c r="AD103" s="1"/>
  <c r="E61" i="14"/>
  <c r="H61" s="1"/>
  <c r="G79"/>
  <c r="F79"/>
  <c r="E79"/>
  <c r="I68" i="15" s="1"/>
  <c r="G73" i="14"/>
  <c r="F73"/>
  <c r="E73"/>
  <c r="H73" s="1"/>
  <c r="G63"/>
  <c r="F63"/>
  <c r="E58"/>
  <c r="H58" s="1"/>
  <c r="E52"/>
  <c r="E44"/>
  <c r="E49" s="1"/>
  <c r="H49" s="1"/>
  <c r="E39"/>
  <c r="H39" s="1"/>
  <c r="E36"/>
  <c r="H36" s="1"/>
  <c r="G26"/>
  <c r="F26"/>
  <c r="E26"/>
  <c r="H26" s="1"/>
  <c r="G19"/>
  <c r="F19"/>
  <c r="F24" s="1"/>
  <c r="L34" i="15"/>
  <c r="P52" i="5"/>
  <c r="Q52"/>
  <c r="R52"/>
  <c r="P14"/>
  <c r="Q14"/>
  <c r="R14"/>
  <c r="P17"/>
  <c r="Q17"/>
  <c r="R17"/>
  <c r="P25"/>
  <c r="Q25"/>
  <c r="R25"/>
  <c r="P28"/>
  <c r="Q28"/>
  <c r="R28"/>
  <c r="P34"/>
  <c r="Q34"/>
  <c r="R34"/>
  <c r="D8"/>
  <c r="D11"/>
  <c r="D12"/>
  <c r="D13"/>
  <c r="D15"/>
  <c r="D16"/>
  <c r="D18"/>
  <c r="D19"/>
  <c r="D20"/>
  <c r="D21"/>
  <c r="D23"/>
  <c r="D24"/>
  <c r="D26"/>
  <c r="D27"/>
  <c r="D29"/>
  <c r="D30"/>
  <c r="D31"/>
  <c r="D32"/>
  <c r="D33"/>
  <c r="D45"/>
  <c r="D47"/>
  <c r="D48"/>
  <c r="D49"/>
  <c r="D50"/>
  <c r="D11" i="9"/>
  <c r="H28" i="5"/>
  <c r="I28"/>
  <c r="J28"/>
  <c r="K28"/>
  <c r="L28"/>
  <c r="M28"/>
  <c r="N28"/>
  <c r="O28"/>
  <c r="H34"/>
  <c r="I34"/>
  <c r="J34"/>
  <c r="K34"/>
  <c r="L34"/>
  <c r="M34"/>
  <c r="N34"/>
  <c r="O34"/>
  <c r="H52"/>
  <c r="I52"/>
  <c r="J52"/>
  <c r="K52"/>
  <c r="L52"/>
  <c r="M52"/>
  <c r="N52"/>
  <c r="O52"/>
  <c r="E52"/>
  <c r="P21" i="8" s="1"/>
  <c r="F52" i="5"/>
  <c r="Q21" i="8" s="1"/>
  <c r="G28" i="5"/>
  <c r="G34"/>
  <c r="E7"/>
  <c r="F7"/>
  <c r="F25"/>
  <c r="Q11" i="8" s="1"/>
  <c r="E25" i="5"/>
  <c r="O25"/>
  <c r="N25"/>
  <c r="M25"/>
  <c r="L25"/>
  <c r="K25"/>
  <c r="J25"/>
  <c r="I25"/>
  <c r="H25"/>
  <c r="F17"/>
  <c r="Q10" i="8" s="1"/>
  <c r="E17" i="5"/>
  <c r="P10" i="8" s="1"/>
  <c r="O17" i="5"/>
  <c r="N17"/>
  <c r="M17"/>
  <c r="L17"/>
  <c r="K17"/>
  <c r="J17"/>
  <c r="I17"/>
  <c r="H17"/>
  <c r="G17"/>
  <c r="F14"/>
  <c r="Q9" i="8" s="1"/>
  <c r="E14" i="5"/>
  <c r="P9" i="8" s="1"/>
  <c r="O14" i="5"/>
  <c r="N14"/>
  <c r="M14"/>
  <c r="L14"/>
  <c r="K14"/>
  <c r="J14"/>
  <c r="I14"/>
  <c r="H14"/>
  <c r="G14"/>
  <c r="G25"/>
  <c r="R35" i="7"/>
  <c r="S35"/>
  <c r="T35"/>
  <c r="U35"/>
  <c r="V35"/>
  <c r="W35"/>
  <c r="X35"/>
  <c r="Y35"/>
  <c r="Z35"/>
  <c r="R29"/>
  <c r="S29"/>
  <c r="F29" s="1"/>
  <c r="T29"/>
  <c r="U29"/>
  <c r="V29"/>
  <c r="W29"/>
  <c r="X29"/>
  <c r="Y29"/>
  <c r="Z29"/>
  <c r="U26"/>
  <c r="V26"/>
  <c r="W26"/>
  <c r="X26"/>
  <c r="Y26"/>
  <c r="Z26"/>
  <c r="U18"/>
  <c r="V18"/>
  <c r="W18"/>
  <c r="X18"/>
  <c r="Y18"/>
  <c r="Z18"/>
  <c r="U15"/>
  <c r="V15"/>
  <c r="W15"/>
  <c r="X15"/>
  <c r="Y15"/>
  <c r="Z15"/>
  <c r="S73"/>
  <c r="T73"/>
  <c r="U73"/>
  <c r="V73"/>
  <c r="W73"/>
  <c r="X73"/>
  <c r="Y73"/>
  <c r="Z73"/>
  <c r="T26"/>
  <c r="S26"/>
  <c r="R26"/>
  <c r="E26" s="1"/>
  <c r="H26" s="1"/>
  <c r="T18"/>
  <c r="S18"/>
  <c r="R18"/>
  <c r="E18" s="1"/>
  <c r="T15"/>
  <c r="S15"/>
  <c r="R15"/>
  <c r="J28" i="6"/>
  <c r="K28"/>
  <c r="L28"/>
  <c r="M28"/>
  <c r="N28"/>
  <c r="O28"/>
  <c r="P28"/>
  <c r="Q28"/>
  <c r="R28"/>
  <c r="S28"/>
  <c r="T28"/>
  <c r="U28"/>
  <c r="V28"/>
  <c r="W28"/>
  <c r="I28"/>
  <c r="E38"/>
  <c r="E39"/>
  <c r="E40"/>
  <c r="H40" s="1"/>
  <c r="E41"/>
  <c r="H41" s="1"/>
  <c r="E37"/>
  <c r="E12"/>
  <c r="H12" s="1"/>
  <c r="E13"/>
  <c r="E15"/>
  <c r="H15" s="1"/>
  <c r="E16"/>
  <c r="H16" s="1"/>
  <c r="E18"/>
  <c r="E19"/>
  <c r="E20"/>
  <c r="E21"/>
  <c r="E23"/>
  <c r="E24"/>
  <c r="H24" s="1"/>
  <c r="E26"/>
  <c r="E27"/>
  <c r="E29"/>
  <c r="H29" s="1"/>
  <c r="E30"/>
  <c r="E31"/>
  <c r="E32"/>
  <c r="E33"/>
  <c r="E11"/>
  <c r="H11" s="1"/>
  <c r="F45"/>
  <c r="S21" i="8" s="1"/>
  <c r="G45" i="6"/>
  <c r="T21" i="8" s="1"/>
  <c r="J45" i="6"/>
  <c r="K45"/>
  <c r="L45"/>
  <c r="M45"/>
  <c r="N45"/>
  <c r="O45"/>
  <c r="P45"/>
  <c r="Q45"/>
  <c r="R45"/>
  <c r="S45"/>
  <c r="T45"/>
  <c r="U45"/>
  <c r="V45"/>
  <c r="W45"/>
  <c r="I45"/>
  <c r="J34"/>
  <c r="K34"/>
  <c r="L34"/>
  <c r="M34"/>
  <c r="N34"/>
  <c r="O34"/>
  <c r="P34"/>
  <c r="Q34"/>
  <c r="R34"/>
  <c r="S34"/>
  <c r="T34"/>
  <c r="U34"/>
  <c r="V34"/>
  <c r="W34"/>
  <c r="I34"/>
  <c r="G25"/>
  <c r="T11" i="8" s="1"/>
  <c r="F25" i="6"/>
  <c r="S11" i="8" s="1"/>
  <c r="W25" i="6"/>
  <c r="V25"/>
  <c r="U25"/>
  <c r="T25"/>
  <c r="S25"/>
  <c r="R25"/>
  <c r="Q25"/>
  <c r="P25"/>
  <c r="O25"/>
  <c r="N25"/>
  <c r="M25"/>
  <c r="L25"/>
  <c r="K25"/>
  <c r="J25"/>
  <c r="I25"/>
  <c r="G17"/>
  <c r="T10" i="8" s="1"/>
  <c r="F17" i="6"/>
  <c r="S10" i="8" s="1"/>
  <c r="W17" i="6"/>
  <c r="V17"/>
  <c r="U17"/>
  <c r="T17"/>
  <c r="S17"/>
  <c r="R17"/>
  <c r="Q17"/>
  <c r="P17"/>
  <c r="O17"/>
  <c r="N17"/>
  <c r="M17"/>
  <c r="L17"/>
  <c r="K17"/>
  <c r="J17"/>
  <c r="I17"/>
  <c r="G14"/>
  <c r="T9" i="8" s="1"/>
  <c r="F14" i="6"/>
  <c r="S9" i="8" s="1"/>
  <c r="W14" i="6"/>
  <c r="V14"/>
  <c r="U14"/>
  <c r="T14"/>
  <c r="S14"/>
  <c r="R14"/>
  <c r="Q14"/>
  <c r="P14"/>
  <c r="O14"/>
  <c r="N14"/>
  <c r="M14"/>
  <c r="L14"/>
  <c r="K14"/>
  <c r="J14"/>
  <c r="I14"/>
  <c r="E43" i="1"/>
  <c r="F52"/>
  <c r="F65" s="1"/>
  <c r="G52"/>
  <c r="G65" s="1"/>
  <c r="E52"/>
  <c r="I13" i="8"/>
  <c r="I12"/>
  <c r="I11"/>
  <c r="I10"/>
  <c r="L4" i="15"/>
  <c r="E4" s="1"/>
  <c r="L24" i="16" l="1"/>
  <c r="R59"/>
  <c r="R84" s="1"/>
  <c r="I40" i="15"/>
  <c r="G47"/>
  <c r="K47"/>
  <c r="K46"/>
  <c r="P47"/>
  <c r="M46"/>
  <c r="M47" s="1"/>
  <c r="N47"/>
  <c r="N46"/>
  <c r="I59"/>
  <c r="H52" i="14"/>
  <c r="G24"/>
  <c r="G83" s="1"/>
  <c r="S59" i="16"/>
  <c r="H58"/>
  <c r="F24"/>
  <c r="F59"/>
  <c r="F84" s="1"/>
  <c r="G24"/>
  <c r="G59"/>
  <c r="G84" s="1"/>
  <c r="E15" i="7"/>
  <c r="G35"/>
  <c r="F18"/>
  <c r="AB10" i="8" s="1"/>
  <c r="G26" i="7"/>
  <c r="AC11" i="8" s="1"/>
  <c r="E35" i="7"/>
  <c r="H35" s="1"/>
  <c r="AB11" i="8"/>
  <c r="F26" i="7"/>
  <c r="E29"/>
  <c r="F35"/>
  <c r="AC9" i="8"/>
  <c r="G15" i="7"/>
  <c r="F15"/>
  <c r="AB9" i="8" s="1"/>
  <c r="AC10"/>
  <c r="G18" i="7"/>
  <c r="G29"/>
  <c r="B20" i="30"/>
  <c r="G24" i="17"/>
  <c r="B9" i="30"/>
  <c r="G12" i="17"/>
  <c r="D6"/>
  <c r="Q24" i="16"/>
  <c r="M24"/>
  <c r="N59"/>
  <c r="E23"/>
  <c r="H23" s="1"/>
  <c r="R24"/>
  <c r="O24"/>
  <c r="K24"/>
  <c r="G11" i="9"/>
  <c r="D23"/>
  <c r="G23" s="1"/>
  <c r="L59" i="15"/>
  <c r="I56"/>
  <c r="I57"/>
  <c r="J9" i="29"/>
  <c r="J17" s="1"/>
  <c r="L27" i="8"/>
  <c r="L30" s="1"/>
  <c r="O21" i="30"/>
  <c r="O17"/>
  <c r="O6"/>
  <c r="H17" i="29"/>
  <c r="D17"/>
  <c r="G17"/>
  <c r="I17"/>
  <c r="D79" i="9"/>
  <c r="G79" s="1"/>
  <c r="I60" i="15"/>
  <c r="I58"/>
  <c r="I66"/>
  <c r="I63"/>
  <c r="I64" s="1"/>
  <c r="L63"/>
  <c r="L64" s="1"/>
  <c r="I52"/>
  <c r="D11" i="17"/>
  <c r="G52" i="9"/>
  <c r="I54" i="15"/>
  <c r="E19" i="16"/>
  <c r="D10" i="17"/>
  <c r="G43" i="9"/>
  <c r="E34" i="15"/>
  <c r="H34" s="1"/>
  <c r="G78" i="9"/>
  <c r="D5" i="17"/>
  <c r="G5" s="1"/>
  <c r="S103" i="7"/>
  <c r="F103" s="1"/>
  <c r="F101"/>
  <c r="T103"/>
  <c r="G103" s="1"/>
  <c r="G101"/>
  <c r="AB13" i="8"/>
  <c r="F73" i="7"/>
  <c r="AB18" i="8" s="1"/>
  <c r="AB12"/>
  <c r="AC13"/>
  <c r="G73" i="7"/>
  <c r="AC18" i="8" s="1"/>
  <c r="AC12"/>
  <c r="E63" i="14"/>
  <c r="H63" s="1"/>
  <c r="E101" i="7"/>
  <c r="D42" i="17" s="1"/>
  <c r="G42" s="1"/>
  <c r="I47" i="15"/>
  <c r="E41"/>
  <c r="E44" s="1"/>
  <c r="E46" s="1"/>
  <c r="H46" s="1"/>
  <c r="L44"/>
  <c r="L46" s="1"/>
  <c r="E16"/>
  <c r="O40"/>
  <c r="O47" s="1"/>
  <c r="E70"/>
  <c r="I24" i="16"/>
  <c r="O66" i="15"/>
  <c r="I5" i="8"/>
  <c r="J59" i="16"/>
  <c r="J84" s="1"/>
  <c r="Q59"/>
  <c r="M59"/>
  <c r="M84" s="1"/>
  <c r="E36"/>
  <c r="H36" s="1"/>
  <c r="T59"/>
  <c r="T84" s="1"/>
  <c r="O59"/>
  <c r="K59"/>
  <c r="K84" s="1"/>
  <c r="P59"/>
  <c r="P84" s="1"/>
  <c r="O54" i="15"/>
  <c r="O51"/>
  <c r="D18" i="17"/>
  <c r="I14" i="8"/>
  <c r="E59" i="14"/>
  <c r="H59" s="1"/>
  <c r="AA11" i="8"/>
  <c r="AF36" i="7"/>
  <c r="AF96" s="1"/>
  <c r="AA9" i="8"/>
  <c r="AA10"/>
  <c r="Y36" i="7"/>
  <c r="Y96" s="1"/>
  <c r="S36"/>
  <c r="V35" i="6"/>
  <c r="V58" s="1"/>
  <c r="E17"/>
  <c r="P35"/>
  <c r="Q35"/>
  <c r="Q58" s="1"/>
  <c r="T14" i="8"/>
  <c r="T27" s="1"/>
  <c r="T30" s="1"/>
  <c r="N35" i="6"/>
  <c r="N58" s="1"/>
  <c r="F35"/>
  <c r="F58" s="1"/>
  <c r="E22"/>
  <c r="S14" i="8"/>
  <c r="S27" s="1"/>
  <c r="S30" s="1"/>
  <c r="E14" i="6"/>
  <c r="L35"/>
  <c r="T35"/>
  <c r="Q14" i="8"/>
  <c r="Q27" s="1"/>
  <c r="Q30" s="1"/>
  <c r="D63" i="5"/>
  <c r="H35"/>
  <c r="H65" s="1"/>
  <c r="M35"/>
  <c r="M65" s="1"/>
  <c r="E35"/>
  <c r="E65" s="1"/>
  <c r="P11" i="8"/>
  <c r="P14" s="1"/>
  <c r="P27" s="1"/>
  <c r="P30" s="1"/>
  <c r="D9" i="5"/>
  <c r="O7" i="8" s="1"/>
  <c r="P35" i="5"/>
  <c r="P65" s="1"/>
  <c r="I35" i="6"/>
  <c r="I58" s="1"/>
  <c r="AA12" i="8"/>
  <c r="R73" i="7"/>
  <c r="R103"/>
  <c r="E103" s="1"/>
  <c r="H103" s="1"/>
  <c r="V36"/>
  <c r="V96" s="1"/>
  <c r="D39" i="17"/>
  <c r="B34" i="30" s="1"/>
  <c r="D5" i="5"/>
  <c r="O3" i="8" s="1"/>
  <c r="M35" i="6"/>
  <c r="M58" s="1"/>
  <c r="U35"/>
  <c r="U58" s="1"/>
  <c r="G35"/>
  <c r="G58" s="1"/>
  <c r="R4" i="8"/>
  <c r="T36" i="7"/>
  <c r="AE36"/>
  <c r="AE96" s="1"/>
  <c r="AD36"/>
  <c r="K35" i="6"/>
  <c r="K58" s="1"/>
  <c r="E34"/>
  <c r="E45"/>
  <c r="J35"/>
  <c r="J58" s="1"/>
  <c r="W35"/>
  <c r="W58" s="1"/>
  <c r="R7" i="8"/>
  <c r="S35" i="6"/>
  <c r="R35"/>
  <c r="D6" i="5"/>
  <c r="O4" i="8" s="1"/>
  <c r="I35" i="5"/>
  <c r="I65" s="1"/>
  <c r="L35"/>
  <c r="L65" s="1"/>
  <c r="D28"/>
  <c r="O12" i="8" s="1"/>
  <c r="R35" i="5"/>
  <c r="R65" s="1"/>
  <c r="D17"/>
  <c r="O10" i="8" s="1"/>
  <c r="K35" i="5"/>
  <c r="K65" s="1"/>
  <c r="F35"/>
  <c r="F65" s="1"/>
  <c r="O35" i="6"/>
  <c r="O58" s="1"/>
  <c r="E25"/>
  <c r="D46" i="5"/>
  <c r="D52" s="1"/>
  <c r="O21" i="8" s="1"/>
  <c r="G52" i="5"/>
  <c r="D6" i="18"/>
  <c r="L60" i="15"/>
  <c r="O60"/>
  <c r="L15"/>
  <c r="E15" s="1"/>
  <c r="E65" i="1"/>
  <c r="H65" s="1"/>
  <c r="E28" i="6"/>
  <c r="R12" i="8" s="1"/>
  <c r="W36" i="7"/>
  <c r="W96" s="1"/>
  <c r="U36"/>
  <c r="U96" s="1"/>
  <c r="G35" i="5"/>
  <c r="D22"/>
  <c r="D14"/>
  <c r="O9" i="8" s="1"/>
  <c r="D34" i="5"/>
  <c r="O13" i="8" s="1"/>
  <c r="O35" i="5"/>
  <c r="O65" s="1"/>
  <c r="F83" i="14"/>
  <c r="F47" i="15"/>
  <c r="Q84" i="16"/>
  <c r="I59"/>
  <c r="E24" i="14"/>
  <c r="H24" s="1"/>
  <c r="I51" i="15"/>
  <c r="O68"/>
  <c r="L68"/>
  <c r="D14" i="17"/>
  <c r="O52" i="15"/>
  <c r="D25" i="5"/>
  <c r="O11" i="8" s="1"/>
  <c r="Q35" i="5"/>
  <c r="Q65" s="1"/>
  <c r="Q47" i="15"/>
  <c r="N84" i="16"/>
  <c r="S84"/>
  <c r="L59"/>
  <c r="L84" s="1"/>
  <c r="Z36" i="7"/>
  <c r="Z96" s="1"/>
  <c r="R36"/>
  <c r="X36"/>
  <c r="X96" s="1"/>
  <c r="N35" i="5"/>
  <c r="N65" s="1"/>
  <c r="J35"/>
  <c r="J65" s="1"/>
  <c r="J47" i="15"/>
  <c r="D11" i="18"/>
  <c r="D54" i="9"/>
  <c r="L27" i="15"/>
  <c r="D16" i="17"/>
  <c r="D23"/>
  <c r="G23" s="1"/>
  <c r="D9" i="30" l="1"/>
  <c r="H9"/>
  <c r="L9"/>
  <c r="G9"/>
  <c r="K9"/>
  <c r="J9"/>
  <c r="C9"/>
  <c r="E9"/>
  <c r="I9"/>
  <c r="M9"/>
  <c r="F9"/>
  <c r="N9"/>
  <c r="D34"/>
  <c r="H34"/>
  <c r="L34"/>
  <c r="C34"/>
  <c r="G34"/>
  <c r="K34"/>
  <c r="F34"/>
  <c r="J34"/>
  <c r="N34"/>
  <c r="E34"/>
  <c r="I34"/>
  <c r="M34"/>
  <c r="G65" i="5"/>
  <c r="I61" i="15"/>
  <c r="O84" i="16"/>
  <c r="O22" i="30"/>
  <c r="R9" i="8"/>
  <c r="E9" s="1"/>
  <c r="H9" s="1"/>
  <c r="H14" i="6"/>
  <c r="R10" i="8"/>
  <c r="E10" s="1"/>
  <c r="H10" s="1"/>
  <c r="H17" i="6"/>
  <c r="R11" i="8"/>
  <c r="E11" s="1"/>
  <c r="H11" s="1"/>
  <c r="H25" i="6"/>
  <c r="R13" i="8"/>
  <c r="H34" i="6"/>
  <c r="E59" i="16"/>
  <c r="H59" s="1"/>
  <c r="I27" i="8"/>
  <c r="I30" s="1"/>
  <c r="H19" i="16"/>
  <c r="E24"/>
  <c r="R21" i="8"/>
  <c r="E21" s="1"/>
  <c r="H21" s="1"/>
  <c r="H45" i="6"/>
  <c r="AA13" i="8"/>
  <c r="R96" i="7"/>
  <c r="E36"/>
  <c r="H36" s="1"/>
  <c r="S96"/>
  <c r="F96" s="1"/>
  <c r="F36"/>
  <c r="T96"/>
  <c r="G36"/>
  <c r="H101"/>
  <c r="J15" i="18"/>
  <c r="E12" i="8"/>
  <c r="H12" s="1"/>
  <c r="D10" i="18"/>
  <c r="G11"/>
  <c r="B16" i="30"/>
  <c r="B8"/>
  <c r="G11" i="17"/>
  <c r="B5" i="30"/>
  <c r="G6" i="17"/>
  <c r="B12" i="30"/>
  <c r="G14" i="17"/>
  <c r="B7" i="30"/>
  <c r="G10" i="17"/>
  <c r="D8"/>
  <c r="G8" s="1"/>
  <c r="B14" i="30"/>
  <c r="E6" i="28"/>
  <c r="G6" i="18"/>
  <c r="I84" i="16"/>
  <c r="L66" i="15"/>
  <c r="E66" s="1"/>
  <c r="H66" s="1"/>
  <c r="L54"/>
  <c r="E54" s="1"/>
  <c r="H54" s="1"/>
  <c r="L51"/>
  <c r="E51" s="1"/>
  <c r="H51" s="1"/>
  <c r="L57"/>
  <c r="L52"/>
  <c r="E52" s="1"/>
  <c r="H52" s="1"/>
  <c r="L56"/>
  <c r="O57"/>
  <c r="D53" i="17"/>
  <c r="G53" s="1"/>
  <c r="B37" i="30"/>
  <c r="E4" i="8"/>
  <c r="H4" s="1"/>
  <c r="E7"/>
  <c r="H7" s="1"/>
  <c r="D22" i="17"/>
  <c r="B19" i="30"/>
  <c r="B21" s="1"/>
  <c r="B22" s="1"/>
  <c r="D7" i="17"/>
  <c r="G7" s="1"/>
  <c r="B4" i="30"/>
  <c r="D13" i="17"/>
  <c r="G13" s="1"/>
  <c r="O59" i="15"/>
  <c r="E59" s="1"/>
  <c r="H59" s="1"/>
  <c r="O56"/>
  <c r="G54" i="9"/>
  <c r="AC14" i="8"/>
  <c r="AC27" s="1"/>
  <c r="AC30" s="1"/>
  <c r="AB14"/>
  <c r="AB27" s="1"/>
  <c r="AB30" s="1"/>
  <c r="G96" i="7"/>
  <c r="AA29" i="8"/>
  <c r="D15" i="17"/>
  <c r="G15" s="1"/>
  <c r="E83" i="14"/>
  <c r="H83" s="1"/>
  <c r="O53" i="15"/>
  <c r="P58" i="6"/>
  <c r="L58"/>
  <c r="T58"/>
  <c r="R58"/>
  <c r="R3" i="8"/>
  <c r="R5" s="1"/>
  <c r="O14"/>
  <c r="O5"/>
  <c r="D7" i="5"/>
  <c r="E68" i="15"/>
  <c r="D4" i="18"/>
  <c r="S58" i="6"/>
  <c r="J22" i="18"/>
  <c r="I22" i="28" s="1"/>
  <c r="L58" i="15"/>
  <c r="O58"/>
  <c r="AD96" i="7"/>
  <c r="O63" i="15"/>
  <c r="D5" i="18"/>
  <c r="D72" i="9"/>
  <c r="G72" s="1"/>
  <c r="I53" i="15"/>
  <c r="D35" i="5"/>
  <c r="D65" s="1"/>
  <c r="E27" i="15"/>
  <c r="L40"/>
  <c r="L47" s="1"/>
  <c r="E60"/>
  <c r="H60" s="1"/>
  <c r="E35" i="6"/>
  <c r="H35" s="1"/>
  <c r="D7" i="30" l="1"/>
  <c r="H7"/>
  <c r="L7"/>
  <c r="K7"/>
  <c r="K10" s="1"/>
  <c r="J7"/>
  <c r="E7"/>
  <c r="I7"/>
  <c r="M7"/>
  <c r="G7"/>
  <c r="C7"/>
  <c r="F7"/>
  <c r="N7"/>
  <c r="O9"/>
  <c r="E8"/>
  <c r="I8"/>
  <c r="M8"/>
  <c r="D8"/>
  <c r="H8"/>
  <c r="L8"/>
  <c r="C8"/>
  <c r="G8"/>
  <c r="F8"/>
  <c r="J8"/>
  <c r="N8"/>
  <c r="K8"/>
  <c r="O34"/>
  <c r="B10"/>
  <c r="R14" i="8"/>
  <c r="E13"/>
  <c r="H13" s="1"/>
  <c r="B6" i="30"/>
  <c r="AA14" i="8"/>
  <c r="B17" i="30"/>
  <c r="H24" i="16"/>
  <c r="E84"/>
  <c r="H84" s="1"/>
  <c r="L53" i="15"/>
  <c r="E53" s="1"/>
  <c r="H53" s="1"/>
  <c r="I13" i="28"/>
  <c r="I12" s="1"/>
  <c r="M15" i="18"/>
  <c r="J14"/>
  <c r="M14" s="1"/>
  <c r="E5" i="28"/>
  <c r="G5" i="18"/>
  <c r="G4"/>
  <c r="E4" i="28"/>
  <c r="D20" i="17"/>
  <c r="G22"/>
  <c r="E57" i="15"/>
  <c r="H57" s="1"/>
  <c r="E56"/>
  <c r="H56" s="1"/>
  <c r="E5" i="8"/>
  <c r="E29"/>
  <c r="H29" s="1"/>
  <c r="E3"/>
  <c r="H3" s="1"/>
  <c r="D4" i="17"/>
  <c r="B11" i="30"/>
  <c r="O27" i="8"/>
  <c r="O30" s="1"/>
  <c r="O61" i="15"/>
  <c r="D3" i="18"/>
  <c r="E73" i="7"/>
  <c r="E58" i="6"/>
  <c r="H58" s="1"/>
  <c r="D32" i="17"/>
  <c r="J5" i="18"/>
  <c r="I72" i="15"/>
  <c r="E58"/>
  <c r="H58" s="1"/>
  <c r="L61"/>
  <c r="O64"/>
  <c r="E63"/>
  <c r="H63" s="1"/>
  <c r="E40"/>
  <c r="D40" i="17"/>
  <c r="B35" i="30" s="1"/>
  <c r="J23" i="18"/>
  <c r="I23" i="28" s="1"/>
  <c r="N10" i="30" l="1"/>
  <c r="G10"/>
  <c r="J10"/>
  <c r="D10"/>
  <c r="C10"/>
  <c r="O7"/>
  <c r="O10" s="1"/>
  <c r="E10"/>
  <c r="H10"/>
  <c r="F10"/>
  <c r="I10"/>
  <c r="L10"/>
  <c r="O8"/>
  <c r="M10"/>
  <c r="D11"/>
  <c r="D13" s="1"/>
  <c r="D23" s="1"/>
  <c r="H11"/>
  <c r="H13" s="1"/>
  <c r="H23" s="1"/>
  <c r="L11"/>
  <c r="C11"/>
  <c r="J11"/>
  <c r="J13" s="1"/>
  <c r="J23" s="1"/>
  <c r="G11"/>
  <c r="G13" s="1"/>
  <c r="G23" s="1"/>
  <c r="F11"/>
  <c r="F13" s="1"/>
  <c r="F23" s="1"/>
  <c r="E11"/>
  <c r="I11"/>
  <c r="I13" s="1"/>
  <c r="I23" s="1"/>
  <c r="M11"/>
  <c r="M13" s="1"/>
  <c r="M23" s="1"/>
  <c r="K11"/>
  <c r="K13" s="1"/>
  <c r="K23" s="1"/>
  <c r="N11"/>
  <c r="N13" s="1"/>
  <c r="N23" s="1"/>
  <c r="E14" i="8"/>
  <c r="H14" s="1"/>
  <c r="R27"/>
  <c r="R30" s="1"/>
  <c r="E3" i="28"/>
  <c r="E16" s="1"/>
  <c r="B13" i="30"/>
  <c r="B23" s="1"/>
  <c r="E96" i="7"/>
  <c r="H96" s="1"/>
  <c r="H73"/>
  <c r="E21" i="28"/>
  <c r="E20" s="1"/>
  <c r="E29" s="1"/>
  <c r="G21" i="18"/>
  <c r="I5" i="28"/>
  <c r="M5" i="18"/>
  <c r="B27" i="30"/>
  <c r="G32" i="17"/>
  <c r="D52"/>
  <c r="G20"/>
  <c r="D16" i="18"/>
  <c r="G16" s="1"/>
  <c r="G3"/>
  <c r="D19" i="17"/>
  <c r="G19" s="1"/>
  <c r="G4"/>
  <c r="D25"/>
  <c r="G25" s="1"/>
  <c r="E47" i="15"/>
  <c r="H47" s="1"/>
  <c r="H40"/>
  <c r="AA18" i="8"/>
  <c r="H5"/>
  <c r="D31" i="17"/>
  <c r="J21" i="18"/>
  <c r="I21" i="28" s="1"/>
  <c r="I20" s="1"/>
  <c r="I29" s="1"/>
  <c r="D38" i="17"/>
  <c r="G38" s="1"/>
  <c r="J8" i="18"/>
  <c r="D34" i="17"/>
  <c r="J4" i="18"/>
  <c r="O72" i="15"/>
  <c r="O76" s="1"/>
  <c r="E64"/>
  <c r="H64" s="1"/>
  <c r="L72"/>
  <c r="L76" s="1"/>
  <c r="E61"/>
  <c r="I76"/>
  <c r="E13" i="30" l="1"/>
  <c r="E23" s="1"/>
  <c r="L13"/>
  <c r="L23" s="1"/>
  <c r="H27"/>
  <c r="G27"/>
  <c r="K27"/>
  <c r="C27"/>
  <c r="F27"/>
  <c r="N27"/>
  <c r="J27"/>
  <c r="E27"/>
  <c r="I27"/>
  <c r="M27"/>
  <c r="D27"/>
  <c r="L27"/>
  <c r="O11"/>
  <c r="O13" s="1"/>
  <c r="O23" s="1"/>
  <c r="C13"/>
  <c r="C23" s="1"/>
  <c r="E30" i="28"/>
  <c r="I8"/>
  <c r="M8" i="18"/>
  <c r="D27"/>
  <c r="G20"/>
  <c r="I4" i="28"/>
  <c r="M4" i="18"/>
  <c r="B29" i="30"/>
  <c r="G34" i="17"/>
  <c r="G52"/>
  <c r="D51"/>
  <c r="G51" s="1"/>
  <c r="B26" i="30"/>
  <c r="G31" i="17"/>
  <c r="J20" i="18"/>
  <c r="M21"/>
  <c r="D37" i="17"/>
  <c r="G37" s="1"/>
  <c r="B33" i="30"/>
  <c r="AA27" i="8"/>
  <c r="AA30" s="1"/>
  <c r="E18"/>
  <c r="J9" i="18" s="1"/>
  <c r="D33" i="17"/>
  <c r="H61" i="15"/>
  <c r="J6" i="18"/>
  <c r="E76" i="15"/>
  <c r="H76" s="1"/>
  <c r="E72"/>
  <c r="H72" s="1"/>
  <c r="H26" i="30" l="1"/>
  <c r="G26"/>
  <c r="K26"/>
  <c r="C26"/>
  <c r="F26"/>
  <c r="N26"/>
  <c r="J26"/>
  <c r="E26"/>
  <c r="I26"/>
  <c r="M26"/>
  <c r="D26"/>
  <c r="L26"/>
  <c r="O27"/>
  <c r="B36"/>
  <c r="G33"/>
  <c r="G36" s="1"/>
  <c r="C33"/>
  <c r="F33"/>
  <c r="F36" s="1"/>
  <c r="J33"/>
  <c r="J36" s="1"/>
  <c r="N33"/>
  <c r="N36" s="1"/>
  <c r="I33"/>
  <c r="I36" s="1"/>
  <c r="E33"/>
  <c r="E36" s="1"/>
  <c r="M33"/>
  <c r="M36" s="1"/>
  <c r="D33"/>
  <c r="D36" s="1"/>
  <c r="H33"/>
  <c r="H36" s="1"/>
  <c r="L33"/>
  <c r="L36" s="1"/>
  <c r="K33"/>
  <c r="K36" s="1"/>
  <c r="M6" i="18"/>
  <c r="I6" i="28"/>
  <c r="I3" s="1"/>
  <c r="I9"/>
  <c r="M9" i="18"/>
  <c r="G27"/>
  <c r="D28"/>
  <c r="G28" s="1"/>
  <c r="J27"/>
  <c r="M27" s="1"/>
  <c r="M20"/>
  <c r="B28" i="30"/>
  <c r="G33" i="17"/>
  <c r="J3" i="18"/>
  <c r="J16" s="1"/>
  <c r="E27" i="8"/>
  <c r="E30" s="1"/>
  <c r="H18"/>
  <c r="D35" i="17"/>
  <c r="C36" i="30" l="1"/>
  <c r="O33"/>
  <c r="O36" s="1"/>
  <c r="G28"/>
  <c r="G32" s="1"/>
  <c r="G38" s="1"/>
  <c r="G40" s="1"/>
  <c r="F28"/>
  <c r="F32" s="1"/>
  <c r="F38" s="1"/>
  <c r="F40" s="1"/>
  <c r="J28"/>
  <c r="J32" s="1"/>
  <c r="J38" s="1"/>
  <c r="J40" s="1"/>
  <c r="N28"/>
  <c r="N32" s="1"/>
  <c r="N38" s="1"/>
  <c r="N40" s="1"/>
  <c r="I28"/>
  <c r="I32" s="1"/>
  <c r="I38" s="1"/>
  <c r="I40" s="1"/>
  <c r="E28"/>
  <c r="M28"/>
  <c r="M32" s="1"/>
  <c r="M38" s="1"/>
  <c r="M40" s="1"/>
  <c r="C28"/>
  <c r="C32" s="1"/>
  <c r="D28"/>
  <c r="D32" s="1"/>
  <c r="D38" s="1"/>
  <c r="D40" s="1"/>
  <c r="H28"/>
  <c r="H32" s="1"/>
  <c r="H38" s="1"/>
  <c r="H40" s="1"/>
  <c r="L28"/>
  <c r="L32" s="1"/>
  <c r="L38" s="1"/>
  <c r="L40" s="1"/>
  <c r="K28"/>
  <c r="K32" s="1"/>
  <c r="K38" s="1"/>
  <c r="K40" s="1"/>
  <c r="O26"/>
  <c r="E32"/>
  <c r="E38" s="1"/>
  <c r="E40" s="1"/>
  <c r="I16" i="28"/>
  <c r="I30" s="1"/>
  <c r="B30" i="30"/>
  <c r="B32" s="1"/>
  <c r="B38" s="1"/>
  <c r="B40" s="1"/>
  <c r="G35" i="17"/>
  <c r="J28" i="18"/>
  <c r="M28" s="1"/>
  <c r="M16"/>
  <c r="D30" i="17"/>
  <c r="C38" i="30" l="1"/>
  <c r="C40" s="1"/>
  <c r="O28"/>
  <c r="O32" s="1"/>
  <c r="O38" s="1"/>
  <c r="O40" s="1"/>
  <c r="D41" i="17"/>
  <c r="D43" s="1"/>
  <c r="G30"/>
  <c r="H27" i="8"/>
  <c r="H30" s="1"/>
  <c r="D56" i="17" l="1"/>
  <c r="G43"/>
  <c r="D47"/>
  <c r="G47" s="1"/>
  <c r="G41"/>
</calcChain>
</file>

<file path=xl/comments1.xml><?xml version="1.0" encoding="utf-8"?>
<comments xmlns="http://schemas.openxmlformats.org/spreadsheetml/2006/main">
  <authors>
    <author>user</author>
    <author>Anyuka</author>
  </authors>
  <commentLis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Miniszterelnökségi pályázat áthúzódó bevétele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Mezőőri tám: 1080
Iskolatej tám: 250
Munkaügyi kp tám:12000
KLIK-műv.isk tér.díj: 800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Mezőőri tám: 
Iskolatej tám: 
Munkaügyi kp tám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Védőnő+iskola eü</t>
        </r>
      </text>
    </comment>
    <comment ref="D1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Védőnő+iskola eü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TKT</t>
        </r>
      </text>
    </comment>
    <comment ref="D20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TKT</t>
        </r>
      </text>
    </comment>
    <comment ref="C2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Bázis bevétel: 62000
Beépülő bevétel: 14900</t>
        </r>
      </text>
    </comment>
    <comment ref="D4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Telekadó:63610
hátralék: 6000</t>
        </r>
      </text>
    </comment>
    <comment ref="D4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Komm.adó: 55000
Hátralék: 6664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Iparűzési adó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Iparűzési adó</t>
        </r>
      </text>
    </comment>
    <comment ref="C5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Talajterhelési díj</t>
        </r>
      </text>
    </comment>
    <comment ref="D5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Talajterhelési díj</t>
        </r>
      </text>
    </comment>
    <comment ref="C5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Pótlékok, bírságok
</t>
        </r>
      </text>
    </comment>
    <comment ref="D5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Pótlékok, bírságok
</t>
        </r>
      </text>
    </comment>
    <comment ref="C5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Mezőőri bevétel 787 Ft/ha * 1900 ha= 
1495300 Ft 
Újsághirdetés 1000e Ft</t>
        </r>
      </text>
    </comment>
    <comment ref="D5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Mezőőri bevétel 1500
Újsághirdetés 200 e Ft</t>
        </r>
      </text>
    </comment>
    <comment ref="C58" authorId="1">
      <text>
        <r>
          <rPr>
            <sz val="8"/>
            <color indexed="81"/>
            <rFont val="Tahoma"/>
            <family val="2"/>
            <charset val="238"/>
          </rPr>
          <t xml:space="preserve">Csatorna 15000e
Víz 150e
Martonvital  960e
Viszlo 30e
Magyar Telekom 408e
Jade Hold 5*159e = 795e
</t>
        </r>
      </text>
    </comment>
    <comment ref="D58" authorId="1">
      <text>
        <r>
          <rPr>
            <sz val="8"/>
            <color indexed="81"/>
            <rFont val="Tahoma"/>
            <family val="2"/>
            <charset val="238"/>
          </rPr>
          <t xml:space="preserve">Csatorna 15000e
Víz 150e
B.díj: 1405e
</t>
        </r>
      </text>
    </comment>
    <comment ref="C60" authorId="0">
      <text>
        <r>
          <rPr>
            <sz val="8"/>
            <color indexed="81"/>
            <rFont val="Tahoma"/>
            <family val="2"/>
            <charset val="238"/>
          </rPr>
          <t>Mezőőr: 404 e, 
Csatorna+Víz: 4091 továbbszámlázott: 756e
 újság:270e
Telekom: 110 e</t>
        </r>
      </text>
    </comment>
    <comment ref="D60" authorId="0">
      <text>
        <r>
          <rPr>
            <sz val="8"/>
            <color indexed="81"/>
            <rFont val="Tahoma"/>
            <family val="2"/>
            <charset val="238"/>
          </rPr>
          <t xml:space="preserve">Mezőőr: 405 e
Csatorna+Víz: 4091 továbbszámlázott: 176e
 újság:54 e
</t>
        </r>
      </text>
    </comment>
    <comment ref="C61" authorId="0">
      <text>
        <r>
          <rPr>
            <sz val="8"/>
            <color indexed="81"/>
            <rFont val="Tahoma"/>
            <family val="2"/>
            <charset val="238"/>
          </rPr>
          <t>Csatorna: 4090e
továbbszámlázott: 756e</t>
        </r>
      </text>
    </comment>
    <comment ref="D61" authorId="0">
      <text>
        <r>
          <rPr>
            <sz val="8"/>
            <color indexed="81"/>
            <rFont val="Tahoma"/>
            <family val="2"/>
            <charset val="238"/>
          </rPr>
          <t xml:space="preserve">Csatorna: 4090e
továbbszámlázott: 176
</t>
        </r>
      </text>
    </comment>
    <comment ref="C6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Temető fennt:42
</t>
        </r>
      </text>
    </comment>
    <comment ref="D6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Temető fennt:42
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Magyar Népdal n.: 4084e
Emelés: Martonsport 2452 e
             Kiemelt rend.: 1000e
            Polgárőrség: 750e</t>
        </r>
      </text>
    </comment>
    <comment ref="D7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Magyar Népdal n.: 5835 e
</t>
        </r>
      </text>
    </comment>
    <comment ref="C7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2016, 2017. évi fejl.feladatokra:  280 586 e
Csatorna 2014-2015. évi bev: 40360 e
Kisajátítás: 9800 e Ft
Hiteltörlesztés. 18 millió
Intézményi beruh.: 7 060 e Ft</t>
        </r>
      </text>
    </comment>
    <comment ref="D77" authorId="0">
      <text>
        <r>
          <rPr>
            <sz val="8"/>
            <color indexed="81"/>
            <rFont val="Tahoma"/>
            <family val="2"/>
            <charset val="238"/>
          </rPr>
          <t>200 m fejlesztési c tart. Maradványa lekötve kincstárjegyben
798743 korm.támogatás áthuzódó fedezet
23607 Víz és csatorna 2016 bev.maradvány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D2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Provoda É. 100e/hó*7</t>
        </r>
      </text>
    </comment>
    <comment ref="D3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Könyv, folyóirat</t>
        </r>
      </text>
    </comment>
    <comment ref="E3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Könyv, folyóirat
Informatikai eszköz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Üzemanyag: 150
Munkaruha: 50+100
Egyéb készlet: 150
Irodaszer. 1300</t>
        </r>
      </text>
    </comment>
    <comment ref="E3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Üzemanyag: 150
Munkaruha: 200
Egyéb készlet: 150
Irodaszer. 1300
Nyomtató készlet: 110</t>
        </r>
      </text>
    </comment>
    <comment ref="D3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Szoftver nyomköv.díj: 1 100 000
Internet 150</t>
        </r>
      </text>
    </comment>
    <comment ref="E3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Szoftver nyomköv.díj: 1375
Internet 150</t>
        </r>
      </text>
    </comment>
    <comment ref="D38" authorId="0">
      <text>
        <r>
          <rPr>
            <sz val="8"/>
            <color indexed="81"/>
            <rFont val="Tahoma"/>
            <family val="2"/>
            <charset val="238"/>
          </rPr>
          <t>vezetékes 550
mobil 700</t>
        </r>
      </text>
    </comment>
    <comment ref="D43" authorId="0">
      <text>
        <r>
          <rPr>
            <sz val="8"/>
            <color indexed="81"/>
            <rFont val="Tahoma"/>
            <family val="2"/>
            <charset val="238"/>
          </rPr>
          <t>mezőőri gépkocsi 200e
fénymásolók 1100e, színes fénymásoló 410e</t>
        </r>
      </text>
    </comment>
    <comment ref="E43" authorId="0">
      <text>
        <r>
          <rPr>
            <sz val="8"/>
            <color indexed="81"/>
            <rFont val="Tahoma"/>
            <family val="2"/>
            <charset val="238"/>
          </rPr>
          <t>mezőőri gépkocsi 
fénymásolók</t>
        </r>
      </text>
    </comment>
    <comment ref="D4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V.Böbe 440
E.Judit 220
Tönde: 38
Ügyvédi díj. 200 
Épügy.viszga: 2*30 000= 60 
Egyéb képzések 200</t>
        </r>
      </text>
    </comment>
    <comment ref="E4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V.Böbe 440
Mérlegképes (3fő): 810
Egyéb: 300
</t>
        </r>
      </text>
    </comment>
    <comment ref="D48" authorId="0">
      <text>
        <r>
          <rPr>
            <sz val="8"/>
            <color indexed="81"/>
            <rFont val="Tahoma"/>
            <family val="2"/>
            <charset val="238"/>
          </rPr>
          <t>Bankktg:400
Posta: 2500
Utalvány ktg: 70
KGFB-mezőőr: 80
Alapvizsga. 200
normatíva: 600</t>
        </r>
      </text>
    </comment>
    <comment ref="E48" authorId="0">
      <text>
        <r>
          <rPr>
            <sz val="8"/>
            <color indexed="81"/>
            <rFont val="Tahoma"/>
            <family val="2"/>
            <charset val="238"/>
          </rPr>
          <t xml:space="preserve">Bankktg:150
Posta: 3000
Biztosítás: 100
Probonó normatíva: 705
Alapvizsga: 39
Szakvizsga: 77
Ép.hat.vizsga 77
Egyéb: 100
</t>
        </r>
      </text>
    </comment>
    <comment ref="D5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autópálya matricák </t>
        </r>
      </text>
    </comment>
    <comment ref="E5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autópálya matricák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4*270e=1080e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12*1084
12*41800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Kormányhivatal és orvosi rendelő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650m féléves lekötés (2%)
100 M éves lekötés (2,25%)</t>
        </r>
      </text>
    </comment>
    <comment ref="B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Martonvital: 80000*12
Magyar T: 98725*4
Szalai Gy: 50000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telefon</t>
        </r>
      </text>
    </comment>
    <comment ref="E1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telefon</t>
        </r>
      </text>
    </comment>
    <comment ref="D2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ügyvédi díj</t>
        </r>
      </text>
    </comment>
    <comment ref="E2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ügyvédi díj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bankktg: 3 000 e, tagdíj(Völgy Vidék Leader) : 100 e
IT biztonság: 360 e
Önkormányzati díjak: 500 e
Postaktg 200e
Könyvvizsgálat 540 e</t>
        </r>
      </text>
    </comment>
    <comment ref="E2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bankktg: 3 000 e, 
IT biztonság: 360 e
Önkormányzati díjak: 2500 e
Postaktg 200e
Könyvvizsgálat 540 e
Tartalék: 200e
Foglalkozás Eü: 200e</t>
        </r>
      </text>
    </comment>
    <comment ref="E3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Völgy Vidék tagdíj: 100e
Viziközmű végreh.díj befiz MÁK-nak: 200e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G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Új iskolaszárny építése</t>
        </r>
      </text>
    </comment>
    <comment ref="J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Közlekedési és közmű infrastruktúra felújítása, fejlesztése</t>
        </r>
      </text>
    </comment>
    <comment ref="M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Városüzemeltetési telephely fejlesztése</t>
        </r>
      </text>
    </comment>
    <comment ref="P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Rekreációs terület előkészítő munkái</t>
        </r>
      </text>
    </comment>
    <comment ref="P4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Közt-Malom útterv 750
</t>
        </r>
      </text>
    </comment>
    <comment ref="S4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Művészeti lift, ajtó</t>
        </r>
      </text>
    </comment>
    <comment ref="V47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Iskola fűtés
Iskola térelválasztó</t>
        </r>
      </text>
    </comment>
    <comment ref="V4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Szerszámkészlet</t>
        </r>
      </text>
    </comment>
    <comment ref="Y4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Sportkp infraérzékelő 24
Sportcs felmosógép: 1000
Scs: Rács-térelv. 189
</t>
        </r>
      </text>
    </comment>
    <comment ref="P5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Áfa közt-malom: 203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O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Labor+orvosi</t>
        </r>
      </text>
    </comment>
    <comment ref="R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Szemészet</t>
        </r>
      </text>
    </comment>
    <comment ref="O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35562*2*12= 853488 Ft</t>
        </r>
      </text>
    </comment>
    <comment ref="O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853e*0,27= 230e Ft</t>
        </r>
      </text>
    </comment>
    <comment ref="O12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vérvételhez anyagok</t>
        </r>
      </text>
    </comment>
    <comment ref="L2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Kinga néni: 490 000
Biztosítás: 7 000</t>
        </r>
      </text>
    </comment>
    <comment ref="O2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szállítás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Pályázatok fin: 5000
TAO önrész: 1000
</t>
        </r>
      </text>
    </comment>
    <comment ref="L4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Óvoda: Parketta, padló
PH: Átalakítás</t>
        </r>
      </text>
    </comment>
  </commentList>
</comments>
</file>

<file path=xl/comments8.xml><?xml version="1.0" encoding="utf-8"?>
<comments xmlns="http://schemas.openxmlformats.org/spreadsheetml/2006/main">
  <authors>
    <author>user</author>
    <author>lbiro</author>
  </authors>
  <commentList>
    <comment ref="I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Földhivatali díjak és ingatlan rendezéshez kapcs. egyéb kiadások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egyéb készletre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Rendszergazda: 210*12</t>
        </r>
      </text>
    </comment>
    <comment ref="I2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1077/7 ingatlan bérlése irattárnak</t>
        </r>
      </text>
    </comment>
    <comment ref="I23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Továbbszlázott szolg.</t>
        </r>
      </text>
    </comment>
    <comment ref="I25" authorId="0">
      <text>
        <r>
          <rPr>
            <sz val="8"/>
            <color indexed="81"/>
            <rFont val="Tahoma"/>
            <family val="2"/>
            <charset val="238"/>
          </rPr>
          <t xml:space="preserve">Vagyonbiztosítás: 1000e,
Tűz-és munkavédelem 760e, 
Alpha-Vet 70*12= 840e
Földhiv.és egyéb díjak: 300e
</t>
        </r>
      </text>
    </comment>
    <comment ref="AA2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Újság kiadás közvetlen ktgei</t>
        </r>
      </text>
    </comment>
    <comment ref="I30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3110e*0,27</t>
        </r>
      </text>
    </comment>
    <comment ref="I3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Mezőőr fiz.áfa+továbbsz. Áfa 
</t>
        </r>
      </text>
    </comment>
    <comment ref="AA3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újság-hirdetés bevételek utáni áfa.
</t>
        </r>
      </text>
    </comment>
    <comment ref="AD31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Csatorna fiz.áfa 
15150* 0,27</t>
        </r>
      </text>
    </comment>
    <comment ref="AD58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Szolidaritási hozzájárulás</t>
        </r>
      </text>
    </comment>
    <comment ref="AD64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Pénzmaradványból: 5835 e</t>
        </r>
      </text>
    </comment>
    <comment ref="AD65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Honosítás, Mezőkölpényből (március) 2000
Támogatókoncert, március (március) 80
Baienfurt, Százszorszép+zenekar (július): 1100
Magyar Népdal Napja vendégfogadás (szept) 800</t>
        </r>
      </text>
    </comment>
    <comment ref="AD66" authorId="0">
      <text>
        <r>
          <rPr>
            <b/>
            <u/>
            <sz val="8"/>
            <color indexed="81"/>
            <rFont val="Tahoma"/>
            <family val="2"/>
            <charset val="238"/>
          </rPr>
          <t>Munkaközösségi rend: 880</t>
        </r>
        <r>
          <rPr>
            <sz val="8"/>
            <color indexed="81"/>
            <rFont val="Tahoma"/>
            <family val="2"/>
            <charset val="238"/>
          </rPr>
          <t xml:space="preserve">
Közm.dolg.napja:80
Pednap: 300
Semmelweis nap: 80
Köztisztvis.nap: 150
Szoc.dolg.nap: 120
Martongazda karácsony: 150
</t>
        </r>
        <r>
          <rPr>
            <b/>
            <u/>
            <sz val="8"/>
            <color indexed="81"/>
            <rFont val="Tahoma"/>
            <family val="2"/>
            <charset val="238"/>
          </rPr>
          <t xml:space="preserve">Egyéb: 635 </t>
        </r>
        <r>
          <rPr>
            <sz val="8"/>
            <color indexed="81"/>
            <rFont val="Tahoma"/>
            <family val="2"/>
            <charset val="238"/>
          </rPr>
          <t xml:space="preserve">
Önkéntesek köszöntése: 200
Vállalk.karácsony: 200
Kar.üdvőzlőlap: 15
Repi anyagok: 120
Beethoven koncert jeg: 100
</t>
        </r>
        <r>
          <rPr>
            <b/>
            <u/>
            <sz val="8"/>
            <color indexed="81"/>
            <rFont val="Tahoma"/>
            <family val="2"/>
            <charset val="238"/>
          </rPr>
          <t>Hivatalos események:</t>
        </r>
        <r>
          <rPr>
            <sz val="8"/>
            <color indexed="81"/>
            <rFont val="Tahoma"/>
            <family val="2"/>
            <charset val="238"/>
          </rPr>
          <t xml:space="preserve">
Anyagbeszerzés, koszorúk: 120</t>
        </r>
      </text>
    </comment>
    <comment ref="AD67" authorId="1">
      <text>
        <r>
          <rPr>
            <b/>
            <sz val="9"/>
            <color indexed="81"/>
            <rFont val="Tahoma"/>
            <family val="2"/>
            <charset val="238"/>
          </rPr>
          <t>lbiro:</t>
        </r>
        <r>
          <rPr>
            <sz val="9"/>
            <color indexed="81"/>
            <rFont val="Tahoma"/>
            <family val="2"/>
            <charset val="238"/>
          </rPr>
          <t xml:space="preserve">
ebből: 9800 E Ft  2015. évi pm
620 ezer a 2016évi kiadások</t>
        </r>
      </text>
    </comment>
    <comment ref="AD68" authorId="1">
      <text>
        <r>
          <rPr>
            <b/>
            <sz val="9"/>
            <color indexed="81"/>
            <rFont val="Tahoma"/>
            <family val="2"/>
            <charset val="238"/>
          </rPr>
          <t>lbiro:</t>
        </r>
        <r>
          <rPr>
            <sz val="9"/>
            <color indexed="81"/>
            <rFont val="Tahoma"/>
            <family val="2"/>
            <charset val="238"/>
          </rPr>
          <t xml:space="preserve">
2015. évi pm-ból</t>
        </r>
      </text>
    </comment>
    <comment ref="AD6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Pm-ból: 185820 e</t>
        </r>
      </text>
    </comment>
    <comment ref="AD70" authorId="1">
      <text>
        <r>
          <rPr>
            <b/>
            <sz val="9"/>
            <color indexed="81"/>
            <rFont val="Tahoma"/>
            <family val="2"/>
            <charset val="238"/>
          </rPr>
          <t>lbiro:</t>
        </r>
        <r>
          <rPr>
            <sz val="9"/>
            <color indexed="81"/>
            <rFont val="Tahoma"/>
            <family val="2"/>
            <charset val="238"/>
          </rPr>
          <t xml:space="preserve">
2015. évi pm-bó</t>
        </r>
      </text>
    </comment>
    <comment ref="AD72" authorId="1">
      <text>
        <r>
          <rPr>
            <b/>
            <sz val="9"/>
            <color indexed="81"/>
            <rFont val="Tahoma"/>
            <family val="2"/>
            <charset val="238"/>
          </rPr>
          <t>lbiro:</t>
        </r>
        <r>
          <rPr>
            <sz val="9"/>
            <color indexed="81"/>
            <rFont val="Tahoma"/>
            <family val="2"/>
            <charset val="238"/>
          </rPr>
          <t xml:space="preserve">
PM: 23607
2017 évi bevétel: 22000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I2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Házasságkötés</t>
        </r>
      </text>
    </comment>
    <comment ref="O29" authorId="0">
      <text>
        <r>
          <rPr>
            <b/>
            <sz val="8"/>
            <color indexed="81"/>
            <rFont val="Tahoma"/>
            <family val="2"/>
            <charset val="238"/>
          </rPr>
          <t>user:</t>
        </r>
        <r>
          <rPr>
            <sz val="8"/>
            <color indexed="81"/>
            <rFont val="Tahoma"/>
            <family val="2"/>
            <charset val="238"/>
          </rPr>
          <t xml:space="preserve">
Könyvtár: 150
ÓM: 1500
Rendezvények. 100
Bérleti díj: 900
</t>
        </r>
      </text>
    </comment>
  </commentList>
</comments>
</file>

<file path=xl/sharedStrings.xml><?xml version="1.0" encoding="utf-8"?>
<sst xmlns="http://schemas.openxmlformats.org/spreadsheetml/2006/main" count="2614" uniqueCount="1027">
  <si>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</si>
  <si>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</si>
  <si>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</si>
  <si>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</si>
  <si>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</si>
  <si>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</si>
  <si>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</si>
  <si>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</si>
  <si>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</si>
  <si>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</si>
  <si>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</si>
  <si>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</si>
  <si>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</si>
  <si>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</si>
  <si>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</si>
  <si>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</si>
  <si>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</si>
  <si>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</si>
  <si>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</si>
  <si>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</si>
  <si>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</si>
  <si>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</si>
  <si>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</si>
  <si>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</si>
  <si>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</si>
  <si>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</si>
  <si>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</si>
  <si>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</si>
  <si>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</si>
  <si>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</si>
  <si>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</si>
  <si>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Egyéb külső személyi juttatások</t>
  </si>
  <si>
    <t>K123</t>
  </si>
  <si>
    <t>K12</t>
  </si>
  <si>
    <t>K1</t>
  </si>
  <si>
    <t>K2</t>
  </si>
  <si>
    <t>ebből: szociális hozzájárulási adó</t>
  </si>
  <si>
    <t>ebből: rehabilitációs hozzájárulás</t>
  </si>
  <si>
    <t>ebből: egészségügyi hozzájárulás</t>
  </si>
  <si>
    <t>ebből: munkaadót a foglalkoztatottak részére történő kifizetésekkel kapcsolatban terhelő más járulék jellegű kötelezettségek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</si>
  <si>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</si>
  <si>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</si>
  <si>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</si>
  <si>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</si>
  <si>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</si>
  <si>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</si>
  <si>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</si>
  <si>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</si>
  <si>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</si>
  <si>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</si>
  <si>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</si>
  <si>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</si>
  <si>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</si>
  <si>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</si>
  <si>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</si>
  <si>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</si>
  <si>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</si>
  <si>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</si>
  <si>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</si>
  <si>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</si>
  <si>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</si>
  <si>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</si>
  <si>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</si>
  <si>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</si>
  <si>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 xml:space="preserve">Egyéb szolgáltatások 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</si>
  <si>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</si>
  <si>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</si>
  <si>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</si>
  <si>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</si>
  <si>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</si>
  <si>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</si>
  <si>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</si>
  <si>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</si>
  <si>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</si>
  <si>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</si>
  <si>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</si>
  <si>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</si>
  <si>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</si>
  <si>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</si>
  <si>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</si>
  <si>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</si>
  <si>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</si>
  <si>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</si>
  <si>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</si>
  <si>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</si>
  <si>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Pénzbeli kárpótlások, kártérítések</t>
  </si>
  <si>
    <t>K43</t>
  </si>
  <si>
    <t>K44</t>
  </si>
  <si>
    <t>ebből: ápolási díj</t>
  </si>
  <si>
    <t>K45</t>
  </si>
  <si>
    <t>K46</t>
  </si>
  <si>
    <t>K47</t>
  </si>
  <si>
    <t>ebből: oktatásban résztvevők pénzbeli juttatásai</t>
  </si>
  <si>
    <t>K48</t>
  </si>
  <si>
    <t>K4</t>
  </si>
  <si>
    <t>Elvonások és befizetések</t>
  </si>
  <si>
    <t>K502</t>
  </si>
  <si>
    <t>Működési célú visszatérítendő támogatások, kölcsönök nyújtása államháztartáson belülre (=135+…+144)</t>
  </si>
  <si>
    <t>K504</t>
  </si>
  <si>
    <t>ebből: helyi önkormányzatok és költségvetési szerveik</t>
  </si>
  <si>
    <t>ebből: társulások és költségvetési szerveik</t>
  </si>
  <si>
    <t>K506</t>
  </si>
  <si>
    <t>Működési célú visszatérítendő támogatások, kölcsönök nyújtása államháztartáson kívülre (=170+…+180)</t>
  </si>
  <si>
    <t>K508</t>
  </si>
  <si>
    <t>ebből:önkormányzati többségi tulajdonú nem pénzügyi vállalkozások</t>
  </si>
  <si>
    <t>K511</t>
  </si>
  <si>
    <t>Tartalékok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</si>
  <si>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</si>
  <si>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</si>
  <si>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</si>
  <si>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</si>
  <si>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</si>
  <si>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</si>
  <si>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</si>
  <si>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</si>
  <si>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</si>
  <si>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</si>
  <si>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</si>
  <si>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</si>
  <si>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</si>
  <si>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</si>
  <si>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</si>
  <si>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</si>
  <si>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</si>
  <si>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</si>
  <si>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</si>
  <si>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</si>
  <si>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</si>
  <si>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</si>
  <si>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</si>
  <si>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</si>
  <si>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</si>
  <si>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</si>
  <si>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K88</t>
  </si>
  <si>
    <t>K8</t>
  </si>
  <si>
    <t>K1-K8</t>
  </si>
  <si>
    <t>Családi támogatások</t>
  </si>
  <si>
    <t>ebből: önkormányzati segély (átmeneti segély, rendkívüli gyermekvédelmi tám., temetési segély)</t>
  </si>
  <si>
    <t xml:space="preserve">ebből: óvodáztatási támogatás </t>
  </si>
  <si>
    <t xml:space="preserve">Betegséggel kapcsolatos (nem társadalombiztosítási) ellátások </t>
  </si>
  <si>
    <t xml:space="preserve">ebből: helyi megállapítású közgyógyellátás </t>
  </si>
  <si>
    <t xml:space="preserve">Foglalkoztatással, munkanélküliséggel kapcsolatos ellátások </t>
  </si>
  <si>
    <t xml:space="preserve">ebből: foglalkoztatást helyettesítő támogatás </t>
  </si>
  <si>
    <t xml:space="preserve">Lakhatással kapcsolatos ellátások </t>
  </si>
  <si>
    <t xml:space="preserve">ebből: lakásfenntartási támogatás </t>
  </si>
  <si>
    <t xml:space="preserve">Intézményi ellátottak pénzbeli juttatásai </t>
  </si>
  <si>
    <t xml:space="preserve">Egyéb nem intézményi ellátások </t>
  </si>
  <si>
    <t>ebből: rendszeres szociális segély</t>
  </si>
  <si>
    <t>ebből: köztemetés</t>
  </si>
  <si>
    <t xml:space="preserve">ebből: rászorultságtól függõ normatív kedvezmények </t>
  </si>
  <si>
    <t xml:space="preserve">Ellátottak pénzbeli juttatásai </t>
  </si>
  <si>
    <t xml:space="preserve">Dologi kiadások </t>
  </si>
  <si>
    <t>Különféle befizetések és egyéb dologi kiadások</t>
  </si>
  <si>
    <t xml:space="preserve">Egyéb pénzügyi műveletek kiadásai </t>
  </si>
  <si>
    <t xml:space="preserve">Kamatkiadások   </t>
  </si>
  <si>
    <t>Kiküldetések, reklám- és propagandakiadások</t>
  </si>
  <si>
    <t xml:space="preserve">Szolgáltatási kiadások </t>
  </si>
  <si>
    <t xml:space="preserve">Költségvetési kiadások </t>
  </si>
  <si>
    <t>Egyéb felhalmozási célú kiadások</t>
  </si>
  <si>
    <t xml:space="preserve">Egyéb felhalmozási célú támogatások államháztartáson kívülre </t>
  </si>
  <si>
    <t xml:space="preserve">Felújítások </t>
  </si>
  <si>
    <t>Beruházások</t>
  </si>
  <si>
    <t xml:space="preserve">Ingatlanok beszerzése, létesítése </t>
  </si>
  <si>
    <t>Egyéb működési célú kiadások</t>
  </si>
  <si>
    <t>Egyéb működési célú támogatások államháztartáson kívülre</t>
  </si>
  <si>
    <t xml:space="preserve">Egyéb működési célú támogatások államháztartáson belülre </t>
  </si>
  <si>
    <t>Közvetített szolgáltatások</t>
  </si>
  <si>
    <t xml:space="preserve">Bérleti és lízing díjak </t>
  </si>
  <si>
    <t>ebből: államháztartáson kívül</t>
  </si>
  <si>
    <t xml:space="preserve">Kommunikációs szolgáltatások </t>
  </si>
  <si>
    <t xml:space="preserve">Készletbeszerzés </t>
  </si>
  <si>
    <t xml:space="preserve">Munkaadókat terhelő járulékok és szociális hozzájárulási adó                                                                   </t>
  </si>
  <si>
    <t xml:space="preserve">Személyi juttatások összesen </t>
  </si>
  <si>
    <t xml:space="preserve">Külső személyi juttatások </t>
  </si>
  <si>
    <t xml:space="preserve">Foglalkoztatottak személyi juttatásai </t>
  </si>
  <si>
    <t>Foglalkoztatottak egyéb személyi juttatásai</t>
  </si>
  <si>
    <t>011130- Önkormányzati jogalkotás</t>
  </si>
  <si>
    <t>Eredeti ei.</t>
  </si>
  <si>
    <t>Mód. Ei.</t>
  </si>
  <si>
    <t>Telj. Ei.</t>
  </si>
  <si>
    <t>Összesen</t>
  </si>
  <si>
    <t>066020 Város- és községgazdálkodási egyéb szolgáltatások</t>
  </si>
  <si>
    <t>Megnevezése</t>
  </si>
  <si>
    <t xml:space="preserve">Működési célú visszatérítendő támogatások, kölcsönök nyújtása államháztartáson kívülre </t>
  </si>
  <si>
    <t>Működési célú visszatérítendő támogatások, kölcsönök nyújtása államháztartáson belülre</t>
  </si>
  <si>
    <t>091110- Óvodai nevelés, ellátás szakmai feladatai</t>
  </si>
  <si>
    <t>074031- Család és nővédelmi eü gondozás</t>
  </si>
  <si>
    <t>074032- Ifjúság-eüi gondozás</t>
  </si>
  <si>
    <t>072420- Eü laboratóriumi szolg.</t>
  </si>
  <si>
    <t>Kötelező feladat</t>
  </si>
  <si>
    <t>Önként vállalt feladat</t>
  </si>
  <si>
    <t>072210 - Járóbetegek gyógyító szakellátása</t>
  </si>
  <si>
    <t>074011- Foglalkozás eü-i alapellátás</t>
  </si>
  <si>
    <t>091250- Alapfokú művokt. Összefüggő működési feladatok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</si>
  <si>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</si>
  <si>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</si>
  <si>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</si>
  <si>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</si>
  <si>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</si>
  <si>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</si>
  <si>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</si>
  <si>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</si>
  <si>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B115</t>
  </si>
  <si>
    <t>B116</t>
  </si>
  <si>
    <t>B11</t>
  </si>
  <si>
    <t>Egyéb működési célú támogatások bevételei államháztartáson belülről</t>
  </si>
  <si>
    <t>B16</t>
  </si>
  <si>
    <t>B1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</si>
  <si>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</si>
  <si>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</si>
  <si>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</si>
  <si>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</si>
  <si>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</si>
  <si>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</si>
  <si>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</si>
  <si>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</si>
  <si>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</si>
  <si>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</si>
  <si>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</si>
  <si>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</si>
  <si>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</si>
  <si>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</si>
  <si>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</si>
  <si>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</si>
  <si>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</si>
  <si>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</si>
  <si>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</si>
  <si>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</si>
  <si>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</si>
  <si>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</si>
  <si>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</si>
  <si>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</si>
  <si>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</si>
  <si>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</si>
  <si>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</si>
  <si>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</si>
  <si>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</si>
  <si>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</si>
  <si>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</si>
  <si>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</si>
  <si>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</si>
  <si>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</si>
  <si>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</si>
  <si>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</si>
  <si>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</si>
  <si>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</si>
  <si>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</si>
  <si>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</si>
  <si>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</si>
  <si>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</si>
  <si>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</si>
  <si>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</si>
  <si>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</si>
  <si>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</si>
  <si>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</si>
  <si>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</t>
  </si>
  <si>
    <t>B5</t>
  </si>
  <si>
    <t>Egyéb működési célú átvett pénzeszközök</t>
  </si>
  <si>
    <t>B63</t>
  </si>
  <si>
    <t>B6</t>
  </si>
  <si>
    <t>Egyéb felhalmozási célú átvett pénzeszközök</t>
  </si>
  <si>
    <t>B73</t>
  </si>
  <si>
    <t>B7</t>
  </si>
  <si>
    <t>B1-B7</t>
  </si>
  <si>
    <t>Jogalkotás</t>
  </si>
  <si>
    <t>Szociális ellátások</t>
  </si>
  <si>
    <t>Egyéb tevékenységek</t>
  </si>
  <si>
    <t xml:space="preserve">Hosszú lejáratú hitelek, kölcsönök törlesztése </t>
  </si>
  <si>
    <t>K9111</t>
  </si>
  <si>
    <t>Hitel-, kölcsöntörlesztés államháztartáson kívülre (=01+02+03)</t>
  </si>
  <si>
    <t>K911</t>
  </si>
  <si>
    <t>K9</t>
  </si>
  <si>
    <t>Előző év költségvetési maradványának igénybevétele</t>
  </si>
  <si>
    <t>B8131</t>
  </si>
  <si>
    <t>B813</t>
  </si>
  <si>
    <t>B8</t>
  </si>
  <si>
    <t xml:space="preserve">Költségvetési bevételek </t>
  </si>
  <si>
    <t>Finanszírozási kiadások</t>
  </si>
  <si>
    <t xml:space="preserve">Működési célú átvett pénzeszközök </t>
  </si>
  <si>
    <t xml:space="preserve">Felhalmozási bevételek </t>
  </si>
  <si>
    <t xml:space="preserve">Működési bevételek </t>
  </si>
  <si>
    <t>Mindösszesen</t>
  </si>
  <si>
    <t>Eredeti előirányzat</t>
  </si>
  <si>
    <t>Megnevezés</t>
  </si>
  <si>
    <t xml:space="preserve">Felhalmozási célú átvett pénzeszközök </t>
  </si>
  <si>
    <t>B816</t>
  </si>
  <si>
    <t>Központi, irányítószervi támogatás</t>
  </si>
  <si>
    <t>Finanszírozási bevételek</t>
  </si>
  <si>
    <t>Összes bevétel</t>
  </si>
  <si>
    <t>Kiadások összesen</t>
  </si>
  <si>
    <t>091140- Óvodai nevelés, ellátás működési feladatai</t>
  </si>
  <si>
    <t>091120- SNI gyermekek óvodai nevelés, ellátás szakmai feladatai</t>
  </si>
  <si>
    <t>Polgármesteri Hivatal</t>
  </si>
  <si>
    <t>Brunszvik Teréz Óvoda</t>
  </si>
  <si>
    <t>Brunszvik-Beethoven Rendezvényszervező Központ</t>
  </si>
  <si>
    <t>Pályázat</t>
  </si>
  <si>
    <t>011130-Önkormányzati hivatalok jogalkotó és általános igazgatási tevékenysége</t>
  </si>
  <si>
    <t>082091-Közművelődés- közösségi és társadalmi részvétel fejlesztése</t>
  </si>
  <si>
    <t>082061-Múzeumi gyűjteményi tevékenység</t>
  </si>
  <si>
    <t>082030-Művészeti tevékenység</t>
  </si>
  <si>
    <t>082044- Könyvtári szolgáltatások</t>
  </si>
  <si>
    <t>Intézmények összesen</t>
  </si>
  <si>
    <t>083030- Egyéb kiadói tevékenység</t>
  </si>
  <si>
    <t>B E V É T E L E K</t>
  </si>
  <si>
    <t>1. sz. táblázat</t>
  </si>
  <si>
    <t>Módosított előirányzat</t>
  </si>
  <si>
    <t>Teljesített  előirányzat</t>
  </si>
  <si>
    <t>A</t>
  </si>
  <si>
    <t>C</t>
  </si>
  <si>
    <t>D</t>
  </si>
  <si>
    <t>E</t>
  </si>
  <si>
    <t>1.</t>
  </si>
  <si>
    <t>K I A D Á S O K</t>
  </si>
  <si>
    <t>2. sz. táblázat</t>
  </si>
  <si>
    <t>B</t>
  </si>
  <si>
    <t>1.1.</t>
  </si>
  <si>
    <t>1.2.</t>
  </si>
  <si>
    <t>Felújítások</t>
  </si>
  <si>
    <t>KÖLTSÉGVETÉSI BEVÉTELEK ÉS KIADÁSOK EGYENLEGE</t>
  </si>
  <si>
    <t>3. sz. táblázat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</si>
  <si>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</si>
  <si>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</si>
  <si>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charset val="238"/>
      </rPr>
      <t>(1.1 - 1.2) +/-</t>
    </r>
  </si>
  <si>
    <t>5 sz. táblázat</t>
  </si>
  <si>
    <t>ebből:Központi ktgvetési szervek</t>
  </si>
  <si>
    <t>ebből: központi kezelésű előirányzatok</t>
  </si>
  <si>
    <t>ebből: fejezeti kezelésű előirányzatok, EU-s programok és azok hazai társfinanszírozása</t>
  </si>
  <si>
    <t>ebből: egyéb fejezeti kezelésű előirányzatok</t>
  </si>
  <si>
    <t>ebből: TB pénzügy alapjai</t>
  </si>
  <si>
    <t>ebből: elkülönített állami pénzalapok</t>
  </si>
  <si>
    <t>ebből: nezmetiségi önkormányzatok és költségvetési szerveik</t>
  </si>
  <si>
    <t>ebből: térségi fejlesztési tanácsok és költségvetési szerveik</t>
  </si>
  <si>
    <t>Működési célú támogatások államháztartáson belülről</t>
  </si>
  <si>
    <t xml:space="preserve">Felhalmozási célú támogatások államháztartáson belülről </t>
  </si>
  <si>
    <t xml:space="preserve">Önkormányzatok működési támogatásai </t>
  </si>
  <si>
    <t>ebből:központi ktgvetési szervek</t>
  </si>
  <si>
    <t xml:space="preserve">Jövedelemadók </t>
  </si>
  <si>
    <t>Termékek és szolgáltatások adói</t>
  </si>
  <si>
    <t xml:space="preserve">Közhatalmi bevételek </t>
  </si>
  <si>
    <t xml:space="preserve">Maradvány igénybevétele </t>
  </si>
  <si>
    <t xml:space="preserve">Finanszírozási bevételek </t>
  </si>
  <si>
    <t>Bevételek</t>
  </si>
  <si>
    <t>Teljesített előirányzat</t>
  </si>
  <si>
    <t>Kiadások</t>
  </si>
  <si>
    <t>Működési bevételek</t>
  </si>
  <si>
    <t>Személyi juttatások</t>
  </si>
  <si>
    <t>Munkaadókat terhelő járulékok</t>
  </si>
  <si>
    <t>Dologi kiadások</t>
  </si>
  <si>
    <t>Ellátottak juttatási</t>
  </si>
  <si>
    <t>ÁFA kölcsön törlesztés</t>
  </si>
  <si>
    <t>I. Működtetés összesen</t>
  </si>
  <si>
    <t>Felhalmozásra átvett pénzeszközök</t>
  </si>
  <si>
    <t>II.Fejlesztés összesen</t>
  </si>
  <si>
    <t>Sorsz.</t>
  </si>
  <si>
    <t>Beruházás  megnevezése</t>
  </si>
  <si>
    <t>Saját erő</t>
  </si>
  <si>
    <t>Pályázati támogatás</t>
  </si>
  <si>
    <t>Áthúzódó EU-s pályázatok összesen</t>
  </si>
  <si>
    <t>Egyéb beruházások</t>
  </si>
  <si>
    <t xml:space="preserve">Áthúzódó egyéb beruházások </t>
  </si>
  <si>
    <t>Egyéb beruházások összesen</t>
  </si>
  <si>
    <t>Hazai támogatású fejlesztési programok</t>
  </si>
  <si>
    <t>Hazai támogatású fejlesztési programok összesen</t>
  </si>
  <si>
    <t>Intézményi beruházások összesen</t>
  </si>
  <si>
    <t>BERUHÁZÁSOK ÖSSZESEN:</t>
  </si>
  <si>
    <t>Európai uniós támogatással megvalósuló felújítások összesen</t>
  </si>
  <si>
    <t>Egyéb felújítások</t>
  </si>
  <si>
    <t>Egyéb felújítások összesen</t>
  </si>
  <si>
    <t>Intézményi felújítások összesen</t>
  </si>
  <si>
    <t>Sorszám</t>
  </si>
  <si>
    <t>Intézmények</t>
  </si>
  <si>
    <t>BB Központ</t>
  </si>
  <si>
    <t>INTÉZMÉNYEK ÖSSZESEN:</t>
  </si>
  <si>
    <t>Területi Védőnői Szolgálat</t>
  </si>
  <si>
    <t xml:space="preserve">Mezei Őrszolgálat </t>
  </si>
  <si>
    <t>MINDÖSSZESEN:</t>
  </si>
  <si>
    <t>ebből: Építményadó</t>
  </si>
  <si>
    <t>ebből: Telekadó</t>
  </si>
  <si>
    <t>ebből: Kommunális adó</t>
  </si>
  <si>
    <t>K9112</t>
  </si>
  <si>
    <t>K9113</t>
  </si>
  <si>
    <t>Rövid lejáratú hitelek, kölcsönök törlesztése</t>
  </si>
  <si>
    <t>Likviditási célú hitelek, kölcsönök törlesztése</t>
  </si>
  <si>
    <t>K915</t>
  </si>
  <si>
    <t>Központi, irányító szervi támogatás folyósítása</t>
  </si>
  <si>
    <t>Működési célú tám.ért.kiadások</t>
  </si>
  <si>
    <t>K82</t>
  </si>
  <si>
    <t>Felhalmozási célú visszatérítendő támogatások, kölcsönök nyújtása ÁH belülre</t>
  </si>
  <si>
    <t>B23</t>
  </si>
  <si>
    <t>Felh.célú visszatérítendő támogatások, kölcsönök visszatérülése ÁH belülről</t>
  </si>
  <si>
    <r>
      <t xml:space="preserve">Közhatalmi bevételek </t>
    </r>
    <r>
      <rPr>
        <sz val="10"/>
        <rFont val="Times New Roman"/>
        <family val="1"/>
        <charset val="238"/>
      </rPr>
      <t>(igazgatási szolg.díj)</t>
    </r>
  </si>
  <si>
    <t>Hitel, kölcsön felvétel államháztartáson kívülről</t>
  </si>
  <si>
    <t>Működési célú maradvány</t>
  </si>
  <si>
    <t>Felhalmozási célú maradvány</t>
  </si>
  <si>
    <t>KÖLTSÉGVETÉSI BEVÉTELEK ÖSSZESEN</t>
  </si>
  <si>
    <t>BEVÉTELEK ÖSSZESEN</t>
  </si>
  <si>
    <t>Tárgyévi teljesítés 
összesen</t>
  </si>
  <si>
    <t xml:space="preserve">Polgármesteri Hivatal </t>
  </si>
  <si>
    <t>Adatok E forintban</t>
  </si>
  <si>
    <t>B21</t>
  </si>
  <si>
    <t>Felhalmozási célú önkormnyzati támogatások</t>
  </si>
  <si>
    <t>Adatok E Ft-ban</t>
  </si>
  <si>
    <t>K84</t>
  </si>
  <si>
    <t>Egyéb felhalmozási célú támogatások áh belülre</t>
  </si>
  <si>
    <t xml:space="preserve">Egyéb felhalmozási célú támogatások áh kívülre </t>
  </si>
  <si>
    <t>ebből működési maradvány</t>
  </si>
  <si>
    <t>ebből felhalmozási maradvány</t>
  </si>
  <si>
    <t>a</t>
  </si>
  <si>
    <t>b</t>
  </si>
  <si>
    <t xml:space="preserve"> Működési célú bevételek</t>
  </si>
  <si>
    <t>I.</t>
  </si>
  <si>
    <t>2.</t>
  </si>
  <si>
    <t>a.</t>
  </si>
  <si>
    <t>b.</t>
  </si>
  <si>
    <t>c.</t>
  </si>
  <si>
    <t>d.</t>
  </si>
  <si>
    <t>II.</t>
  </si>
  <si>
    <t>III.</t>
  </si>
  <si>
    <t>Működési célú támogatások ÁH belülről</t>
  </si>
  <si>
    <t>KÖLTSÉGVETÉSI KIADÁSOK ÖSSZESEN</t>
  </si>
  <si>
    <t>KIADÁSOK ÖSSZESEN</t>
  </si>
  <si>
    <t xml:space="preserve"> Működési célú kiadások</t>
  </si>
  <si>
    <t>II</t>
  </si>
  <si>
    <t>Felhalmozási kiadások</t>
  </si>
  <si>
    <t>III</t>
  </si>
  <si>
    <t>Költségvetési hiány, többlet ( költségvetési bevételek  - költségvetési kiadások) (+/-)</t>
  </si>
  <si>
    <t>Finanszírozási célú műv. bevételei (1. sz. mell.1. sz. táblázat III.)</t>
  </si>
  <si>
    <t>Finanszírozási célú műv. kiadásai (1. sz. mell .2. sz. táblázat III:)</t>
  </si>
  <si>
    <t>Működési célú tám. Áh belülről</t>
  </si>
  <si>
    <t>Műk. célú átvett pénzeszközök</t>
  </si>
  <si>
    <t>Felhalmozási célú tám. Áh belülről</t>
  </si>
  <si>
    <t>Egyéb felhalmozási kiadások</t>
  </si>
  <si>
    <t>Tartalék</t>
  </si>
  <si>
    <t>Európai uniós támogatással megvalósuló beruházások összesen</t>
  </si>
  <si>
    <t xml:space="preserve">Európai uniós támogatással megvalósuló beruházások </t>
  </si>
  <si>
    <t>Foglalkoztatottak személyi juttatásai</t>
  </si>
  <si>
    <t>Külső személyi juttatások</t>
  </si>
  <si>
    <t>Személyi juttatások összesen</t>
  </si>
  <si>
    <t>Munkaadókat terhelő járulékok és szociális hozzájárulási adó</t>
  </si>
  <si>
    <t>ebből: fogl.kapcs.egyéb járulék</t>
  </si>
  <si>
    <t>Készletbeszerzés</t>
  </si>
  <si>
    <t>Kommunikációs szolgáltatások</t>
  </si>
  <si>
    <t>Bérleti és lízing díjak</t>
  </si>
  <si>
    <t>Szakmai tevékenységet segítő szolgáltatások</t>
  </si>
  <si>
    <t>Egyéb szolgáltatások</t>
  </si>
  <si>
    <t>Szolgáltatási kiadások</t>
  </si>
  <si>
    <t>Fizetendő általános forgalmi adó</t>
  </si>
  <si>
    <t>Kamatkiadások</t>
  </si>
  <si>
    <t>Egyéb pénzügyi műveletek kiadásai</t>
  </si>
  <si>
    <t>Ingatlanok beszerzése, létesítése</t>
  </si>
  <si>
    <t>Egyéb tárgyi eszközök felújítása</t>
  </si>
  <si>
    <t>Költségvetési kiadások</t>
  </si>
  <si>
    <t>Működési kiadások</t>
  </si>
  <si>
    <t>Közhatalmi bevételek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</si>
  <si>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</si>
  <si>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</si>
  <si>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</si>
  <si>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</si>
  <si>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</si>
  <si>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</si>
  <si>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</si>
  <si>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</si>
  <si>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</si>
  <si>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</si>
  <si>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</si>
  <si>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Köztemető fenntartása</t>
  </si>
  <si>
    <t>ebből: működési hiány finanszírozása</t>
  </si>
  <si>
    <t>Felhalmozási bevételek</t>
  </si>
  <si>
    <t>Viziközmű hitel törlesztése</t>
  </si>
  <si>
    <t>Likvid hitel törlesztése</t>
  </si>
  <si>
    <t>Kötvény törlesztése</t>
  </si>
  <si>
    <t>Felhalmozási tartalék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</si>
  <si>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</si>
  <si>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</si>
  <si>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</si>
  <si>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</si>
  <si>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</si>
  <si>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</si>
  <si>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</si>
  <si>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</si>
  <si>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</si>
  <si>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</si>
  <si>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</si>
  <si>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</si>
  <si>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</si>
  <si>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</si>
  <si>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</si>
  <si>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</si>
  <si>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</si>
  <si>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8.</t>
  </si>
  <si>
    <t>9.</t>
  </si>
  <si>
    <t>10.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</si>
  <si>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</si>
  <si>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</si>
  <si>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</si>
  <si>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</si>
  <si>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</si>
  <si>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</si>
  <si>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</si>
  <si>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</si>
  <si>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</si>
  <si>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</si>
  <si>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</si>
  <si>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</si>
  <si>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</si>
  <si>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</si>
  <si>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</si>
  <si>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</si>
  <si>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</si>
  <si>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</si>
  <si>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</si>
  <si>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</si>
  <si>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</si>
  <si>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Összesen:</t>
  </si>
  <si>
    <t>Ezer forintban !</t>
  </si>
  <si>
    <t>Tárgyévi terv</t>
  </si>
  <si>
    <t>Auguszt.</t>
  </si>
  <si>
    <t>Egyenleg</t>
  </si>
  <si>
    <t>Többéves kihatással járó döntésekből származó kötelezettségek célok szerint, évenkénti bontásban</t>
  </si>
  <si>
    <t>Sor-
szám</t>
  </si>
  <si>
    <t>Kötelezettség jogcíme</t>
  </si>
  <si>
    <t>Köt. váll.
 éve</t>
  </si>
  <si>
    <t>Tárgyév előtti tőke kifizetés összesen</t>
  </si>
  <si>
    <t>Kiadás vonzata évenként</t>
  </si>
  <si>
    <t>Tárgyév</t>
  </si>
  <si>
    <t>Tárgyévi teljesítés</t>
  </si>
  <si>
    <t>Tárgyévet követő év</t>
  </si>
  <si>
    <t>Tárgyévet követő 2. év</t>
  </si>
  <si>
    <t>10=(4+5+7+8+9)</t>
  </si>
  <si>
    <t>Működési célú hiteltörlesztés (tőke+kamat)</t>
  </si>
  <si>
    <t>Felhalmozási célú hiteltörlesztés (tőke+kamat)</t>
  </si>
  <si>
    <t xml:space="preserve">    Egyéb elismert kötelezettségek</t>
  </si>
  <si>
    <t>Összesen (1+5+10)</t>
  </si>
  <si>
    <t>Sportszervezetek támogatása</t>
  </si>
  <si>
    <t xml:space="preserve">az államháztartásról szóló 2011. évi CXCV. Törvény az  102.  § (2) bekezdésében foglalt előírások alapján </t>
  </si>
  <si>
    <t>011130</t>
  </si>
  <si>
    <t>Út, autópálya építése</t>
  </si>
  <si>
    <t>Egyéb szárazföldi személyszállítás</t>
  </si>
  <si>
    <t>Nem veszélyes hulladék vegyes begyűjtése, szállítása, átrakása</t>
  </si>
  <si>
    <t>Közvilágítás</t>
  </si>
  <si>
    <t>Zöldterület-kezlés</t>
  </si>
  <si>
    <t>Város- és községgazdálkodás</t>
  </si>
  <si>
    <t>Sportlétesítmények, edzőtáborok működtetése</t>
  </si>
  <si>
    <t>Egyéb működési célú támogatások áh-n kívülre</t>
  </si>
  <si>
    <t>Orvosi rendelő, védőnői helységek</t>
  </si>
  <si>
    <t>084032</t>
  </si>
  <si>
    <t>Civil szervezetek programtámogatása</t>
  </si>
  <si>
    <t>081041</t>
  </si>
  <si>
    <t>Cofog</t>
  </si>
  <si>
    <t>Rovatrend</t>
  </si>
  <si>
    <t>Ellátottak pénzbeli juttatásai</t>
  </si>
  <si>
    <t>107060</t>
  </si>
  <si>
    <t>TKT-nak pénzeszköz átadás</t>
  </si>
  <si>
    <t>Városfejlesztés saját forrásból</t>
  </si>
  <si>
    <t>Városfejlesztés EU forrásból</t>
  </si>
  <si>
    <t>Védőnő, Eü</t>
  </si>
  <si>
    <t>Átadott pénzeszközök</t>
  </si>
  <si>
    <t>Közfoglalkoztatás</t>
  </si>
  <si>
    <t>Köznev.int tanuló szakmai feladatai                      1-4.évfolyam</t>
  </si>
  <si>
    <t>Alapfokú művészetoktatással összefüggő működési feladatok</t>
  </si>
  <si>
    <t xml:space="preserve">092111-Köznev.int tanuló szakmai feladatai                     </t>
  </si>
  <si>
    <t>Működési célú támogatások visszatérülése ÁH-n kívülről</t>
  </si>
  <si>
    <t>Index, %</t>
  </si>
  <si>
    <t>Zsidó Hitközség</t>
  </si>
  <si>
    <t xml:space="preserve">Továbbszámlázott szolg.  bevétele </t>
  </si>
  <si>
    <t>Működési célú kamatbevétel</t>
  </si>
  <si>
    <t>Intézményi működési bevételek összesen</t>
  </si>
  <si>
    <t>Felhalmozási saját bevételek összesen</t>
  </si>
  <si>
    <t xml:space="preserve">  </t>
  </si>
  <si>
    <t>Építményadó</t>
  </si>
  <si>
    <t>Telekadó</t>
  </si>
  <si>
    <t>Magánszemélyek komm. adója</t>
  </si>
  <si>
    <t>Iparűzési adó</t>
  </si>
  <si>
    <t>Helyi  adók összesen</t>
  </si>
  <si>
    <t>Gépjárműadó</t>
  </si>
  <si>
    <t>Átengedett központi adók összesen</t>
  </si>
  <si>
    <t>Talajterhelési díj</t>
  </si>
  <si>
    <t>Termőföld bérbead.szárm.jöv.adó</t>
  </si>
  <si>
    <t>Egyéb közhatalmi bevételek összesen</t>
  </si>
  <si>
    <t>Közhatalmi bevételek mindösszesen</t>
  </si>
  <si>
    <t>Működési célú támogatások</t>
  </si>
  <si>
    <t>Felhalmozási célú támogatások</t>
  </si>
  <si>
    <t>Működési célú átvett pénzeszköz</t>
  </si>
  <si>
    <t>Felhalmozási célú átvett pénzeszköz</t>
  </si>
  <si>
    <t xml:space="preserve">Mezőőri szolgáltatás bevétele </t>
  </si>
  <si>
    <t>Tulajdonosi bevételek (csatorna, víz)</t>
  </si>
  <si>
    <t>BBKP könyvtár bevétele</t>
  </si>
  <si>
    <t>BBKP Óvodamúzeum bevétele</t>
  </si>
  <si>
    <t>BBKP Rendezvények bevétele</t>
  </si>
  <si>
    <t>Kiszámlázott áfa</t>
  </si>
  <si>
    <t xml:space="preserve">Pótlékok, bírságok </t>
  </si>
  <si>
    <t>Normatíva jogcíme</t>
  </si>
  <si>
    <t xml:space="preserve">Önkormányzati hivatal műk. </t>
  </si>
  <si>
    <t>Település-üzemeltetés tám.</t>
  </si>
  <si>
    <t>Beszámítás összege (elvárt bevétel, visszavonás)</t>
  </si>
  <si>
    <t>Egyéb köt. Önk. Feladatok</t>
  </si>
  <si>
    <t>Pénzbeli szociális ellátás támogatása</t>
  </si>
  <si>
    <t>Helyi önk műk ált támogatás összesen</t>
  </si>
  <si>
    <t>Óvodaped bértámogatása</t>
  </si>
  <si>
    <t>Óvodaped pótlólagos támogatás</t>
  </si>
  <si>
    <t>Óvodaműködtetési támogatás</t>
  </si>
  <si>
    <t>Elismert bértámogatás</t>
  </si>
  <si>
    <t>Üzemeltetési támogatás</t>
  </si>
  <si>
    <t>Gyermekétkeztetés támogatás</t>
  </si>
  <si>
    <t>Köznevelési támogatások összesen</t>
  </si>
  <si>
    <t>Házi segítségnyújtás</t>
  </si>
  <si>
    <t>Tanyagondnoki szolgálat</t>
  </si>
  <si>
    <t>Idősek nappali ellátása</t>
  </si>
  <si>
    <t>Szociális feladatok összesen</t>
  </si>
  <si>
    <t>Könyvtári, közművelődési feladat támogatása</t>
  </si>
  <si>
    <t>Üdülőhelyi feladatok támogatása</t>
  </si>
  <si>
    <t>Köznevelési feladatok egyéb tám</t>
  </si>
  <si>
    <t>Lakott külterülettel kapcsol. Tám</t>
  </si>
  <si>
    <t>Prémium évek program támogatás</t>
  </si>
  <si>
    <t>Bérkompenzáció</t>
  </si>
  <si>
    <t>TÁMOGATÁSOK ÖSSZESEN</t>
  </si>
  <si>
    <t>Index %</t>
  </si>
  <si>
    <t>Ebből:  Tartalék</t>
  </si>
  <si>
    <t>Kieg.támogatás óvodaped. Minősítésből adódó kiadáshoz</t>
  </si>
  <si>
    <t>Hivatal működési támogatása</t>
  </si>
  <si>
    <t>C: tel.típus kt. Létszám min.</t>
  </si>
  <si>
    <t>D: tel.típus kt. Létszám max.</t>
  </si>
  <si>
    <t>Emelés (járási székhely)</t>
  </si>
  <si>
    <t>ÖSSZESEN</t>
  </si>
  <si>
    <t>ebből: Zöldterület gazdálkodás</t>
  </si>
  <si>
    <t>ebből: Közutak fenntartása</t>
  </si>
  <si>
    <t>ebből: Közvilágítás fenntartása</t>
  </si>
  <si>
    <t>ebből: Köztemető fenntartása</t>
  </si>
  <si>
    <t xml:space="preserve">Index % </t>
  </si>
  <si>
    <t>Tartalék (részleteiben: 5/g.melléklet)</t>
  </si>
  <si>
    <t>B8111</t>
  </si>
  <si>
    <t>Hosszú lejáratú hitelek, kölcsönök pénzügyi vállalkozástól</t>
  </si>
  <si>
    <t>Hitelek, kölcsön felvétel pénzügyi vállalkozástól</t>
  </si>
  <si>
    <t>B811</t>
  </si>
  <si>
    <t>Hitelv felvétel</t>
  </si>
  <si>
    <t>Hitel felvétel</t>
  </si>
  <si>
    <t>013350- Az önkormányzati vagyonnal való gazdálkodással kapcsolatos feladat</t>
  </si>
  <si>
    <t>ebből fordított áfa</t>
  </si>
  <si>
    <t>Bérleti díj bevétel</t>
  </si>
  <si>
    <t>Áfavisszatérülés</t>
  </si>
  <si>
    <t>INTÉZMÉNYI BERUHÁZÁSOK</t>
  </si>
  <si>
    <t>Martongazdának átadott pe városüzemeltetési feladatokra</t>
  </si>
  <si>
    <t>Áfa megtérülés</t>
  </si>
  <si>
    <t xml:space="preserve">Tárgyévet követő  évek
</t>
  </si>
  <si>
    <t>Egyéb működési célú támogatások áh-n belülre</t>
  </si>
  <si>
    <t>096015- Gyermekétkeztetés köznevelési intézményben</t>
  </si>
  <si>
    <t>104035- Gyermekétkeztetés bölcsödében és fogyatékosok nappali intézményében</t>
  </si>
  <si>
    <t>Költségvetési egyenleg</t>
  </si>
  <si>
    <t>Adatok forintban !</t>
  </si>
  <si>
    <t>Újság hirdetés bevétele</t>
  </si>
  <si>
    <t>Rendkívüli települési támogatás (pénzbeni és természetbeni ellátások)</t>
  </si>
  <si>
    <t>Köztemetés</t>
  </si>
  <si>
    <t>2016. évi mindösszesen</t>
  </si>
  <si>
    <t>2015/2016 8 hó</t>
  </si>
  <si>
    <t>2016/2017 4 hó</t>
  </si>
  <si>
    <t>BBKP Terembérlet</t>
  </si>
  <si>
    <t>PH házasságkötés bevétele</t>
  </si>
  <si>
    <t>MINDÖSSZESEN</t>
  </si>
  <si>
    <t>1.sz. melléklet</t>
  </si>
  <si>
    <t>2.sz. melléklet</t>
  </si>
  <si>
    <t>3.sz. melléklet</t>
  </si>
  <si>
    <t>4.sz. melléklet</t>
  </si>
  <si>
    <t>5.sz. melléklet</t>
  </si>
  <si>
    <t>6.sz. melléklet</t>
  </si>
  <si>
    <t>Martonvásár Város Önkormányzat- Intézmények bevételei és kiadásai mindösszesen</t>
  </si>
  <si>
    <t>7.sz. melléklet</t>
  </si>
  <si>
    <t>Martonvásár Város Önkormányzat beruházási (felhalmozási) célú kiadásai feladatonként</t>
  </si>
  <si>
    <t>8.sz. melléklet</t>
  </si>
  <si>
    <t>Martonvásár Város Önkormányzat felújítási célú kiadásai feladatonként</t>
  </si>
  <si>
    <t>9.sz.melléklet</t>
  </si>
  <si>
    <t>3/a.sz. melléklet</t>
  </si>
  <si>
    <t>3/b.sz. melléklet</t>
  </si>
  <si>
    <t>3/c.sz. melléklet</t>
  </si>
  <si>
    <t>Martonvásár Város Önkormányzata - Előirányzat felhasználási ütemterv</t>
  </si>
  <si>
    <t>Martonvásár Város Önkormányzata</t>
  </si>
  <si>
    <t>Szent László Völgye TKT</t>
  </si>
  <si>
    <t>2015/2016 8hó</t>
  </si>
  <si>
    <t>Csatorna fejlesztési ct.</t>
  </si>
  <si>
    <t>Városmenedzsment MT szerint fogl.</t>
  </si>
  <si>
    <t>Martonsport Kft-nek átadott pe</t>
  </si>
  <si>
    <t>Polgárőrség támogatása</t>
  </si>
  <si>
    <t>Rászoruló gyermekek szünidei étkeztetésének támogatása</t>
  </si>
  <si>
    <t>Család- és gyermekjóléti szolgálat</t>
  </si>
  <si>
    <t>Család- és gyermekjóléti központ</t>
  </si>
  <si>
    <t>Szociális étkeztetés</t>
  </si>
  <si>
    <t>Támogató szolgáltatás</t>
  </si>
  <si>
    <t>Idősek nappali feladatainak ellátása</t>
  </si>
  <si>
    <t>Házi segítségnyújtás ellátása</t>
  </si>
  <si>
    <t>Támogatószolgálati feladatok ellátása</t>
  </si>
  <si>
    <t>104030</t>
  </si>
  <si>
    <t>102030</t>
  </si>
  <si>
    <t>Orvosi ügylet, tagdíj, belső ellenőrzés</t>
  </si>
  <si>
    <t>Gyermekétkeztetés</t>
  </si>
  <si>
    <t xml:space="preserve">Szociális étkeztetés </t>
  </si>
  <si>
    <t>Tanyagondnoki feladatok ellátása</t>
  </si>
  <si>
    <t>Családi napközi feladatainak ellátása</t>
  </si>
  <si>
    <t>101222</t>
  </si>
  <si>
    <t>107055</t>
  </si>
  <si>
    <t>107052</t>
  </si>
  <si>
    <t>104042</t>
  </si>
  <si>
    <t>096015</t>
  </si>
  <si>
    <t>104043</t>
  </si>
  <si>
    <t>107051</t>
  </si>
  <si>
    <r>
      <t xml:space="preserve">Működési céltartalék </t>
    </r>
    <r>
      <rPr>
        <i/>
        <sz val="10"/>
        <color indexed="8"/>
        <rFont val="Times New Roman"/>
        <family val="1"/>
        <charset val="238"/>
      </rPr>
      <t>(Martonvásári Napokra)</t>
    </r>
  </si>
  <si>
    <t>Kisajátítási céltartalék</t>
  </si>
  <si>
    <t>Hitel törlesztési tart.</t>
  </si>
  <si>
    <t>Általános tartalék</t>
  </si>
  <si>
    <t xml:space="preserve">Fejlesztési célú ct. </t>
  </si>
  <si>
    <t>K513</t>
  </si>
  <si>
    <t>K89</t>
  </si>
  <si>
    <t>B411</t>
  </si>
  <si>
    <t>Működési célú költségvetési támogatások és kiegészítő támogatások</t>
  </si>
  <si>
    <t>Elszámolásból származó bevételek</t>
  </si>
  <si>
    <t>B65</t>
  </si>
  <si>
    <t>B64</t>
  </si>
  <si>
    <t>B75</t>
  </si>
  <si>
    <r>
      <t xml:space="preserve">Fejlesztési célú ct. </t>
    </r>
    <r>
      <rPr>
        <i/>
        <sz val="10"/>
        <color indexed="8"/>
        <rFont val="Times New Roman"/>
        <family val="1"/>
        <charset val="238"/>
      </rPr>
      <t>(előzetes "kötvállal" terhelt)</t>
    </r>
  </si>
  <si>
    <t>ebból általános tartalék</t>
  </si>
  <si>
    <t>TKT-nak átadott pe.</t>
  </si>
  <si>
    <t>Kommunális adó</t>
  </si>
  <si>
    <t>Likviditási célú hitel felvétel</t>
  </si>
  <si>
    <t>ÁH-n belüli megelőlegezések</t>
  </si>
  <si>
    <t>Likviditási céló hitel visszafizetése</t>
  </si>
  <si>
    <t>TKT-nak pénzeszköz átadás felhalmozási</t>
  </si>
  <si>
    <t>TKT-nak pénzeszköz átadás normatíva</t>
  </si>
  <si>
    <t>Martongazda Kft-nek átadott felhalmozási c. pénzeszköz</t>
  </si>
  <si>
    <t>Iskolatej</t>
  </si>
  <si>
    <t>Áh-n belüli megelőlegezések visszafizetése</t>
  </si>
  <si>
    <t>091110</t>
  </si>
  <si>
    <t>Óvodai nevelés, ellátás</t>
  </si>
  <si>
    <t>Mezőőri szolgálat</t>
  </si>
  <si>
    <t>Közfoglalkoztatás támogatása</t>
  </si>
  <si>
    <t>Műk.célú pénzeszk.átvétel SZLV TKT</t>
  </si>
  <si>
    <t>Eü. Finanszírozás</t>
  </si>
  <si>
    <t>Iskolatej támogatás</t>
  </si>
  <si>
    <t xml:space="preserve">Felhalmozási célú tám. </t>
  </si>
  <si>
    <t xml:space="preserve">Egyéb felhalmozási célú támogatások </t>
  </si>
  <si>
    <t>5/a.sz. melléklet</t>
  </si>
  <si>
    <t>5/b.sz. melléklet</t>
  </si>
  <si>
    <t>5/c.sz. melléklet</t>
  </si>
  <si>
    <t>5/d.sz. melléklet</t>
  </si>
  <si>
    <t>5/e.sz. melléklet</t>
  </si>
  <si>
    <t>5/f.sz. melléklet</t>
  </si>
  <si>
    <t>5/g.sz. melléklet</t>
  </si>
  <si>
    <t>6/a.sz. melléklet</t>
  </si>
  <si>
    <t>6/b.sz.melléklet</t>
  </si>
  <si>
    <t>Felhalmozási bevétel</t>
  </si>
  <si>
    <t>2016. évi eredeti ei</t>
  </si>
  <si>
    <t>2016. évi eredeti ei.</t>
  </si>
  <si>
    <t>2017. évi</t>
  </si>
  <si>
    <t>2016. évi összesen</t>
  </si>
  <si>
    <t>2017. évi támogatás</t>
  </si>
  <si>
    <t>2017. évi mindösszesen</t>
  </si>
  <si>
    <t>2016. eredeti ei.</t>
  </si>
  <si>
    <t>2016. évi eredetei ei.</t>
  </si>
  <si>
    <t>Martonvásár Város Képviselőtestület …../2017 (….) önkormányzati rendelete Martonvásár Város 2017.évi költségvetéséről</t>
  </si>
  <si>
    <t>Martonvásár Város Önkormányzatának 2017. évi  közhatalmi bevételei</t>
  </si>
  <si>
    <t>Martonvásár Város Önkormányzatának 2017. évi normatív támogatásai</t>
  </si>
  <si>
    <t>Martonvásár Város Önkormányzatának 2017. évi kiadásai (intézmények nélkül)</t>
  </si>
  <si>
    <t>Martonvásár Város Önkormányzatának 2017. évi kiadásai - Önkormányzati jogalkotás kormányzati funkció</t>
  </si>
  <si>
    <t>Martonvásár Város Önkormányzatának 2017. évi kiadásai - Városfejlesztési feladatok ellátása saját forrásból</t>
  </si>
  <si>
    <t>Martonvásár Város Önkormányzatának 2017. évi kiadásai - Városfejlesztési feladatok ellátása EU forrásból</t>
  </si>
  <si>
    <t>Martonvásár Város Önkormányzatának 2017. évi kiadásai - Védőnői és eü feladatok ellátása</t>
  </si>
  <si>
    <t>Martonvásár Város Önkormányzatának 2017. évi kiadásai - Szociális feladatok ellátása</t>
  </si>
  <si>
    <t>Martonvásár Város Önkormányzatának 2017. évi kiadásai - Átadott pénzeszközök</t>
  </si>
  <si>
    <t>Martonvásár Város Önkormányzatának 2017. évi kiadásai - Egyéb feladatok ellátása</t>
  </si>
  <si>
    <t>Martonvásári Polgármesteri Hivatal 2017. évi kiadásai</t>
  </si>
  <si>
    <t>Brunszvik Teréz Óvoda 2017. évi kiadásai</t>
  </si>
  <si>
    <t>Brunszvik-Beethoven Kulturális Központ 2017. évi kiadásai</t>
  </si>
  <si>
    <t>Martonvásár Város Önkormányzata és Intézményei  2017. évi létszámkerete</t>
  </si>
  <si>
    <t>Az önkormányzat által adott 2017. évi közvetett támogatások</t>
  </si>
  <si>
    <t>Martonvásár Város Önkormányzatának 2017.évi költségvetésének pénzügyi mérlege I.</t>
  </si>
  <si>
    <t>Martonvásár Város Önkormányzatának 2017.évi költségvetésének pénzügyi mérlege II.</t>
  </si>
  <si>
    <t>Martonvásár Város Önkormányzatának 2017. évi bevétele (intézmények nélkül)</t>
  </si>
  <si>
    <t>Martonvásár Város Önkormányzatának 2017. évi átvett pénzeszközei</t>
  </si>
  <si>
    <t>Martonvásár Város Önkormányzatának 2017. évi működési bevételei</t>
  </si>
  <si>
    <t>Martonvásár Város Önkormányzata  2015-2017. évi kötségvetéseinek mérlege</t>
  </si>
  <si>
    <t xml:space="preserve">2016. évi eredeti ei. </t>
  </si>
  <si>
    <t>2016 .évi tervezett  létszám (fő)</t>
  </si>
  <si>
    <t>2016. évi módosított   létszám (fő)</t>
  </si>
  <si>
    <t>2017. évi tervezett  létszám (fő)</t>
  </si>
  <si>
    <t>bértömeg gazd.</t>
  </si>
  <si>
    <t>K122</t>
  </si>
  <si>
    <t>OMSZ pe átvétel (kerítés építés)</t>
  </si>
  <si>
    <t>Geróts terem bérbeadása</t>
  </si>
  <si>
    <t>39M Lövész Egyesület támogatás visszatérítése</t>
  </si>
  <si>
    <t>2016. eredeti ei</t>
  </si>
  <si>
    <t>Rendőrség támogatása</t>
  </si>
  <si>
    <t>Mentőszolgálat támogatása</t>
  </si>
  <si>
    <t>045120-Út, autópálya építése</t>
  </si>
  <si>
    <t>066020- Város- és községgazdálkodás</t>
  </si>
  <si>
    <t>Családi napközi / bölcsőde</t>
  </si>
  <si>
    <t>013350</t>
  </si>
  <si>
    <t>Iskolaudvar és Járási Hivatal</t>
  </si>
  <si>
    <t>Malom, Martongazda telephely</t>
  </si>
  <si>
    <t>Hátralékok behajtása</t>
  </si>
  <si>
    <t>Telekadó hátralék</t>
  </si>
  <si>
    <t>Magánsz.komm.adó hátralék</t>
  </si>
  <si>
    <t>Rendezvények céltartléka</t>
  </si>
  <si>
    <t>Vagyonkezelés, városfejlesztés</t>
  </si>
  <si>
    <t>091240- Művészeti oktatás</t>
  </si>
  <si>
    <t>091220- Köznevelési intézmény tanulóinak oktatással, neveléssel összefüggő feladatai</t>
  </si>
  <si>
    <t>081030- Sportlétesítmények működtetése és fejlesztése</t>
  </si>
  <si>
    <t>Rendezvények és egyéb vendéglátás</t>
  </si>
  <si>
    <t>Iparűzési adó hátralék</t>
  </si>
  <si>
    <t>01130</t>
  </si>
  <si>
    <t>1494/2016 (IX.15) Korm. Határozat szerinti támogatás keretében megvalósuló beruházások</t>
  </si>
  <si>
    <t>Új iskolaszárny építése</t>
  </si>
  <si>
    <t>Építés</t>
  </si>
  <si>
    <t>Egyéb tárgyi eszköz beszerzés</t>
  </si>
  <si>
    <t>Beruházás áfa</t>
  </si>
  <si>
    <t>Közlekedési és közmű infrastruktúra felújítása, fejlesztése</t>
  </si>
  <si>
    <t>Tervezés</t>
  </si>
  <si>
    <t>Felújítás megnevezése</t>
  </si>
  <si>
    <t>Európai uniós támogatással megvalósuló felújítások</t>
  </si>
  <si>
    <t>Felújítás</t>
  </si>
  <si>
    <t>Áthúzódó egyéb felújítások</t>
  </si>
  <si>
    <t>1494/2016 (IX.15) Korm. Határozat szerinti támogatás keretében megvalósuló felújítások</t>
  </si>
  <si>
    <t>1494/2016 (IX.15) Korm. Határozat szerinti támogatás keretében megvalósuló beruházások összesen</t>
  </si>
  <si>
    <t>INTÉZMÉNYI FELÚJÍTÁSOK</t>
  </si>
  <si>
    <t>FELÚJÍTÁSOK ÖSSZESEN:</t>
  </si>
  <si>
    <t>1494/2016 (IX.15) Korm. Határozat szerinti támogatás keretében megvalósuló felújítások összesen</t>
  </si>
  <si>
    <t>Városüzemeltetési telephely fejlesztése</t>
  </si>
  <si>
    <t>Rekreációs terület előkészítése</t>
  </si>
  <si>
    <t>Brunszvik T. óvoda Eszköz beszerzés</t>
  </si>
  <si>
    <t>Polgármesteri Hivatal informatikai eszköz beszerzés</t>
  </si>
  <si>
    <t>Polgármesteri Hivatal tárgyi eszköz beszerzés</t>
  </si>
  <si>
    <t>Polgármesteri Hivatal  beruházás áfája</t>
  </si>
  <si>
    <t>Egyéb építkezés</t>
  </si>
  <si>
    <t>Egyéb beruházások áfa</t>
  </si>
  <si>
    <t>Egyéb terv</t>
  </si>
  <si>
    <t>Felújítás áfa</t>
  </si>
  <si>
    <t>Védőnők beruházás</t>
  </si>
  <si>
    <t>Brunszvik Beethoven Központ</t>
  </si>
  <si>
    <t>2015.évi teljesített ei.</t>
  </si>
  <si>
    <t>2016. évi módosított (várható) előirányzat</t>
  </si>
  <si>
    <t>2017. évi eredeti előirányzat</t>
  </si>
  <si>
    <t>Szakfeladatok megnevezése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</si>
  <si>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</si>
  <si>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</si>
  <si>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</si>
  <si>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</si>
  <si>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</si>
  <si>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</si>
  <si>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</si>
  <si>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</si>
  <si>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</si>
  <si>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</si>
  <si>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</si>
  <si>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</si>
  <si>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2017. év</t>
  </si>
  <si>
    <t>Városüzemeltetés (VÜ)</t>
  </si>
  <si>
    <t>-Települési hulladék gazdálkodás</t>
  </si>
  <si>
    <t>Települési, intézményi hulladék elszállítás dologi</t>
  </si>
  <si>
    <t>Előző sor bér (1.2fő) TérZs Orsós</t>
  </si>
  <si>
    <t>Köztéri hulladék edények ürítése,  karbantartása, pótlása dologi</t>
  </si>
  <si>
    <t>Köztéri hulladék edények ürítése,  karbantartása pótlása (0.3fő) Szelényi</t>
  </si>
  <si>
    <t>Hulladék szállítási hozzájárulás</t>
  </si>
  <si>
    <t>Általános Ktg.</t>
  </si>
  <si>
    <t>Hó és síkosság mentesítés gépi</t>
  </si>
  <si>
    <t>Hó és síkosság mentesítés kézi dologi</t>
  </si>
  <si>
    <t>Hó és síkosság mentesítés kézi (0.5fő) Szelényi</t>
  </si>
  <si>
    <t>Kézi út és járdatisztítás</t>
  </si>
  <si>
    <t>Közutak melletti terület tisztítás</t>
  </si>
  <si>
    <t>Köztéri hulladék edények ürítése</t>
  </si>
  <si>
    <t>Út, járda tisztítás, buszmegálló takarítás (0.2fő) Orsós</t>
  </si>
  <si>
    <t>Út, járda pormentesítés locsolás</t>
  </si>
  <si>
    <t>-Út, járda karbantartás</t>
  </si>
  <si>
    <t>Út, járdaburkolat felületi javítása (kátyúzás)</t>
  </si>
  <si>
    <t>Közúti tartozékok karbantartása</t>
  </si>
  <si>
    <t>Hidak karbantartása</t>
  </si>
  <si>
    <t>Kerékpár utak karbantartása</t>
  </si>
  <si>
    <t>Akadálymentesítés</t>
  </si>
  <si>
    <t>-Köztemető fenntartása</t>
  </si>
  <si>
    <t>Hulladék elszállítás</t>
  </si>
  <si>
    <t>Villanyáram díj</t>
  </si>
  <si>
    <t>Vízdíj</t>
  </si>
  <si>
    <t>Bér (1fő) Eis. Imre</t>
  </si>
  <si>
    <t xml:space="preserve">Kút, és egyéb karbantartás, fenntartás </t>
  </si>
  <si>
    <t>-Helyi közösségi közlekedés</t>
  </si>
  <si>
    <t>Helyijárat üzemeltetés (3fő) Csepke Csáder Piber</t>
  </si>
  <si>
    <t>Kistérségi kiegészítő járatok igénybevétele</t>
  </si>
  <si>
    <t>Lízingdíj</t>
  </si>
  <si>
    <t>Általános ktg.</t>
  </si>
  <si>
    <t>-Közvilágítás, karbantartás</t>
  </si>
  <si>
    <t>Közvilágítás, karbantartás EH-SZER</t>
  </si>
  <si>
    <t>Áram díj MVM</t>
  </si>
  <si>
    <t>Rendszer használati díj E-on</t>
  </si>
  <si>
    <t>Részletfizetés</t>
  </si>
  <si>
    <t>-Zöldterület kezelés</t>
  </si>
  <si>
    <t xml:space="preserve">Parkok és zöldterületek kaszálása </t>
  </si>
  <si>
    <t>Előző sor bér (2.5fő)  Jordán Szelényi-Horváth Mata</t>
  </si>
  <si>
    <t>Zöldhulladék és hulladék elszállítása dologi</t>
  </si>
  <si>
    <t>Előző sor bér (0.5fő) Mata</t>
  </si>
  <si>
    <t xml:space="preserve">Lombgyűjtés </t>
  </si>
  <si>
    <t>Előző sor bér (0.25fő) Orsós</t>
  </si>
  <si>
    <t>Faápolás</t>
  </si>
  <si>
    <t>Veszélyes fák ápolása</t>
  </si>
  <si>
    <t xml:space="preserve">Virágágyak ültetése, gondozása </t>
  </si>
  <si>
    <t>Előző sor bér (0.2fő) Orsós</t>
  </si>
  <si>
    <t>Komposztáló kezelése</t>
  </si>
  <si>
    <t>-Városgazdálkodás</t>
  </si>
  <si>
    <t>Földmunkák</t>
  </si>
  <si>
    <t>Felszíni vízelvezető árok rendszer karbantartása, felújítása</t>
  </si>
  <si>
    <t>Közkifolyók</t>
  </si>
  <si>
    <t>Egyéb fenntartási kiadások</t>
  </si>
  <si>
    <t>Játszótér</t>
  </si>
  <si>
    <t>VÁROSFEJLESZTÉS (VÁF)</t>
  </si>
  <si>
    <t>Vagyonkezelés (VAK)</t>
  </si>
  <si>
    <t>Béke u. 18.</t>
  </si>
  <si>
    <t>Bajcsy Zsilinszky u. 1/1</t>
  </si>
  <si>
    <t>Sina Telep</t>
  </si>
  <si>
    <t>Általános költségek</t>
  </si>
  <si>
    <t>Dózsa Gy. út 6. Kalmár</t>
  </si>
  <si>
    <t>Dózsa Gy. út 6. Bilics</t>
  </si>
  <si>
    <t>Dózsa Gy. út 6. Sarok</t>
  </si>
  <si>
    <t>Dózsa Gy. út 6. HT Invest</t>
  </si>
  <si>
    <t>Dózsa Gy. út 6. Kelemen</t>
  </si>
  <si>
    <t>Dózsa Gy. út 6. árkád sarok</t>
  </si>
  <si>
    <t>Dózsa Gy. út 6. mosdó</t>
  </si>
  <si>
    <t>Dózsa Gy. út 6. egyház</t>
  </si>
  <si>
    <t>Dózsa Gy. út 6. BB Központ</t>
  </si>
  <si>
    <t>Budai út 13. Erste Bank</t>
  </si>
  <si>
    <t>Budai út Nagy-Kút</t>
  </si>
  <si>
    <t>Hunyadi út 1. Viszló-Transz</t>
  </si>
  <si>
    <t>Víztorony Telenor</t>
  </si>
  <si>
    <t>Víztorony Telekom</t>
  </si>
  <si>
    <t>Szent László út 2. Teo-Traffik</t>
  </si>
  <si>
    <t>Budai út 27. lakás</t>
  </si>
  <si>
    <t>Deák F. u. 1. Jade-Hold</t>
  </si>
  <si>
    <t>Budai út 4. Fruit Paradise</t>
  </si>
  <si>
    <t>Intézményüzemeltetés (IÜ)</t>
  </si>
  <si>
    <t>-Sportlétesítmények</t>
  </si>
  <si>
    <t xml:space="preserve">Gáz </t>
  </si>
  <si>
    <t>Csatornadíj</t>
  </si>
  <si>
    <t>Takarítás dologi kiadás</t>
  </si>
  <si>
    <t xml:space="preserve">Takarítás bér </t>
  </si>
  <si>
    <t>Karbantartás dologi kiadás</t>
  </si>
  <si>
    <t>karbantartó bér (1fő) Gutyina</t>
  </si>
  <si>
    <t>-MV Önkormányzata épületeinek üzemeltetése</t>
  </si>
  <si>
    <t>Takarítás bér (0.5fő) PatóZs</t>
  </si>
  <si>
    <t>kéményseprés</t>
  </si>
  <si>
    <t>Karbantartás bér (0.3fő) Szeles</t>
  </si>
  <si>
    <t>Gyermekorvosi rendelő/fogorvos</t>
  </si>
  <si>
    <t>Karbantartás bér (0.15fő) Szeles</t>
  </si>
  <si>
    <t>Védőnői helyiségek</t>
  </si>
  <si>
    <t>Takarítás bér (0.35fő) Pálinkásné</t>
  </si>
  <si>
    <t>Orvosi rendelő</t>
  </si>
  <si>
    <t>Karbantartás bér (0.1fő) Németh</t>
  </si>
  <si>
    <t>Veszélyes hulladék elszállítás</t>
  </si>
  <si>
    <t>Iskolaudvar+Járási Hivatal</t>
  </si>
  <si>
    <t>Takarítás bér (5.2fő) Horváth Szente Rigán PatóIca Baloghné+Erdélyiné</t>
  </si>
  <si>
    <t>Karbantartás bér (4fő) EisGéza Kiss Molnár Pató</t>
  </si>
  <si>
    <t>Malom Martongazda telephely</t>
  </si>
  <si>
    <t>Takarítás bér (0,33fő) Pálinkásné</t>
  </si>
  <si>
    <t>Karbantartás dologi kiadások</t>
  </si>
  <si>
    <t>Karbantartás bér (0.5fő) Szeles 0,4 Németh 0,1</t>
  </si>
  <si>
    <t>Karbantartás bér (1fő) Borostyán</t>
  </si>
  <si>
    <t>Brunszvik Beethoven K. Központ</t>
  </si>
  <si>
    <t>Takarítás bér (0.5fő) Németh Éva</t>
  </si>
  <si>
    <t>Karbantartás bér (0.5fő) Németh</t>
  </si>
  <si>
    <t>Óvoda Múzeum és Könyvtár</t>
  </si>
  <si>
    <t>Karbantartás, dologi kiadás</t>
  </si>
  <si>
    <t>Karbantartás bér (0.15fő) Németh</t>
  </si>
  <si>
    <t>összesen:</t>
  </si>
  <si>
    <t>MartonSport 2017 költségterv sarokszámai</t>
  </si>
  <si>
    <t>KIADÁS CSÖKKENTÉS</t>
  </si>
  <si>
    <t>ÜTEMEZÉS</t>
  </si>
  <si>
    <t>2017 I. félév TERV</t>
  </si>
  <si>
    <t>2017 II. félév BECSLÉS</t>
  </si>
  <si>
    <t>MartonSport működési kiadásai          Közszolgáltatási keretszerződésben foglalt feladatonként</t>
  </si>
  <si>
    <t>I. féléves kiadás</t>
  </si>
  <si>
    <t>I. féléves bevétel</t>
  </si>
  <si>
    <t>II. féléves kiadás</t>
  </si>
  <si>
    <t>II. féléves bevétel</t>
  </si>
  <si>
    <t xml:space="preserve"> KIADÁS 2017</t>
  </si>
  <si>
    <t>BEVÉTEL 2017</t>
  </si>
  <si>
    <t>KIADÁS-BEVÉTEL  2017</t>
  </si>
  <si>
    <t>LEVONÁSOK</t>
  </si>
  <si>
    <t>KORÁBBAN ÖSSZESEN</t>
  </si>
  <si>
    <t>Augusztus</t>
  </si>
  <si>
    <t>ELLENŐRZÉS</t>
  </si>
  <si>
    <t>Sportszakmai, városi sportreferensi feladatok</t>
  </si>
  <si>
    <t xml:space="preserve">Két főállás személyi kiadásai </t>
  </si>
  <si>
    <t>Irodai működés költségei</t>
  </si>
  <si>
    <t>Korábban kapott TAO TÁM. ELŐLEG (2016.09. Önk.-tól)</t>
  </si>
  <si>
    <t>Utánpótlás nevelési feladatok labdarúgás és kézilabda sportágakban</t>
  </si>
  <si>
    <t>Labdarúgó szakosztály</t>
  </si>
  <si>
    <t>Kézilabda szakosztály</t>
  </si>
  <si>
    <t>Labdarúgás TAO Támogatás 2017</t>
  </si>
  <si>
    <t>Kézilabda TAO Támogatás 2017</t>
  </si>
  <si>
    <t>Labdarúgás (MLSZ) pályázati önrész (2017-ben esedékes)</t>
  </si>
  <si>
    <t>Kézilabda (MKSZ) pályázati önrész (2017-ben esedékes)</t>
  </si>
  <si>
    <t xml:space="preserve"> </t>
  </si>
  <si>
    <t>Kiegészítő támogatás 2016/2017</t>
  </si>
  <si>
    <t>Korábban kapott TAO ÖNRÉSZ (2016.09. Önk.-tól)</t>
  </si>
  <si>
    <t xml:space="preserve">A közszolgáltatási kötelezettség körébe tartozó sportcélú létesítmények működtetése </t>
  </si>
  <si>
    <t>Tóth Iván Sportcsarnok</t>
  </si>
  <si>
    <t>Bérleti díj kompenzáció</t>
  </si>
  <si>
    <t>Horváth Ottó Sportközpont rezsi</t>
  </si>
  <si>
    <t>Gondnoki szolgálat</t>
  </si>
  <si>
    <t>Tornaterem (Beethoven Általános Iskola)</t>
  </si>
  <si>
    <t>Összes MartonSport 2017 (2018 I.félév önrész előfin.-sal):</t>
  </si>
  <si>
    <t>Önrésztartalom</t>
  </si>
  <si>
    <t>Jelmagyarázat:</t>
  </si>
  <si>
    <t>Sportévad fele, nem pontos szám</t>
  </si>
  <si>
    <t>Töredéke érkezik meg 2017-ben!!!</t>
  </si>
  <si>
    <t>Likviditási kockázat! Később érkező TAO pénzösszeg</t>
  </si>
  <si>
    <t>Tájékoztató adatok</t>
  </si>
  <si>
    <t>2016/17 sportéved elnyert pályázati keretei összesen</t>
  </si>
  <si>
    <t>Összes önrész igény (2016/17 sportévadra)</t>
  </si>
  <si>
    <t>Önrész arány átlag:</t>
  </si>
  <si>
    <t>Fejlesztési igények (később pontosítandó)</t>
  </si>
  <si>
    <t>Sportcsarnok (rács, kaputelefon, szalagfüggöny)</t>
  </si>
  <si>
    <t>Sportközpont (Beléptető rendszer, karbantartó gépek, növényültetés)</t>
  </si>
  <si>
    <t>Tornaterem (szellőzés, világítás korszerűsítés)</t>
  </si>
  <si>
    <t>?</t>
  </si>
  <si>
    <t>6/c.sz.melléklet</t>
  </si>
  <si>
    <t>Ssz.</t>
  </si>
  <si>
    <t>10.sz.melléklet</t>
  </si>
  <si>
    <t>11.sz.melléklet</t>
  </si>
  <si>
    <t>12.sz.melléklet</t>
  </si>
  <si>
    <t>13.sz.melléklet</t>
  </si>
  <si>
    <t>Tájékoztató 1</t>
  </si>
  <si>
    <t>Tájékoztató 2</t>
  </si>
  <si>
    <t>Martongazda Nonprofit Kft 2017.évi átadott pénzeszközök részletezése</t>
  </si>
  <si>
    <t>Martonsport Nonprofit Kft 2017.évi átadott pénzeszközök részletezése</t>
  </si>
</sst>
</file>

<file path=xl/styles.xml><?xml version="1.0" encoding="utf-8"?>
<styleSheet xmlns="http://schemas.openxmlformats.org/spreadsheetml/2006/main">
  <numFmts count="7">
    <numFmt numFmtId="43" formatCode="_-* #,##0.00\ _F_t_-;\-* #,##0.00\ _F_t_-;_-* &quot;-&quot;??\ _F_t_-;_-@_-"/>
    <numFmt numFmtId="164" formatCode="0__"/>
    <numFmt numFmtId="165" formatCode="#,###"/>
    <numFmt numFmtId="166" formatCode="#,##0\ ;\-#,##0"/>
    <numFmt numFmtId="167" formatCode="_-* #,##0\ _F_t_-;\-* #,##0\ _F_t_-;_-* &quot;-&quot;??\ _F_t_-;_-@_-"/>
    <numFmt numFmtId="168" formatCode="#,##0_ ;\-#,##0\ "/>
    <numFmt numFmtId="169" formatCode="#,##0\ &quot;Ft&quot;"/>
  </numFmts>
  <fonts count="8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2"/>
      <name val="Times New Roman CE"/>
      <charset val="238"/>
    </font>
    <font>
      <b/>
      <sz val="11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11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charset val="238"/>
    </font>
    <font>
      <sz val="10"/>
      <color indexed="10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2"/>
      <color rgb="FF000000"/>
      <name val="Times new roman ce"/>
    </font>
    <font>
      <b/>
      <i/>
      <sz val="10"/>
      <color rgb="FF000000"/>
      <name val="Times new roman ce"/>
    </font>
    <font>
      <sz val="12"/>
      <color rgb="FF00000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0">
    <xf numFmtId="0" fontId="0" fillId="0" borderId="0"/>
    <xf numFmtId="0" fontId="1" fillId="0" borderId="0"/>
    <xf numFmtId="0" fontId="11" fillId="0" borderId="0"/>
    <xf numFmtId="0" fontId="11" fillId="0" borderId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48" fillId="13" borderId="0" applyNumberFormat="0" applyBorder="0" applyAlignment="0" applyProtection="0"/>
    <xf numFmtId="0" fontId="48" fillId="12" borderId="0" applyNumberFormat="0" applyBorder="0" applyAlignment="0" applyProtection="0"/>
    <xf numFmtId="0" fontId="49" fillId="14" borderId="0" applyNumberFormat="0" applyBorder="0" applyAlignment="0" applyProtection="0"/>
    <xf numFmtId="0" fontId="49" fillId="8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8" borderId="0" applyNumberFormat="0" applyBorder="0" applyAlignment="0" applyProtection="0"/>
    <xf numFmtId="0" fontId="50" fillId="12" borderId="67" applyNumberFormat="0" applyAlignment="0" applyProtection="0"/>
    <xf numFmtId="0" fontId="51" fillId="0" borderId="0" applyNumberFormat="0" applyFill="0" applyBorder="0" applyAlignment="0" applyProtection="0"/>
    <xf numFmtId="0" fontId="52" fillId="0" borderId="68" applyNumberFormat="0" applyFill="0" applyAlignment="0" applyProtection="0"/>
    <xf numFmtId="0" fontId="53" fillId="0" borderId="69" applyNumberFormat="0" applyFill="0" applyAlignment="0" applyProtection="0"/>
    <xf numFmtId="0" fontId="54" fillId="0" borderId="70" applyNumberFormat="0" applyFill="0" applyAlignment="0" applyProtection="0"/>
    <xf numFmtId="0" fontId="54" fillId="0" borderId="0" applyNumberFormat="0" applyFill="0" applyBorder="0" applyAlignment="0" applyProtection="0"/>
    <xf numFmtId="0" fontId="55" fillId="15" borderId="71" applyNumberFormat="0" applyAlignment="0" applyProtection="0"/>
    <xf numFmtId="0" fontId="56" fillId="0" borderId="0" applyNumberFormat="0" applyFill="0" applyBorder="0" applyAlignment="0" applyProtection="0"/>
    <xf numFmtId="0" fontId="57" fillId="0" borderId="72" applyNumberFormat="0" applyFill="0" applyAlignment="0" applyProtection="0"/>
    <xf numFmtId="0" fontId="19" fillId="9" borderId="73" applyNumberFormat="0" applyFont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74" applyNumberFormat="0" applyAlignment="0" applyProtection="0"/>
    <xf numFmtId="0" fontId="60" fillId="0" borderId="0" applyNumberFormat="0" applyFill="0" applyBorder="0" applyAlignment="0" applyProtection="0"/>
    <xf numFmtId="0" fontId="61" fillId="0" borderId="0"/>
    <xf numFmtId="0" fontId="48" fillId="0" borderId="0"/>
    <xf numFmtId="0" fontId="62" fillId="0" borderId="0"/>
    <xf numFmtId="0" fontId="19" fillId="0" borderId="0"/>
    <xf numFmtId="0" fontId="6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62" fillId="0" borderId="0"/>
    <xf numFmtId="0" fontId="63" fillId="0" borderId="75" applyNumberFormat="0" applyFill="0" applyAlignment="0" applyProtection="0"/>
    <xf numFmtId="0" fontId="64" fillId="22" borderId="0" applyNumberFormat="0" applyBorder="0" applyAlignment="0" applyProtection="0"/>
    <xf numFmtId="0" fontId="65" fillId="12" borderId="0" applyNumberFormat="0" applyBorder="0" applyAlignment="0" applyProtection="0"/>
    <xf numFmtId="0" fontId="66" fillId="21" borderId="67" applyNumberFormat="0" applyAlignment="0" applyProtection="0"/>
    <xf numFmtId="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48" fillId="23" borderId="0" applyNumberFormat="0" applyBorder="0" applyAlignment="0" applyProtection="0"/>
    <xf numFmtId="0" fontId="48" fillId="22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25" borderId="0" applyNumberFormat="0" applyBorder="0" applyAlignment="0" applyProtection="0"/>
    <xf numFmtId="0" fontId="48" fillId="24" borderId="0" applyNumberFormat="0" applyBorder="0" applyAlignment="0" applyProtection="0"/>
    <xf numFmtId="0" fontId="48" fillId="13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8" borderId="0" applyNumberFormat="0" applyBorder="0" applyAlignment="0" applyProtection="0"/>
    <xf numFmtId="0" fontId="49" fillId="25" borderId="0" applyNumberFormat="0" applyBorder="0" applyAlignment="0" applyProtection="0"/>
    <xf numFmtId="0" fontId="49" fillId="28" borderId="0" applyNumberFormat="0" applyBorder="0" applyAlignment="0" applyProtection="0"/>
    <xf numFmtId="0" fontId="49" fillId="14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28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64" fillId="22" borderId="0" applyNumberFormat="0" applyBorder="0" applyAlignment="0" applyProtection="0"/>
    <xf numFmtId="0" fontId="66" fillId="11" borderId="67" applyNumberFormat="0" applyAlignment="0" applyProtection="0"/>
    <xf numFmtId="0" fontId="55" fillId="15" borderId="71" applyNumberFormat="0" applyAlignment="0" applyProtection="0"/>
    <xf numFmtId="0" fontId="60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67" fillId="0" borderId="87" applyNumberFormat="0" applyFill="0" applyAlignment="0" applyProtection="0"/>
    <xf numFmtId="0" fontId="68" fillId="0" borderId="69" applyNumberFormat="0" applyFill="0" applyAlignment="0" applyProtection="0"/>
    <xf numFmtId="0" fontId="69" fillId="0" borderId="88" applyNumberFormat="0" applyFill="0" applyAlignment="0" applyProtection="0"/>
    <xf numFmtId="0" fontId="69" fillId="0" borderId="0" applyNumberFormat="0" applyFill="0" applyBorder="0" applyAlignment="0" applyProtection="0"/>
    <xf numFmtId="0" fontId="50" fillId="7" borderId="67" applyNumberFormat="0" applyAlignment="0" applyProtection="0"/>
    <xf numFmtId="0" fontId="57" fillId="0" borderId="72" applyNumberFormat="0" applyFill="0" applyAlignment="0" applyProtection="0"/>
    <xf numFmtId="0" fontId="65" fillId="12" borderId="0" applyNumberFormat="0" applyBorder="0" applyAlignment="0" applyProtection="0"/>
    <xf numFmtId="0" fontId="62" fillId="9" borderId="73" applyNumberFormat="0" applyFont="0" applyAlignment="0" applyProtection="0"/>
    <xf numFmtId="0" fontId="59" fillId="11" borderId="74" applyNumberFormat="0" applyAlignment="0" applyProtection="0"/>
    <xf numFmtId="0" fontId="70" fillId="0" borderId="0" applyNumberFormat="0" applyFill="0" applyBorder="0" applyAlignment="0" applyProtection="0"/>
    <xf numFmtId="0" fontId="63" fillId="0" borderId="89" applyNumberFormat="0" applyFill="0" applyAlignment="0" applyProtection="0"/>
    <xf numFmtId="0" fontId="5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1460">
    <xf numFmtId="0" fontId="0" fillId="0" borderId="0" xfId="0"/>
    <xf numFmtId="0" fontId="0" fillId="0" borderId="0" xfId="0" applyBorder="1"/>
    <xf numFmtId="0" fontId="34" fillId="0" borderId="0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right" vertical="center"/>
    </xf>
    <xf numFmtId="0" fontId="7" fillId="0" borderId="1" xfId="1" applyFont="1" applyBorder="1"/>
    <xf numFmtId="0" fontId="4" fillId="0" borderId="1" xfId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/>
    <xf numFmtId="0" fontId="36" fillId="0" borderId="1" xfId="0" applyFont="1" applyBorder="1"/>
    <xf numFmtId="0" fontId="36" fillId="0" borderId="2" xfId="0" applyFont="1" applyBorder="1"/>
    <xf numFmtId="0" fontId="36" fillId="0" borderId="4" xfId="0" applyFont="1" applyBorder="1"/>
    <xf numFmtId="0" fontId="36" fillId="0" borderId="8" xfId="0" applyFont="1" applyBorder="1"/>
    <xf numFmtId="0" fontId="36" fillId="0" borderId="5" xfId="0" applyFont="1" applyBorder="1"/>
    <xf numFmtId="0" fontId="36" fillId="0" borderId="9" xfId="0" applyFont="1" applyBorder="1"/>
    <xf numFmtId="0" fontId="36" fillId="0" borderId="6" xfId="0" applyFont="1" applyBorder="1" applyAlignment="1">
      <alignment horizontal="left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left"/>
    </xf>
    <xf numFmtId="3" fontId="7" fillId="0" borderId="1" xfId="1" applyNumberFormat="1" applyFont="1" applyBorder="1"/>
    <xf numFmtId="3" fontId="36" fillId="0" borderId="1" xfId="0" applyNumberFormat="1" applyFont="1" applyBorder="1"/>
    <xf numFmtId="3" fontId="36" fillId="0" borderId="4" xfId="0" applyNumberFormat="1" applyFont="1" applyBorder="1"/>
    <xf numFmtId="3" fontId="36" fillId="0" borderId="8" xfId="0" applyNumberFormat="1" applyFont="1" applyBorder="1"/>
    <xf numFmtId="3" fontId="36" fillId="0" borderId="5" xfId="0" applyNumberFormat="1" applyFont="1" applyBorder="1"/>
    <xf numFmtId="49" fontId="36" fillId="0" borderId="0" xfId="0" applyNumberFormat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right" vertical="center"/>
    </xf>
    <xf numFmtId="164" fontId="8" fillId="0" borderId="8" xfId="1" applyNumberFormat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vertical="center"/>
    </xf>
    <xf numFmtId="0" fontId="37" fillId="0" borderId="3" xfId="0" applyFont="1" applyBorder="1" applyAlignment="1">
      <alignment horizontal="left"/>
    </xf>
    <xf numFmtId="0" fontId="37" fillId="0" borderId="0" xfId="0" applyFont="1" applyBorder="1"/>
    <xf numFmtId="0" fontId="8" fillId="0" borderId="3" xfId="1" applyFont="1" applyFill="1" applyBorder="1" applyAlignment="1">
      <alignment horizontal="right" vertical="center" wrapText="1"/>
    </xf>
    <xf numFmtId="0" fontId="8" fillId="0" borderId="8" xfId="1" applyFont="1" applyFill="1" applyBorder="1" applyAlignment="1">
      <alignment horizontal="left" vertical="center" wrapText="1"/>
    </xf>
    <xf numFmtId="0" fontId="35" fillId="0" borderId="2" xfId="0" applyFont="1" applyBorder="1"/>
    <xf numFmtId="0" fontId="35" fillId="0" borderId="0" xfId="0" applyFont="1" applyBorder="1"/>
    <xf numFmtId="0" fontId="35" fillId="0" borderId="1" xfId="0" applyFont="1" applyBorder="1"/>
    <xf numFmtId="0" fontId="35" fillId="0" borderId="5" xfId="0" applyFont="1" applyBorder="1"/>
    <xf numFmtId="0" fontId="34" fillId="0" borderId="0" xfId="0" applyFont="1" applyBorder="1"/>
    <xf numFmtId="0" fontId="4" fillId="0" borderId="10" xfId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left" vertical="center" wrapText="1"/>
    </xf>
    <xf numFmtId="0" fontId="36" fillId="0" borderId="11" xfId="0" applyFont="1" applyBorder="1"/>
    <xf numFmtId="0" fontId="4" fillId="0" borderId="12" xfId="1" applyFont="1" applyFill="1" applyBorder="1" applyAlignment="1">
      <alignment horizontal="right" vertical="center" wrapText="1"/>
    </xf>
    <xf numFmtId="0" fontId="35" fillId="0" borderId="13" xfId="0" applyFont="1" applyBorder="1"/>
    <xf numFmtId="3" fontId="37" fillId="0" borderId="1" xfId="0" applyNumberFormat="1" applyFont="1" applyBorder="1"/>
    <xf numFmtId="3" fontId="35" fillId="0" borderId="7" xfId="0" applyNumberFormat="1" applyFont="1" applyBorder="1"/>
    <xf numFmtId="3" fontId="35" fillId="0" borderId="5" xfId="0" applyNumberFormat="1" applyFont="1" applyBorder="1"/>
    <xf numFmtId="3" fontId="35" fillId="0" borderId="2" xfId="0" applyNumberFormat="1" applyFont="1" applyBorder="1"/>
    <xf numFmtId="3" fontId="9" fillId="0" borderId="1" xfId="0" applyNumberFormat="1" applyFont="1" applyFill="1" applyBorder="1" applyAlignment="1">
      <alignment vertical="center" wrapText="1"/>
    </xf>
    <xf numFmtId="3" fontId="37" fillId="0" borderId="8" xfId="0" applyNumberFormat="1" applyFont="1" applyBorder="1"/>
    <xf numFmtId="3" fontId="35" fillId="0" borderId="1" xfId="0" applyNumberFormat="1" applyFont="1" applyBorder="1"/>
    <xf numFmtId="3" fontId="37" fillId="0" borderId="2" xfId="0" applyNumberFormat="1" applyFont="1" applyBorder="1"/>
    <xf numFmtId="3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36" fillId="0" borderId="0" xfId="0" applyNumberFormat="1" applyFont="1" applyBorder="1"/>
    <xf numFmtId="3" fontId="35" fillId="0" borderId="13" xfId="0" applyNumberFormat="1" applyFont="1" applyBorder="1"/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36" fillId="0" borderId="0" xfId="0" applyFont="1" applyBorder="1" applyAlignment="1"/>
    <xf numFmtId="0" fontId="6" fillId="0" borderId="0" xfId="0" applyFont="1" applyFill="1" applyAlignment="1"/>
    <xf numFmtId="0" fontId="7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right"/>
    </xf>
    <xf numFmtId="0" fontId="35" fillId="0" borderId="1" xfId="0" applyFont="1" applyBorder="1" applyAlignment="1"/>
    <xf numFmtId="0" fontId="0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3" fontId="5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5" fillId="0" borderId="1" xfId="0" applyFont="1" applyBorder="1" applyAlignment="1">
      <alignment horizontal="left"/>
    </xf>
    <xf numFmtId="49" fontId="14" fillId="0" borderId="0" xfId="2" applyNumberFormat="1" applyFont="1" applyFill="1" applyBorder="1" applyAlignment="1" applyProtection="1">
      <alignment horizontal="centerContinuous" vertical="center"/>
    </xf>
    <xf numFmtId="3" fontId="14" fillId="0" borderId="0" xfId="2" applyNumberFormat="1" applyFont="1" applyFill="1" applyBorder="1" applyAlignment="1" applyProtection="1">
      <alignment horizontal="centerContinuous" vertical="center"/>
    </xf>
    <xf numFmtId="3" fontId="18" fillId="0" borderId="1" xfId="2" applyNumberFormat="1" applyFont="1" applyFill="1" applyBorder="1" applyAlignment="1" applyProtection="1">
      <alignment horizontal="right" vertical="center" wrapText="1"/>
    </xf>
    <xf numFmtId="3" fontId="13" fillId="0" borderId="1" xfId="2" applyNumberFormat="1" applyFont="1" applyFill="1" applyBorder="1" applyAlignment="1" applyProtection="1">
      <alignment horizontal="left" vertical="center" wrapText="1" indent="1"/>
    </xf>
    <xf numFmtId="3" fontId="13" fillId="0" borderId="1" xfId="2" applyNumberFormat="1" applyFont="1" applyFill="1" applyBorder="1" applyAlignment="1" applyProtection="1">
      <alignment horizontal="right" vertical="center" wrapText="1"/>
    </xf>
    <xf numFmtId="3" fontId="18" fillId="0" borderId="1" xfId="2" applyNumberFormat="1" applyFont="1" applyFill="1" applyBorder="1" applyAlignment="1" applyProtection="1">
      <alignment vertical="center" wrapText="1"/>
    </xf>
    <xf numFmtId="3" fontId="13" fillId="0" borderId="0" xfId="2" applyNumberFormat="1" applyFont="1" applyFill="1" applyBorder="1"/>
    <xf numFmtId="3" fontId="5" fillId="0" borderId="1" xfId="1" applyNumberFormat="1" applyFont="1" applyBorder="1"/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 indent="5"/>
    </xf>
    <xf numFmtId="3" fontId="9" fillId="0" borderId="1" xfId="0" applyNumberFormat="1" applyFont="1" applyFill="1" applyBorder="1" applyAlignment="1">
      <alignment vertical="center"/>
    </xf>
    <xf numFmtId="0" fontId="9" fillId="0" borderId="0" xfId="0" applyFont="1" applyFill="1"/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/>
    </xf>
    <xf numFmtId="0" fontId="7" fillId="0" borderId="1" xfId="1" applyFont="1" applyBorder="1" applyAlignment="1">
      <alignment horizontal="right" vertical="center" wrapText="1"/>
    </xf>
    <xf numFmtId="0" fontId="9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right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165" fontId="2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 applyProtection="1">
      <alignment vertical="center" wrapText="1"/>
    </xf>
    <xf numFmtId="165" fontId="20" fillId="0" borderId="0" xfId="0" applyNumberFormat="1" applyFont="1" applyFill="1" applyAlignment="1">
      <alignment vertical="center" wrapText="1"/>
    </xf>
    <xf numFmtId="49" fontId="20" fillId="0" borderId="18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/>
    </xf>
    <xf numFmtId="0" fontId="20" fillId="0" borderId="1" xfId="0" applyFont="1" applyFill="1" applyBorder="1"/>
    <xf numFmtId="0" fontId="20" fillId="0" borderId="19" xfId="0" applyFont="1" applyFill="1" applyBorder="1"/>
    <xf numFmtId="0" fontId="0" fillId="0" borderId="1" xfId="0" applyFont="1" applyFill="1" applyBorder="1"/>
    <xf numFmtId="0" fontId="0" fillId="0" borderId="19" xfId="0" applyFont="1" applyFill="1" applyBorder="1"/>
    <xf numFmtId="0" fontId="20" fillId="0" borderId="1" xfId="0" applyFont="1" applyFill="1" applyBorder="1" applyAlignment="1">
      <alignment horizontal="right"/>
    </xf>
    <xf numFmtId="0" fontId="20" fillId="0" borderId="20" xfId="0" applyNumberFormat="1" applyFont="1" applyFill="1" applyBorder="1" applyAlignment="1">
      <alignment horizontal="center"/>
    </xf>
    <xf numFmtId="0" fontId="20" fillId="0" borderId="32" xfId="0" applyFont="1" applyFill="1" applyBorder="1"/>
    <xf numFmtId="0" fontId="20" fillId="0" borderId="21" xfId="0" applyFont="1" applyFill="1" applyBorder="1" applyAlignment="1">
      <alignment horizontal="right"/>
    </xf>
    <xf numFmtId="0" fontId="6" fillId="0" borderId="25" xfId="1" applyFont="1" applyFill="1" applyBorder="1" applyAlignment="1">
      <alignment horizontal="right" vertical="center"/>
    </xf>
    <xf numFmtId="0" fontId="36" fillId="0" borderId="25" xfId="0" applyFont="1" applyBorder="1" applyAlignment="1">
      <alignment horizontal="right"/>
    </xf>
    <xf numFmtId="49" fontId="18" fillId="0" borderId="0" xfId="2" applyNumberFormat="1" applyFont="1" applyFill="1" applyBorder="1" applyAlignment="1" applyProtection="1">
      <alignment horizontal="left" vertical="center" wrapText="1" indent="1"/>
    </xf>
    <xf numFmtId="0" fontId="6" fillId="0" borderId="35" xfId="1" applyFont="1" applyFill="1" applyBorder="1" applyAlignment="1">
      <alignment horizontal="right" vertical="center"/>
    </xf>
    <xf numFmtId="3" fontId="36" fillId="0" borderId="6" xfId="0" applyNumberFormat="1" applyFont="1" applyBorder="1"/>
    <xf numFmtId="3" fontId="36" fillId="0" borderId="36" xfId="0" applyNumberFormat="1" applyFont="1" applyBorder="1"/>
    <xf numFmtId="165" fontId="7" fillId="0" borderId="1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" xfId="0" applyNumberFormat="1" applyFont="1" applyFill="1" applyBorder="1" applyAlignment="1" applyProtection="1">
      <alignment vertical="center" wrapText="1"/>
      <protection locked="0"/>
    </xf>
    <xf numFmtId="165" fontId="7" fillId="0" borderId="1" xfId="0" applyNumberFormat="1" applyFont="1" applyFill="1" applyBorder="1" applyAlignment="1" applyProtection="1">
      <alignment vertical="center" wrapText="1"/>
      <protection locked="0"/>
    </xf>
    <xf numFmtId="165" fontId="36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6" fillId="0" borderId="1" xfId="0" applyNumberFormat="1" applyFont="1" applyFill="1" applyBorder="1" applyAlignment="1" applyProtection="1">
      <alignment vertical="center" wrapText="1"/>
      <protection locked="0"/>
    </xf>
    <xf numFmtId="3" fontId="3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 applyProtection="1">
      <alignment vertical="center" wrapText="1"/>
      <protection locked="0"/>
    </xf>
    <xf numFmtId="165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 indent="5"/>
    </xf>
    <xf numFmtId="49" fontId="36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6" fillId="0" borderId="0" xfId="0" applyFont="1" applyBorder="1" applyAlignment="1">
      <alignment horizontal="left" wrapText="1"/>
    </xf>
    <xf numFmtId="0" fontId="7" fillId="0" borderId="1" xfId="0" applyFont="1" applyFill="1" applyBorder="1"/>
    <xf numFmtId="0" fontId="5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11" fillId="0" borderId="0" xfId="2" applyNumberFormat="1" applyFont="1" applyFill="1" applyBorder="1"/>
    <xf numFmtId="3" fontId="19" fillId="0" borderId="0" xfId="2" applyNumberFormat="1" applyFont="1" applyFill="1" applyBorder="1"/>
    <xf numFmtId="3" fontId="16" fillId="0" borderId="0" xfId="0" applyNumberFormat="1" applyFont="1" applyFill="1" applyBorder="1" applyAlignment="1" applyProtection="1">
      <alignment horizontal="right"/>
    </xf>
    <xf numFmtId="49" fontId="13" fillId="0" borderId="0" xfId="2" applyNumberFormat="1" applyFont="1" applyFill="1" applyBorder="1"/>
    <xf numFmtId="49" fontId="15" fillId="0" borderId="0" xfId="2" applyNumberFormat="1" applyFont="1" applyFill="1" applyBorder="1" applyAlignment="1" applyProtection="1">
      <alignment horizontal="left" vertical="center"/>
    </xf>
    <xf numFmtId="3" fontId="15" fillId="0" borderId="0" xfId="2" applyNumberFormat="1" applyFont="1" applyFill="1" applyBorder="1" applyAlignment="1" applyProtection="1">
      <alignment horizontal="left" vertical="center"/>
    </xf>
    <xf numFmtId="49" fontId="11" fillId="0" borderId="0" xfId="2" applyNumberFormat="1" applyFont="1" applyFill="1" applyBorder="1"/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18" fillId="0" borderId="1" xfId="2" applyNumberFormat="1" applyFont="1" applyFill="1" applyBorder="1" applyAlignment="1" applyProtection="1">
      <alignment horizontal="left" vertical="center" wrapText="1" indent="1"/>
    </xf>
    <xf numFmtId="49" fontId="13" fillId="0" borderId="1" xfId="2" applyNumberFormat="1" applyFont="1" applyFill="1" applyBorder="1" applyAlignment="1" applyProtection="1">
      <alignment horizontal="left" vertical="center" wrapText="1" indent="1"/>
    </xf>
    <xf numFmtId="0" fontId="5" fillId="0" borderId="1" xfId="1" applyFont="1" applyFill="1" applyBorder="1" applyAlignment="1">
      <alignment horizontal="left" vertical="center" wrapText="1"/>
    </xf>
    <xf numFmtId="3" fontId="7" fillId="0" borderId="1" xfId="0" applyNumberFormat="1" applyFont="1" applyFill="1" applyBorder="1"/>
    <xf numFmtId="0" fontId="7" fillId="0" borderId="1" xfId="1" applyFont="1" applyFill="1" applyBorder="1" applyAlignment="1">
      <alignment horizontal="right" vertical="center" wrapText="1"/>
    </xf>
    <xf numFmtId="3" fontId="7" fillId="0" borderId="0" xfId="0" applyNumberFormat="1" applyFont="1" applyFill="1" applyBorder="1"/>
    <xf numFmtId="0" fontId="36" fillId="0" borderId="6" xfId="0" applyFont="1" applyBorder="1" applyAlignment="1"/>
    <xf numFmtId="0" fontId="5" fillId="0" borderId="3" xfId="0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 vertical="center" wrapText="1"/>
    </xf>
    <xf numFmtId="3" fontId="18" fillId="0" borderId="0" xfId="2" applyNumberFormat="1" applyFont="1" applyFill="1" applyBorder="1"/>
    <xf numFmtId="3" fontId="14" fillId="0" borderId="0" xfId="2" applyNumberFormat="1" applyFont="1" applyFill="1" applyBorder="1"/>
    <xf numFmtId="3" fontId="20" fillId="0" borderId="0" xfId="2" applyNumberFormat="1" applyFont="1" applyFill="1" applyBorder="1"/>
    <xf numFmtId="0" fontId="9" fillId="0" borderId="1" xfId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3" fontId="5" fillId="0" borderId="1" xfId="1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/>
    <xf numFmtId="3" fontId="7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 applyProtection="1">
      <alignment vertical="center" wrapText="1"/>
      <protection locked="0"/>
    </xf>
    <xf numFmtId="3" fontId="5" fillId="0" borderId="1" xfId="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/>
    <xf numFmtId="165" fontId="36" fillId="0" borderId="0" xfId="0" applyNumberFormat="1" applyFont="1" applyFill="1" applyAlignment="1">
      <alignment vertical="center" wrapText="1"/>
    </xf>
    <xf numFmtId="165" fontId="36" fillId="0" borderId="0" xfId="0" applyNumberFormat="1" applyFont="1" applyFill="1" applyAlignment="1">
      <alignment horizontal="center" vertical="center" wrapText="1"/>
    </xf>
    <xf numFmtId="165" fontId="36" fillId="0" borderId="0" xfId="0" applyNumberFormat="1" applyFont="1" applyFill="1" applyAlignment="1">
      <alignment horizontal="right" vertical="center" wrapText="1"/>
    </xf>
    <xf numFmtId="165" fontId="35" fillId="0" borderId="0" xfId="0" applyNumberFormat="1" applyFont="1" applyFill="1" applyAlignment="1">
      <alignment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36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36" fillId="0" borderId="0" xfId="0" applyNumberFormat="1" applyFont="1" applyFill="1" applyAlignment="1">
      <alignment vertical="center" wrapText="1"/>
    </xf>
    <xf numFmtId="3" fontId="36" fillId="0" borderId="0" xfId="0" applyNumberFormat="1" applyFont="1" applyFill="1" applyAlignment="1">
      <alignment horizontal="right" vertical="center" wrapText="1"/>
    </xf>
    <xf numFmtId="3" fontId="36" fillId="0" borderId="0" xfId="0" applyNumberFormat="1" applyFont="1" applyFill="1" applyAlignment="1" applyProtection="1">
      <alignment horizontal="right" vertical="center" wrapText="1"/>
    </xf>
    <xf numFmtId="165" fontId="36" fillId="0" borderId="0" xfId="0" applyNumberFormat="1" applyFont="1" applyFill="1" applyAlignment="1" applyProtection="1">
      <alignment horizontal="right" vertical="center" wrapText="1"/>
    </xf>
    <xf numFmtId="0" fontId="39" fillId="0" borderId="0" xfId="0" applyFont="1"/>
    <xf numFmtId="0" fontId="0" fillId="0" borderId="0" xfId="0" applyAlignment="1">
      <alignment wrapText="1"/>
    </xf>
    <xf numFmtId="0" fontId="39" fillId="0" borderId="6" xfId="0" applyFont="1" applyBorder="1" applyAlignment="1">
      <alignment horizontal="right"/>
    </xf>
    <xf numFmtId="0" fontId="39" fillId="0" borderId="6" xfId="0" applyFont="1" applyBorder="1" applyAlignment="1">
      <alignment horizontal="left"/>
    </xf>
    <xf numFmtId="0" fontId="39" fillId="0" borderId="6" xfId="0" applyFont="1" applyBorder="1"/>
    <xf numFmtId="0" fontId="40" fillId="0" borderId="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" xfId="0" applyFont="1" applyBorder="1" applyAlignment="1">
      <alignment horizontal="right" vertical="center"/>
    </xf>
    <xf numFmtId="0" fontId="42" fillId="0" borderId="1" xfId="0" applyFont="1" applyBorder="1"/>
    <xf numFmtId="0" fontId="40" fillId="0" borderId="1" xfId="0" applyFont="1" applyBorder="1" applyAlignment="1">
      <alignment horizontal="right" vertical="center"/>
    </xf>
    <xf numFmtId="0" fontId="40" fillId="0" borderId="1" xfId="0" applyFont="1" applyBorder="1"/>
    <xf numFmtId="0" fontId="41" fillId="0" borderId="0" xfId="0" applyFont="1"/>
    <xf numFmtId="0" fontId="40" fillId="0" borderId="3" xfId="0" applyFont="1" applyBorder="1" applyAlignment="1">
      <alignment horizontal="right" vertical="center"/>
    </xf>
    <xf numFmtId="0" fontId="42" fillId="0" borderId="4" xfId="0" applyFont="1" applyBorder="1" applyAlignment="1">
      <alignment horizontal="left" vertical="center" wrapText="1"/>
    </xf>
    <xf numFmtId="0" fontId="42" fillId="0" borderId="4" xfId="0" applyFont="1" applyBorder="1"/>
    <xf numFmtId="0" fontId="42" fillId="0" borderId="8" xfId="0" applyFont="1" applyBorder="1"/>
    <xf numFmtId="0" fontId="42" fillId="0" borderId="3" xfId="0" applyFont="1" applyBorder="1"/>
    <xf numFmtId="0" fontId="43" fillId="0" borderId="1" xfId="0" applyFont="1" applyBorder="1" applyAlignment="1">
      <alignment horizontal="right" vertical="center"/>
    </xf>
    <xf numFmtId="0" fontId="43" fillId="0" borderId="3" xfId="0" applyFont="1" applyBorder="1" applyAlignment="1">
      <alignment horizontal="left"/>
    </xf>
    <xf numFmtId="1" fontId="43" fillId="0" borderId="8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right" vertical="center"/>
    </xf>
    <xf numFmtId="0" fontId="43" fillId="0" borderId="11" xfId="0" applyFont="1" applyBorder="1" applyAlignment="1">
      <alignment horizontal="left"/>
    </xf>
    <xf numFmtId="1" fontId="43" fillId="0" borderId="11" xfId="0" applyNumberFormat="1" applyFont="1" applyBorder="1" applyAlignment="1">
      <alignment horizontal="left" vertical="center" wrapText="1"/>
    </xf>
    <xf numFmtId="0" fontId="42" fillId="0" borderId="11" xfId="0" applyFont="1" applyBorder="1"/>
    <xf numFmtId="0" fontId="42" fillId="0" borderId="6" xfId="0" applyFont="1" applyBorder="1" applyAlignment="1">
      <alignment horizontal="right" vertical="center"/>
    </xf>
    <xf numFmtId="0" fontId="42" fillId="0" borderId="6" xfId="0" applyFont="1" applyBorder="1" applyAlignment="1">
      <alignment horizontal="left"/>
    </xf>
    <xf numFmtId="1" fontId="42" fillId="0" borderId="6" xfId="0" applyNumberFormat="1" applyFont="1" applyBorder="1" applyAlignment="1">
      <alignment horizontal="left" vertical="center" wrapText="1"/>
    </xf>
    <xf numFmtId="0" fontId="42" fillId="0" borderId="6" xfId="0" applyFont="1" applyBorder="1"/>
    <xf numFmtId="0" fontId="43" fillId="0" borderId="1" xfId="0" applyFont="1" applyBorder="1" applyAlignment="1">
      <alignment horizontal="right" vertical="center" wrapText="1"/>
    </xf>
    <xf numFmtId="0" fontId="43" fillId="0" borderId="8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right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/>
    <xf numFmtId="0" fontId="40" fillId="0" borderId="6" xfId="0" applyFont="1" applyBorder="1" applyAlignment="1">
      <alignment horizontal="right" vertical="center"/>
    </xf>
    <xf numFmtId="0" fontId="42" fillId="0" borderId="6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right" vertical="center" wrapText="1"/>
    </xf>
    <xf numFmtId="0" fontId="40" fillId="0" borderId="13" xfId="0" applyFont="1" applyBorder="1"/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/>
    <xf numFmtId="3" fontId="44" fillId="0" borderId="37" xfId="0" applyNumberFormat="1" applyFont="1" applyBorder="1" applyAlignment="1">
      <alignment horizontal="center"/>
    </xf>
    <xf numFmtId="3" fontId="45" fillId="0" borderId="37" xfId="0" applyNumberFormat="1" applyFont="1" applyBorder="1" applyAlignment="1">
      <alignment horizontal="right"/>
    </xf>
    <xf numFmtId="0" fontId="40" fillId="0" borderId="34" xfId="0" applyFont="1" applyBorder="1" applyAlignment="1">
      <alignment horizontal="center" vertical="center"/>
    </xf>
    <xf numFmtId="0" fontId="40" fillId="4" borderId="34" xfId="0" applyFont="1" applyFill="1" applyBorder="1" applyAlignment="1">
      <alignment horizontal="center" vertical="center" wrapText="1"/>
    </xf>
    <xf numFmtId="9" fontId="40" fillId="0" borderId="34" xfId="0" applyNumberFormat="1" applyFont="1" applyBorder="1" applyAlignment="1">
      <alignment horizontal="center" vertical="center" wrapText="1"/>
    </xf>
    <xf numFmtId="0" fontId="39" fillId="0" borderId="25" xfId="0" applyFont="1" applyBorder="1"/>
    <xf numFmtId="0" fontId="40" fillId="0" borderId="40" xfId="0" applyFont="1" applyBorder="1" applyAlignment="1">
      <alignment horizontal="left" vertical="center"/>
    </xf>
    <xf numFmtId="0" fontId="40" fillId="4" borderId="40" xfId="0" applyFont="1" applyFill="1" applyBorder="1" applyAlignment="1">
      <alignment horizontal="center" vertical="center" wrapText="1"/>
    </xf>
    <xf numFmtId="9" fontId="40" fillId="0" borderId="40" xfId="0" applyNumberFormat="1" applyFont="1" applyBorder="1" applyAlignment="1">
      <alignment horizontal="center" vertical="center" wrapText="1"/>
    </xf>
    <xf numFmtId="0" fontId="42" fillId="0" borderId="41" xfId="0" applyFont="1" applyBorder="1"/>
    <xf numFmtId="3" fontId="42" fillId="0" borderId="41" xfId="0" applyNumberFormat="1" applyFont="1" applyBorder="1"/>
    <xf numFmtId="9" fontId="42" fillId="0" borderId="41" xfId="0" applyNumberFormat="1" applyFont="1" applyBorder="1"/>
    <xf numFmtId="3" fontId="42" fillId="0" borderId="41" xfId="0" applyNumberFormat="1" applyFont="1" applyBorder="1" applyAlignment="1">
      <alignment wrapText="1"/>
    </xf>
    <xf numFmtId="0" fontId="40" fillId="0" borderId="41" xfId="0" applyFont="1" applyBorder="1" applyAlignment="1">
      <alignment horizontal="left" vertical="center"/>
    </xf>
    <xf numFmtId="3" fontId="40" fillId="4" borderId="41" xfId="0" applyNumberFormat="1" applyFont="1" applyFill="1" applyBorder="1" applyAlignment="1">
      <alignment horizontal="center" vertical="center" wrapText="1"/>
    </xf>
    <xf numFmtId="0" fontId="40" fillId="0" borderId="41" xfId="0" applyFont="1" applyBorder="1"/>
    <xf numFmtId="0" fontId="42" fillId="4" borderId="33" xfId="0" applyFont="1" applyFill="1" applyBorder="1"/>
    <xf numFmtId="3" fontId="42" fillId="4" borderId="33" xfId="0" applyNumberFormat="1" applyFont="1" applyFill="1" applyBorder="1"/>
    <xf numFmtId="0" fontId="42" fillId="4" borderId="0" xfId="0" applyFont="1" applyFill="1"/>
    <xf numFmtId="0" fontId="40" fillId="0" borderId="34" xfId="0" applyFont="1" applyBorder="1" applyAlignment="1">
      <alignment vertical="center"/>
    </xf>
    <xf numFmtId="3" fontId="40" fillId="0" borderId="34" xfId="0" applyNumberFormat="1" applyFont="1" applyBorder="1" applyAlignment="1">
      <alignment vertical="center"/>
    </xf>
    <xf numFmtId="9" fontId="42" fillId="0" borderId="34" xfId="0" applyNumberFormat="1" applyFont="1" applyBorder="1"/>
    <xf numFmtId="0" fontId="42" fillId="0" borderId="0" xfId="0" applyFont="1" applyAlignment="1">
      <alignment vertical="center"/>
    </xf>
    <xf numFmtId="3" fontId="40" fillId="0" borderId="42" xfId="0" applyNumberFormat="1" applyFont="1" applyBorder="1"/>
    <xf numFmtId="9" fontId="42" fillId="0" borderId="42" xfId="0" applyNumberFormat="1" applyFont="1" applyBorder="1"/>
    <xf numFmtId="0" fontId="42" fillId="0" borderId="42" xfId="0" applyFont="1" applyBorder="1"/>
    <xf numFmtId="0" fontId="39" fillId="0" borderId="37" xfId="0" applyFont="1" applyBorder="1"/>
    <xf numFmtId="0" fontId="42" fillId="0" borderId="37" xfId="0" applyFont="1" applyBorder="1"/>
    <xf numFmtId="9" fontId="42" fillId="0" borderId="37" xfId="0" applyNumberFormat="1" applyFont="1" applyBorder="1"/>
    <xf numFmtId="0" fontId="40" fillId="0" borderId="40" xfId="0" applyFont="1" applyBorder="1" applyAlignment="1">
      <alignment horizontal="center" vertical="center"/>
    </xf>
    <xf numFmtId="0" fontId="40" fillId="4" borderId="41" xfId="0" applyFont="1" applyFill="1" applyBorder="1" applyAlignment="1">
      <alignment horizontal="center" vertical="center" wrapText="1"/>
    </xf>
    <xf numFmtId="9" fontId="40" fillId="0" borderId="41" xfId="0" applyNumberFormat="1" applyFont="1" applyBorder="1" applyAlignment="1">
      <alignment horizontal="center" vertical="center" wrapText="1"/>
    </xf>
    <xf numFmtId="166" fontId="42" fillId="0" borderId="41" xfId="0" applyNumberFormat="1" applyFont="1" applyBorder="1"/>
    <xf numFmtId="166" fontId="42" fillId="0" borderId="0" xfId="0" applyNumberFormat="1" applyFont="1"/>
    <xf numFmtId="3" fontId="40" fillId="0" borderId="41" xfId="0" applyNumberFormat="1" applyFont="1" applyBorder="1" applyAlignment="1">
      <alignment horizontal="center"/>
    </xf>
    <xf numFmtId="166" fontId="42" fillId="0" borderId="41" xfId="0" applyNumberFormat="1" applyFont="1" applyBorder="1" applyAlignment="1">
      <alignment horizontal="right"/>
    </xf>
    <xf numFmtId="166" fontId="40" fillId="0" borderId="41" xfId="0" applyNumberFormat="1" applyFont="1" applyBorder="1" applyAlignment="1">
      <alignment horizontal="center"/>
    </xf>
    <xf numFmtId="0" fontId="40" fillId="0" borderId="41" xfId="0" applyFont="1" applyBorder="1" applyAlignment="1">
      <alignment vertical="center"/>
    </xf>
    <xf numFmtId="3" fontId="40" fillId="0" borderId="41" xfId="0" applyNumberFormat="1" applyFont="1" applyBorder="1" applyAlignment="1">
      <alignment vertical="center"/>
    </xf>
    <xf numFmtId="166" fontId="40" fillId="0" borderId="41" xfId="0" applyNumberFormat="1" applyFont="1" applyBorder="1" applyAlignment="1">
      <alignment vertical="center"/>
    </xf>
    <xf numFmtId="3" fontId="40" fillId="4" borderId="33" xfId="0" applyNumberFormat="1" applyFont="1" applyFill="1" applyBorder="1" applyAlignment="1">
      <alignment horizontal="center" vertical="center"/>
    </xf>
    <xf numFmtId="166" fontId="40" fillId="4" borderId="33" xfId="0" applyNumberFormat="1" applyFont="1" applyFill="1" applyBorder="1" applyAlignment="1">
      <alignment vertical="center"/>
    </xf>
    <xf numFmtId="0" fontId="39" fillId="0" borderId="42" xfId="0" applyFont="1" applyBorder="1"/>
    <xf numFmtId="3" fontId="42" fillId="0" borderId="42" xfId="0" applyNumberFormat="1" applyFont="1" applyBorder="1"/>
    <xf numFmtId="3" fontId="42" fillId="0" borderId="0" xfId="0" applyNumberFormat="1" applyFont="1"/>
    <xf numFmtId="0" fontId="42" fillId="0" borderId="1" xfId="0" applyFont="1" applyBorder="1"/>
    <xf numFmtId="0" fontId="40" fillId="0" borderId="1" xfId="0" applyFont="1" applyBorder="1" applyAlignment="1">
      <alignment horizontal="right" vertical="center"/>
    </xf>
    <xf numFmtId="0" fontId="40" fillId="0" borderId="1" xfId="0" applyFont="1" applyBorder="1"/>
    <xf numFmtId="0" fontId="34" fillId="0" borderId="0" xfId="0" applyFont="1" applyAlignment="1">
      <alignment wrapText="1"/>
    </xf>
    <xf numFmtId="0" fontId="41" fillId="0" borderId="0" xfId="0" applyFont="1"/>
    <xf numFmtId="0" fontId="42" fillId="0" borderId="41" xfId="0" applyFont="1" applyBorder="1"/>
    <xf numFmtId="0" fontId="43" fillId="0" borderId="41" xfId="0" applyFont="1" applyBorder="1"/>
    <xf numFmtId="3" fontId="43" fillId="0" borderId="41" xfId="0" applyNumberFormat="1" applyFont="1" applyBorder="1"/>
    <xf numFmtId="0" fontId="40" fillId="4" borderId="34" xfId="0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3" fontId="42" fillId="0" borderId="41" xfId="0" applyNumberFormat="1" applyFont="1" applyBorder="1"/>
    <xf numFmtId="0" fontId="40" fillId="0" borderId="27" xfId="0" applyFont="1" applyBorder="1" applyAlignment="1">
      <alignment horizontal="center" vertical="center"/>
    </xf>
    <xf numFmtId="0" fontId="40" fillId="0" borderId="51" xfId="0" applyFont="1" applyBorder="1" applyAlignment="1">
      <alignment horizontal="left" vertical="center"/>
    </xf>
    <xf numFmtId="0" fontId="40" fillId="0" borderId="51" xfId="0" applyFont="1" applyBorder="1" applyAlignment="1">
      <alignment vertical="center"/>
    </xf>
    <xf numFmtId="3" fontId="40" fillId="4" borderId="55" xfId="0" applyNumberFormat="1" applyFont="1" applyFill="1" applyBorder="1" applyAlignment="1">
      <alignment horizontal="center" vertical="center"/>
    </xf>
    <xf numFmtId="3" fontId="42" fillId="0" borderId="28" xfId="0" applyNumberFormat="1" applyFont="1" applyBorder="1"/>
    <xf numFmtId="0" fontId="42" fillId="0" borderId="3" xfId="0" applyFont="1" applyBorder="1"/>
    <xf numFmtId="0" fontId="42" fillId="0" borderId="51" xfId="0" applyFont="1" applyBorder="1"/>
    <xf numFmtId="0" fontId="40" fillId="0" borderId="48" xfId="0" applyFont="1" applyBorder="1" applyAlignment="1">
      <alignment horizontal="left" vertical="center"/>
    </xf>
    <xf numFmtId="0" fontId="40" fillId="0" borderId="41" xfId="0" applyFont="1" applyBorder="1" applyAlignment="1">
      <alignment horizontal="left" vertical="center"/>
    </xf>
    <xf numFmtId="0" fontId="39" fillId="0" borderId="0" xfId="0" applyFont="1" applyBorder="1"/>
    <xf numFmtId="3" fontId="40" fillId="0" borderId="42" xfId="0" applyNumberFormat="1" applyFont="1" applyBorder="1" applyAlignment="1">
      <alignment horizontal="center"/>
    </xf>
    <xf numFmtId="3" fontId="35" fillId="0" borderId="0" xfId="0" applyNumberFormat="1" applyFont="1" applyBorder="1"/>
    <xf numFmtId="3" fontId="7" fillId="0" borderId="5" xfId="1" applyNumberFormat="1" applyFont="1" applyBorder="1"/>
    <xf numFmtId="3" fontId="36" fillId="0" borderId="11" xfId="0" applyNumberFormat="1" applyFont="1" applyBorder="1"/>
    <xf numFmtId="3" fontId="37" fillId="0" borderId="11" xfId="0" applyNumberFormat="1" applyFont="1" applyBorder="1"/>
    <xf numFmtId="0" fontId="8" fillId="0" borderId="11" xfId="1" applyFont="1" applyFill="1" applyBorder="1" applyAlignment="1">
      <alignment horizontal="right" vertical="center"/>
    </xf>
    <xf numFmtId="0" fontId="37" fillId="0" borderId="11" xfId="0" applyFont="1" applyBorder="1" applyAlignment="1">
      <alignment horizontal="left"/>
    </xf>
    <xf numFmtId="164" fontId="8" fillId="0" borderId="11" xfId="1" applyNumberFormat="1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vertical="center" wrapText="1"/>
    </xf>
    <xf numFmtId="3" fontId="12" fillId="0" borderId="0" xfId="0" applyNumberFormat="1" applyFont="1" applyFill="1" applyAlignment="1">
      <alignment vertical="center" wrapText="1"/>
    </xf>
    <xf numFmtId="3" fontId="23" fillId="0" borderId="0" xfId="0" applyNumberFormat="1" applyFont="1" applyFill="1" applyAlignment="1">
      <alignment horizontal="center" vertical="center" wrapText="1"/>
    </xf>
    <xf numFmtId="3" fontId="23" fillId="0" borderId="0" xfId="0" applyNumberFormat="1" applyFont="1" applyFill="1" applyAlignment="1">
      <alignment vertical="center" wrapText="1"/>
    </xf>
    <xf numFmtId="3" fontId="24" fillId="0" borderId="0" xfId="0" applyNumberFormat="1" applyFont="1" applyFill="1" applyAlignment="1">
      <alignment horizontal="right" vertical="center"/>
    </xf>
    <xf numFmtId="3" fontId="25" fillId="0" borderId="12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Fill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2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8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3" fontId="13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8" xfId="0" applyNumberFormat="1" applyFont="1" applyFill="1" applyBorder="1" applyAlignment="1" applyProtection="1">
      <alignment horizontal="left" vertical="center" wrapText="1" indent="8"/>
      <protection locked="0"/>
    </xf>
    <xf numFmtId="3" fontId="13" fillId="0" borderId="5" xfId="0" applyNumberFormat="1" applyFont="1" applyFill="1" applyBorder="1" applyAlignment="1" applyProtection="1">
      <alignment vertical="center" wrapText="1"/>
      <protection locked="0"/>
    </xf>
    <xf numFmtId="3" fontId="1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" xfId="0" applyNumberFormat="1" applyFont="1" applyFill="1" applyBorder="1" applyAlignment="1" applyProtection="1">
      <alignment vertical="center" wrapText="1"/>
      <protection locked="0"/>
    </xf>
    <xf numFmtId="3" fontId="13" fillId="0" borderId="23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 applyProtection="1">
      <alignment vertical="center" wrapTex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12" xfId="0" applyNumberFormat="1" applyFont="1" applyFill="1" applyBorder="1" applyAlignment="1">
      <alignment horizontal="center" vertical="center" wrapText="1"/>
    </xf>
    <xf numFmtId="3" fontId="17" fillId="0" borderId="58" xfId="0" applyNumberFormat="1" applyFont="1" applyFill="1" applyBorder="1" applyAlignment="1">
      <alignment vertical="center" wrapText="1"/>
    </xf>
    <xf numFmtId="3" fontId="18" fillId="0" borderId="58" xfId="0" applyNumberFormat="1" applyFont="1" applyFill="1" applyBorder="1" applyAlignment="1">
      <alignment vertical="center" wrapText="1"/>
    </xf>
    <xf numFmtId="3" fontId="18" fillId="0" borderId="46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3" fontId="7" fillId="0" borderId="0" xfId="3" applyNumberFormat="1" applyFont="1" applyFill="1" applyProtection="1"/>
    <xf numFmtId="3" fontId="7" fillId="0" borderId="0" xfId="3" applyNumberFormat="1" applyFont="1" applyFill="1" applyProtection="1">
      <protection locked="0"/>
    </xf>
    <xf numFmtId="3" fontId="5" fillId="0" borderId="0" xfId="3" applyNumberFormat="1" applyFont="1" applyFill="1" applyAlignment="1" applyProtection="1">
      <alignment horizontal="right"/>
    </xf>
    <xf numFmtId="3" fontId="5" fillId="0" borderId="16" xfId="3" applyNumberFormat="1" applyFont="1" applyFill="1" applyBorder="1" applyAlignment="1" applyProtection="1">
      <alignment horizontal="center" vertical="center"/>
    </xf>
    <xf numFmtId="3" fontId="5" fillId="0" borderId="16" xfId="3" applyNumberFormat="1" applyFont="1" applyFill="1" applyBorder="1" applyAlignment="1" applyProtection="1">
      <alignment horizontal="center" vertical="center" wrapText="1"/>
    </xf>
    <xf numFmtId="3" fontId="5" fillId="0" borderId="17" xfId="3" applyNumberFormat="1" applyFont="1" applyFill="1" applyBorder="1" applyAlignment="1" applyProtection="1">
      <alignment horizontal="center" vertical="center"/>
    </xf>
    <xf numFmtId="3" fontId="7" fillId="0" borderId="0" xfId="3" applyNumberFormat="1" applyFont="1" applyFill="1" applyAlignment="1" applyProtection="1">
      <alignment vertical="center"/>
    </xf>
    <xf numFmtId="3" fontId="7" fillId="0" borderId="1" xfId="3" applyNumberFormat="1" applyFont="1" applyFill="1" applyBorder="1" applyAlignment="1" applyProtection="1">
      <alignment vertical="center"/>
      <protection locked="0"/>
    </xf>
    <xf numFmtId="3" fontId="5" fillId="0" borderId="19" xfId="3" applyNumberFormat="1" applyFont="1" applyFill="1" applyBorder="1" applyAlignment="1" applyProtection="1">
      <alignment vertical="center"/>
    </xf>
    <xf numFmtId="3" fontId="7" fillId="0" borderId="0" xfId="3" applyNumberFormat="1" applyFont="1" applyFill="1" applyAlignment="1" applyProtection="1">
      <alignment vertical="center"/>
      <protection locked="0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9" xfId="3" applyNumberFormat="1" applyFont="1" applyFill="1" applyBorder="1" applyAlignment="1" applyProtection="1">
      <alignment vertical="center"/>
      <protection locked="0"/>
    </xf>
    <xf numFmtId="3" fontId="5" fillId="0" borderId="0" xfId="3" applyNumberFormat="1" applyFont="1" applyFill="1" applyAlignment="1" applyProtection="1">
      <alignment vertical="center"/>
      <protection locked="0"/>
    </xf>
    <xf numFmtId="0" fontId="5" fillId="5" borderId="1" xfId="1" applyFont="1" applyFill="1" applyBorder="1" applyAlignment="1">
      <alignment horizontal="left" vertical="center" wrapText="1"/>
    </xf>
    <xf numFmtId="3" fontId="5" fillId="5" borderId="1" xfId="0" applyNumberFormat="1" applyFont="1" applyFill="1" applyBorder="1" applyAlignment="1">
      <alignment vertical="center"/>
    </xf>
    <xf numFmtId="3" fontId="5" fillId="5" borderId="19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3" fontId="5" fillId="6" borderId="21" xfId="3" applyNumberFormat="1" applyFont="1" applyFill="1" applyBorder="1" applyAlignment="1" applyProtection="1">
      <alignment horizontal="left" vertical="center"/>
    </xf>
    <xf numFmtId="3" fontId="5" fillId="6" borderId="21" xfId="3" applyNumberFormat="1" applyFont="1" applyFill="1" applyBorder="1" applyAlignment="1" applyProtection="1">
      <alignment vertical="center"/>
    </xf>
    <xf numFmtId="3" fontId="5" fillId="6" borderId="22" xfId="3" applyNumberFormat="1" applyFont="1" applyFill="1" applyBorder="1" applyAlignment="1" applyProtection="1">
      <alignment vertical="center"/>
    </xf>
    <xf numFmtId="3" fontId="5" fillId="5" borderId="1" xfId="1" applyNumberFormat="1" applyFont="1" applyFill="1" applyBorder="1" applyAlignment="1">
      <alignment horizontal="right" vertical="center" wrapText="1"/>
    </xf>
    <xf numFmtId="3" fontId="5" fillId="5" borderId="19" xfId="1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/>
    <xf numFmtId="3" fontId="5" fillId="5" borderId="19" xfId="0" applyNumberFormat="1" applyFont="1" applyFill="1" applyBorder="1"/>
    <xf numFmtId="0" fontId="5" fillId="5" borderId="1" xfId="0" applyFont="1" applyFill="1" applyBorder="1" applyAlignment="1">
      <alignment vertical="center" wrapText="1"/>
    </xf>
    <xf numFmtId="3" fontId="7" fillId="5" borderId="1" xfId="3" applyNumberFormat="1" applyFont="1" applyFill="1" applyBorder="1" applyAlignment="1" applyProtection="1">
      <alignment vertical="center"/>
      <protection locked="0"/>
    </xf>
    <xf numFmtId="3" fontId="5" fillId="5" borderId="19" xfId="3" applyNumberFormat="1" applyFont="1" applyFill="1" applyBorder="1" applyAlignment="1" applyProtection="1">
      <alignment vertical="center"/>
    </xf>
    <xf numFmtId="3" fontId="5" fillId="0" borderId="0" xfId="3" applyNumberFormat="1" applyFont="1" applyFill="1" applyBorder="1" applyAlignment="1" applyProtection="1">
      <alignment vertical="center"/>
    </xf>
    <xf numFmtId="3" fontId="7" fillId="0" borderId="0" xfId="3" applyNumberFormat="1" applyFont="1" applyFill="1" applyBorder="1" applyAlignment="1" applyProtection="1">
      <alignment vertical="center"/>
    </xf>
    <xf numFmtId="3" fontId="5" fillId="0" borderId="13" xfId="3" applyNumberFormat="1" applyFont="1" applyFill="1" applyBorder="1" applyAlignment="1" applyProtection="1">
      <alignment horizontal="left" indent="1"/>
      <protection locked="0"/>
    </xf>
    <xf numFmtId="3" fontId="5" fillId="0" borderId="13" xfId="3" applyNumberFormat="1" applyFont="1" applyFill="1" applyBorder="1" applyAlignment="1" applyProtection="1"/>
    <xf numFmtId="3" fontId="5" fillId="0" borderId="14" xfId="3" applyNumberFormat="1" applyFont="1" applyFill="1" applyBorder="1" applyAlignment="1" applyProtection="1"/>
    <xf numFmtId="3" fontId="24" fillId="0" borderId="0" xfId="0" applyNumberFormat="1" applyFont="1" applyFill="1" applyAlignment="1">
      <alignment horizontal="right"/>
    </xf>
    <xf numFmtId="3" fontId="29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horizontal="center" vertical="center"/>
    </xf>
    <xf numFmtId="3" fontId="25" fillId="0" borderId="59" xfId="0" applyNumberFormat="1" applyFont="1" applyFill="1" applyBorder="1" applyAlignment="1">
      <alignment horizontal="center" vertical="center"/>
    </xf>
    <xf numFmtId="3" fontId="25" fillId="0" borderId="58" xfId="0" applyNumberFormat="1" applyFont="1" applyFill="1" applyBorder="1" applyAlignment="1">
      <alignment horizontal="center" vertical="center" wrapText="1"/>
    </xf>
    <xf numFmtId="3" fontId="25" fillId="0" borderId="47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Alignment="1">
      <alignment horizontal="center" vertical="center" wrapText="1"/>
    </xf>
    <xf numFmtId="3" fontId="27" fillId="0" borderId="50" xfId="0" applyNumberFormat="1" applyFont="1" applyFill="1" applyBorder="1" applyAlignment="1">
      <alignment horizontal="center" vertical="center" wrapText="1"/>
    </xf>
    <xf numFmtId="3" fontId="27" fillId="0" borderId="56" xfId="0" applyNumberFormat="1" applyFont="1" applyFill="1" applyBorder="1" applyAlignment="1">
      <alignment horizontal="center" vertical="center" wrapText="1"/>
    </xf>
    <xf numFmtId="3" fontId="27" fillId="0" borderId="36" xfId="0" applyNumberFormat="1" applyFont="1" applyFill="1" applyBorder="1" applyAlignment="1">
      <alignment horizontal="center" vertical="center" wrapText="1"/>
    </xf>
    <xf numFmtId="3" fontId="27" fillId="0" borderId="5" xfId="0" applyNumberFormat="1" applyFont="1" applyFill="1" applyBorder="1" applyAlignment="1">
      <alignment horizontal="center" vertical="center" wrapText="1"/>
    </xf>
    <xf numFmtId="3" fontId="27" fillId="0" borderId="35" xfId="0" applyNumberFormat="1" applyFont="1" applyFill="1" applyBorder="1" applyAlignment="1">
      <alignment horizontal="center" vertical="center" wrapText="1"/>
    </xf>
    <xf numFmtId="3" fontId="18" fillId="0" borderId="4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Fill="1" applyBorder="1" applyAlignment="1">
      <alignment horizontal="left" vertical="center" wrapText="1" indent="1"/>
    </xf>
    <xf numFmtId="3" fontId="18" fillId="0" borderId="41" xfId="0" applyNumberFormat="1" applyFont="1" applyFill="1" applyBorder="1" applyAlignment="1" applyProtection="1">
      <alignment horizontal="left" vertical="center" wrapText="1" indent="2"/>
    </xf>
    <xf numFmtId="3" fontId="18" fillId="0" borderId="41" xfId="0" applyNumberFormat="1" applyFont="1" applyFill="1" applyBorder="1" applyAlignment="1" applyProtection="1">
      <alignment vertical="center" wrapText="1"/>
    </xf>
    <xf numFmtId="3" fontId="18" fillId="0" borderId="8" xfId="0" applyNumberFormat="1" applyFont="1" applyFill="1" applyBorder="1" applyAlignment="1" applyProtection="1">
      <alignment vertical="center" wrapText="1"/>
    </xf>
    <xf numFmtId="3" fontId="18" fillId="0" borderId="1" xfId="0" applyNumberFormat="1" applyFont="1" applyFill="1" applyBorder="1" applyAlignment="1" applyProtection="1">
      <alignment vertical="center" wrapText="1"/>
    </xf>
    <xf numFmtId="3" fontId="18" fillId="0" borderId="3" xfId="0" applyNumberFormat="1" applyFont="1" applyFill="1" applyBorder="1" applyAlignment="1" applyProtection="1">
      <alignment vertical="center" wrapText="1"/>
    </xf>
    <xf numFmtId="3" fontId="18" fillId="0" borderId="41" xfId="0" applyNumberFormat="1" applyFont="1" applyFill="1" applyBorder="1" applyAlignment="1">
      <alignment vertical="center" wrapText="1"/>
    </xf>
    <xf numFmtId="3" fontId="20" fillId="0" borderId="0" xfId="0" applyNumberFormat="1" applyFont="1" applyFill="1" applyAlignment="1">
      <alignment vertical="center" wrapText="1"/>
    </xf>
    <xf numFmtId="3" fontId="3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31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30" fillId="0" borderId="41" xfId="0" applyNumberFormat="1" applyFont="1" applyFill="1" applyBorder="1" applyAlignment="1" applyProtection="1">
      <alignment vertical="center" wrapText="1"/>
      <protection locked="0"/>
    </xf>
    <xf numFmtId="3" fontId="30" fillId="0" borderId="8" xfId="0" applyNumberFormat="1" applyFont="1" applyFill="1" applyBorder="1" applyAlignment="1" applyProtection="1">
      <alignment vertical="center" wrapText="1"/>
      <protection locked="0"/>
    </xf>
    <xf numFmtId="3" fontId="30" fillId="0" borderId="1" xfId="0" applyNumberFormat="1" applyFont="1" applyFill="1" applyBorder="1" applyAlignment="1" applyProtection="1">
      <alignment vertical="center" wrapText="1"/>
      <protection locked="0"/>
    </xf>
    <xf numFmtId="3" fontId="30" fillId="0" borderId="3" xfId="0" applyNumberFormat="1" applyFont="1" applyFill="1" applyBorder="1" applyAlignment="1" applyProtection="1">
      <alignment vertical="center" wrapText="1"/>
      <protection locked="0"/>
    </xf>
    <xf numFmtId="3" fontId="0" fillId="0" borderId="28" xfId="0" applyNumberFormat="1" applyFill="1" applyBorder="1" applyAlignment="1">
      <alignment vertical="center" wrapText="1"/>
    </xf>
    <xf numFmtId="3" fontId="31" fillId="2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18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0" fillId="0" borderId="41" xfId="0" applyNumberFormat="1" applyFont="1" applyFill="1" applyBorder="1" applyAlignment="1" applyProtection="1">
      <alignment horizontal="left" vertical="center" wrapText="1" indent="2"/>
    </xf>
    <xf numFmtId="3" fontId="0" fillId="0" borderId="0" xfId="0" applyNumberFormat="1" applyFill="1" applyAlignment="1" applyProtection="1">
      <alignment vertical="center" wrapText="1"/>
      <protection locked="0"/>
    </xf>
    <xf numFmtId="3" fontId="3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3" fontId="21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32" fillId="0" borderId="41" xfId="0" applyNumberFormat="1" applyFont="1" applyFill="1" applyBorder="1" applyAlignment="1" applyProtection="1">
      <alignment vertical="center" wrapText="1"/>
      <protection locked="0"/>
    </xf>
    <xf numFmtId="3" fontId="32" fillId="0" borderId="8" xfId="0" applyNumberFormat="1" applyFont="1" applyFill="1" applyBorder="1" applyAlignment="1" applyProtection="1">
      <alignment vertical="center" wrapText="1"/>
      <protection locked="0"/>
    </xf>
    <xf numFmtId="3" fontId="32" fillId="0" borderId="1" xfId="0" applyNumberFormat="1" applyFont="1" applyFill="1" applyBorder="1" applyAlignment="1" applyProtection="1">
      <alignment vertical="center" wrapText="1"/>
      <protection locked="0"/>
    </xf>
    <xf numFmtId="3" fontId="32" fillId="0" borderId="3" xfId="0" applyNumberFormat="1" applyFont="1" applyFill="1" applyBorder="1" applyAlignment="1" applyProtection="1">
      <alignment vertical="center" wrapText="1"/>
      <protection locked="0"/>
    </xf>
    <xf numFmtId="3" fontId="18" fillId="0" borderId="28" xfId="0" applyNumberFormat="1" applyFont="1" applyFill="1" applyBorder="1" applyAlignment="1">
      <alignment vertical="center" wrapText="1"/>
    </xf>
    <xf numFmtId="3" fontId="18" fillId="0" borderId="41" xfId="0" applyNumberFormat="1" applyFont="1" applyFill="1" applyBorder="1" applyAlignment="1" applyProtection="1">
      <alignment vertical="center" wrapText="1"/>
      <protection locked="0"/>
    </xf>
    <xf numFmtId="3" fontId="0" fillId="0" borderId="41" xfId="0" applyNumberFormat="1" applyFont="1" applyFill="1" applyBorder="1" applyAlignment="1" applyProtection="1">
      <alignment horizontal="left" vertical="center" wrapText="1" indent="2"/>
      <protection locked="0"/>
    </xf>
    <xf numFmtId="3" fontId="13" fillId="0" borderId="41" xfId="0" applyNumberFormat="1" applyFont="1" applyFill="1" applyBorder="1" applyAlignment="1" applyProtection="1">
      <alignment vertical="center" wrapText="1"/>
      <protection locked="0"/>
    </xf>
    <xf numFmtId="3" fontId="13" fillId="0" borderId="8" xfId="0" applyNumberFormat="1" applyFont="1" applyFill="1" applyBorder="1" applyAlignment="1" applyProtection="1">
      <alignment vertical="center" wrapText="1"/>
      <protection locked="0"/>
    </xf>
    <xf numFmtId="3" fontId="13" fillId="0" borderId="3" xfId="0" applyNumberFormat="1" applyFont="1" applyFill="1" applyBorder="1" applyAlignment="1" applyProtection="1">
      <alignment vertical="center" wrapText="1"/>
      <protection locked="0"/>
    </xf>
    <xf numFmtId="3" fontId="33" fillId="0" borderId="0" xfId="0" applyNumberFormat="1" applyFont="1" applyFill="1" applyAlignment="1">
      <alignment vertical="center" wrapText="1"/>
    </xf>
    <xf numFmtId="3" fontId="18" fillId="0" borderId="53" xfId="0" applyNumberFormat="1" applyFont="1" applyFill="1" applyBorder="1" applyAlignment="1">
      <alignment horizontal="center" vertical="center" wrapText="1"/>
    </xf>
    <xf numFmtId="3" fontId="30" fillId="0" borderId="53" xfId="0" applyNumberFormat="1" applyFont="1" applyFill="1" applyBorder="1" applyAlignment="1" applyProtection="1">
      <alignment vertical="center" wrapText="1"/>
      <protection locked="0"/>
    </xf>
    <xf numFmtId="3" fontId="30" fillId="0" borderId="9" xfId="0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 wrapText="1"/>
      <protection locked="0"/>
    </xf>
    <xf numFmtId="3" fontId="30" fillId="0" borderId="10" xfId="0" applyNumberFormat="1" applyFont="1" applyFill="1" applyBorder="1" applyAlignment="1" applyProtection="1">
      <alignment vertical="center" wrapText="1"/>
      <protection locked="0"/>
    </xf>
    <xf numFmtId="3" fontId="20" fillId="3" borderId="34" xfId="0" applyNumberFormat="1" applyFont="1" applyFill="1" applyBorder="1" applyAlignment="1" applyProtection="1">
      <alignment horizontal="left" vertical="center" wrapText="1" indent="2"/>
    </xf>
    <xf numFmtId="3" fontId="18" fillId="0" borderId="34" xfId="0" applyNumberFormat="1" applyFont="1" applyFill="1" applyBorder="1" applyAlignment="1" applyProtection="1">
      <alignment vertical="center" wrapText="1"/>
    </xf>
    <xf numFmtId="3" fontId="18" fillId="0" borderId="61" xfId="0" applyNumberFormat="1" applyFont="1" applyFill="1" applyBorder="1" applyAlignment="1" applyProtection="1">
      <alignment vertical="center" wrapText="1"/>
    </xf>
    <xf numFmtId="3" fontId="18" fillId="0" borderId="13" xfId="0" applyNumberFormat="1" applyFont="1" applyFill="1" applyBorder="1" applyAlignment="1" applyProtection="1">
      <alignment vertical="center" wrapText="1"/>
    </xf>
    <xf numFmtId="3" fontId="18" fillId="0" borderId="45" xfId="0" applyNumberFormat="1" applyFont="1" applyFill="1" applyBorder="1" applyAlignment="1" applyProtection="1">
      <alignment vertical="center" wrapText="1"/>
    </xf>
    <xf numFmtId="3" fontId="5" fillId="0" borderId="1" xfId="1" applyNumberFormat="1" applyFont="1" applyBorder="1" applyAlignment="1">
      <alignment horizontal="center" vertical="center" wrapText="1"/>
    </xf>
    <xf numFmtId="3" fontId="36" fillId="0" borderId="9" xfId="0" applyNumberFormat="1" applyFont="1" applyBorder="1"/>
    <xf numFmtId="9" fontId="42" fillId="0" borderId="51" xfId="0" applyNumberFormat="1" applyFont="1" applyBorder="1"/>
    <xf numFmtId="9" fontId="40" fillId="0" borderId="63" xfId="0" applyNumberFormat="1" applyFont="1" applyBorder="1" applyAlignment="1">
      <alignment horizontal="center" vertical="center" wrapText="1"/>
    </xf>
    <xf numFmtId="9" fontId="42" fillId="0" borderId="55" xfId="0" applyNumberFormat="1" applyFont="1" applyBorder="1"/>
    <xf numFmtId="3" fontId="42" fillId="0" borderId="28" xfId="0" applyNumberFormat="1" applyFont="1" applyBorder="1" applyAlignment="1">
      <alignment wrapText="1"/>
    </xf>
    <xf numFmtId="0" fontId="9" fillId="0" borderId="0" xfId="0" applyFont="1" applyFill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0" fontId="36" fillId="0" borderId="0" xfId="0" applyFont="1"/>
    <xf numFmtId="49" fontId="36" fillId="0" borderId="0" xfId="0" applyNumberFormat="1" applyFont="1"/>
    <xf numFmtId="49" fontId="36" fillId="0" borderId="1" xfId="0" applyNumberFormat="1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0" xfId="0" applyFont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3" fontId="35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3" fontId="5" fillId="0" borderId="21" xfId="1" applyNumberFormat="1" applyFont="1" applyBorder="1" applyAlignment="1">
      <alignment horizontal="center" vertical="center" wrapText="1"/>
    </xf>
    <xf numFmtId="3" fontId="5" fillId="0" borderId="22" xfId="1" applyNumberFormat="1" applyFont="1" applyBorder="1" applyAlignment="1">
      <alignment horizontal="center" vertical="center" wrapText="1"/>
    </xf>
    <xf numFmtId="3" fontId="5" fillId="0" borderId="39" xfId="1" applyNumberFormat="1" applyFont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left" vertical="center" wrapText="1"/>
    </xf>
    <xf numFmtId="164" fontId="6" fillId="0" borderId="26" xfId="1" applyNumberFormat="1" applyFont="1" applyFill="1" applyBorder="1" applyAlignment="1">
      <alignment horizontal="left" vertical="center" wrapText="1"/>
    </xf>
    <xf numFmtId="0" fontId="36" fillId="0" borderId="26" xfId="0" applyFont="1" applyBorder="1" applyAlignment="1">
      <alignment horizontal="left" wrapText="1"/>
    </xf>
    <xf numFmtId="0" fontId="36" fillId="0" borderId="6" xfId="0" applyFont="1" applyBorder="1"/>
    <xf numFmtId="0" fontId="36" fillId="0" borderId="36" xfId="0" applyFont="1" applyBorder="1"/>
    <xf numFmtId="3" fontId="36" fillId="0" borderId="1" xfId="0" applyNumberFormat="1" applyFont="1" applyBorder="1" applyAlignment="1">
      <alignment vertical="center" wrapText="1"/>
    </xf>
    <xf numFmtId="3" fontId="7" fillId="0" borderId="41" xfId="0" applyNumberFormat="1" applyFont="1" applyBorder="1"/>
    <xf numFmtId="3" fontId="35" fillId="0" borderId="1" xfId="0" applyNumberFormat="1" applyFont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167" fontId="35" fillId="0" borderId="1" xfId="98" applyNumberFormat="1" applyFont="1" applyBorder="1"/>
    <xf numFmtId="167" fontId="35" fillId="0" borderId="2" xfId="98" applyNumberFormat="1" applyFont="1" applyBorder="1"/>
    <xf numFmtId="167" fontId="35" fillId="0" borderId="1" xfId="98" applyNumberFormat="1" applyFont="1" applyBorder="1" applyAlignment="1">
      <alignment horizontal="right"/>
    </xf>
    <xf numFmtId="167" fontId="35" fillId="0" borderId="2" xfId="98" applyNumberFormat="1" applyFont="1" applyBorder="1" applyAlignment="1">
      <alignment horizontal="right"/>
    </xf>
    <xf numFmtId="167" fontId="36" fillId="0" borderId="6" xfId="98" applyNumberFormat="1" applyFont="1" applyBorder="1"/>
    <xf numFmtId="167" fontId="36" fillId="0" borderId="5" xfId="98" applyNumberFormat="1" applyFont="1" applyBorder="1"/>
    <xf numFmtId="167" fontId="36" fillId="0" borderId="1" xfId="98" applyNumberFormat="1" applyFont="1" applyBorder="1"/>
    <xf numFmtId="167" fontId="36" fillId="0" borderId="4" xfId="98" applyNumberFormat="1" applyFont="1" applyBorder="1"/>
    <xf numFmtId="167" fontId="36" fillId="0" borderId="11" xfId="98" applyNumberFormat="1" applyFont="1" applyBorder="1"/>
    <xf numFmtId="167" fontId="35" fillId="0" borderId="13" xfId="98" applyNumberFormat="1" applyFont="1" applyBorder="1"/>
    <xf numFmtId="0" fontId="42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6" fillId="0" borderId="2" xfId="1" applyFont="1" applyFill="1" applyBorder="1" applyAlignment="1">
      <alignment horizontal="right" vertical="center"/>
    </xf>
    <xf numFmtId="3" fontId="36" fillId="0" borderId="2" xfId="0" applyNumberFormat="1" applyFont="1" applyBorder="1"/>
    <xf numFmtId="167" fontId="7" fillId="0" borderId="1" xfId="98" applyNumberFormat="1" applyFont="1" applyFill="1" applyBorder="1" applyAlignment="1">
      <alignment vertical="center"/>
    </xf>
    <xf numFmtId="167" fontId="7" fillId="0" borderId="1" xfId="98" quotePrefix="1" applyNumberFormat="1" applyFont="1" applyFill="1" applyBorder="1" applyAlignment="1">
      <alignment vertical="center"/>
    </xf>
    <xf numFmtId="167" fontId="5" fillId="0" borderId="1" xfId="98" applyNumberFormat="1" applyFont="1" applyFill="1" applyBorder="1" applyAlignment="1">
      <alignment vertical="center"/>
    </xf>
    <xf numFmtId="167" fontId="9" fillId="0" borderId="1" xfId="98" applyNumberFormat="1" applyFont="1" applyFill="1" applyBorder="1" applyAlignment="1">
      <alignment vertical="center"/>
    </xf>
    <xf numFmtId="167" fontId="7" fillId="0" borderId="1" xfId="98" applyNumberFormat="1" applyFont="1" applyFill="1" applyBorder="1"/>
    <xf numFmtId="9" fontId="7" fillId="0" borderId="0" xfId="0" applyNumberFormat="1" applyFont="1" applyFill="1" applyAlignment="1">
      <alignment horizontal="center"/>
    </xf>
    <xf numFmtId="9" fontId="7" fillId="0" borderId="1" xfId="0" applyNumberFormat="1" applyFont="1" applyFill="1" applyBorder="1" applyAlignment="1">
      <alignment horizontal="center" vertical="center"/>
    </xf>
    <xf numFmtId="9" fontId="36" fillId="0" borderId="0" xfId="0" applyNumberFormat="1" applyFont="1" applyBorder="1"/>
    <xf numFmtId="3" fontId="5" fillId="0" borderId="20" xfId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167" fontId="36" fillId="0" borderId="0" xfId="98" applyNumberFormat="1" applyFont="1" applyBorder="1" applyAlignment="1">
      <alignment horizontal="left"/>
    </xf>
    <xf numFmtId="167" fontId="6" fillId="0" borderId="0" xfId="98" applyNumberFormat="1" applyFont="1" applyFill="1" applyAlignment="1"/>
    <xf numFmtId="167" fontId="36" fillId="0" borderId="0" xfId="98" applyNumberFormat="1" applyFont="1" applyBorder="1" applyAlignment="1"/>
    <xf numFmtId="0" fontId="7" fillId="0" borderId="0" xfId="46" applyFont="1" applyAlignment="1">
      <alignment vertical="center"/>
    </xf>
    <xf numFmtId="0" fontId="5" fillId="0" borderId="0" xfId="46" applyFont="1" applyAlignment="1">
      <alignment vertical="center"/>
    </xf>
    <xf numFmtId="0" fontId="7" fillId="0" borderId="0" xfId="46" applyFont="1" applyAlignment="1">
      <alignment horizontal="center" vertical="center" wrapText="1"/>
    </xf>
    <xf numFmtId="0" fontId="7" fillId="0" borderId="6" xfId="46" applyFont="1" applyBorder="1" applyAlignment="1">
      <alignment vertical="center"/>
    </xf>
    <xf numFmtId="0" fontId="7" fillId="0" borderId="0" xfId="46" applyFont="1" applyBorder="1" applyAlignment="1">
      <alignment vertical="center"/>
    </xf>
    <xf numFmtId="0" fontId="7" fillId="0" borderId="0" xfId="46" applyFont="1" applyBorder="1" applyAlignment="1">
      <alignment horizontal="center" vertical="center"/>
    </xf>
    <xf numFmtId="0" fontId="7" fillId="0" borderId="0" xfId="46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77" xfId="0" applyFont="1" applyBorder="1" applyAlignment="1">
      <alignment vertical="center"/>
    </xf>
    <xf numFmtId="3" fontId="7" fillId="0" borderId="78" xfId="0" applyNumberFormat="1" applyFont="1" applyBorder="1" applyAlignment="1">
      <alignment horizontal="right" vertical="center" wrapText="1"/>
    </xf>
    <xf numFmtId="3" fontId="7" fillId="0" borderId="91" xfId="0" applyNumberFormat="1" applyFont="1" applyBorder="1" applyAlignment="1">
      <alignment horizontal="right" vertical="center" wrapText="1"/>
    </xf>
    <xf numFmtId="0" fontId="7" fillId="0" borderId="79" xfId="0" applyFont="1" applyBorder="1" applyAlignment="1">
      <alignment vertical="center"/>
    </xf>
    <xf numFmtId="3" fontId="7" fillId="0" borderId="80" xfId="0" applyNumberFormat="1" applyFont="1" applyBorder="1" applyAlignment="1">
      <alignment horizontal="right" vertical="center" wrapText="1"/>
    </xf>
    <xf numFmtId="3" fontId="7" fillId="0" borderId="92" xfId="0" applyNumberFormat="1" applyFont="1" applyBorder="1" applyAlignment="1">
      <alignment horizontal="right" vertical="center" wrapText="1"/>
    </xf>
    <xf numFmtId="0" fontId="7" fillId="0" borderId="81" xfId="0" applyFont="1" applyBorder="1" applyAlignment="1">
      <alignment vertical="center"/>
    </xf>
    <xf numFmtId="3" fontId="7" fillId="0" borderId="82" xfId="0" applyNumberFormat="1" applyFont="1" applyBorder="1" applyAlignment="1">
      <alignment horizontal="right" vertical="center" wrapText="1"/>
    </xf>
    <xf numFmtId="3" fontId="7" fillId="0" borderId="93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7" fillId="0" borderId="77" xfId="0" applyFont="1" applyFill="1" applyBorder="1" applyAlignment="1">
      <alignment vertical="center"/>
    </xf>
    <xf numFmtId="17" fontId="7" fillId="0" borderId="81" xfId="0" applyNumberFormat="1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3" fontId="7" fillId="0" borderId="84" xfId="0" applyNumberFormat="1" applyFont="1" applyBorder="1" applyAlignment="1">
      <alignment horizontal="right" vertical="center" wrapText="1"/>
    </xf>
    <xf numFmtId="3" fontId="7" fillId="0" borderId="94" xfId="0" applyNumberFormat="1" applyFont="1" applyBorder="1" applyAlignment="1">
      <alignment horizontal="right" vertical="center" wrapText="1"/>
    </xf>
    <xf numFmtId="0" fontId="7" fillId="0" borderId="76" xfId="0" applyFont="1" applyFill="1" applyBorder="1" applyAlignment="1">
      <alignment vertical="center"/>
    </xf>
    <xf numFmtId="3" fontId="7" fillId="0" borderId="85" xfId="0" applyNumberFormat="1" applyFont="1" applyBorder="1" applyAlignment="1">
      <alignment horizontal="right" vertical="center" wrapText="1"/>
    </xf>
    <xf numFmtId="3" fontId="7" fillId="0" borderId="95" xfId="0" applyNumberFormat="1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0" borderId="62" xfId="0" applyNumberFormat="1" applyFont="1" applyBorder="1" applyAlignment="1">
      <alignment horizontal="right" vertical="center" wrapText="1"/>
    </xf>
    <xf numFmtId="0" fontId="7" fillId="0" borderId="77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9" fontId="7" fillId="0" borderId="1" xfId="99" applyFont="1" applyBorder="1" applyAlignment="1">
      <alignment horizontal="center"/>
    </xf>
    <xf numFmtId="9" fontId="39" fillId="0" borderId="6" xfId="99" applyFont="1" applyBorder="1"/>
    <xf numFmtId="9" fontId="42" fillId="0" borderId="1" xfId="99" applyFont="1" applyBorder="1"/>
    <xf numFmtId="9" fontId="42" fillId="0" borderId="0" xfId="99" applyFont="1"/>
    <xf numFmtId="0" fontId="40" fillId="0" borderId="10" xfId="0" applyFont="1" applyBorder="1" applyAlignment="1">
      <alignment horizontal="right" vertical="center"/>
    </xf>
    <xf numFmtId="0" fontId="42" fillId="0" borderId="9" xfId="0" applyFont="1" applyBorder="1"/>
    <xf numFmtId="9" fontId="42" fillId="0" borderId="2" xfId="99" applyFont="1" applyBorder="1"/>
    <xf numFmtId="0" fontId="42" fillId="0" borderId="10" xfId="0" applyFont="1" applyBorder="1"/>
    <xf numFmtId="9" fontId="40" fillId="0" borderId="13" xfId="99" applyFont="1" applyBorder="1"/>
    <xf numFmtId="9" fontId="42" fillId="0" borderId="4" xfId="99" applyFont="1" applyBorder="1"/>
    <xf numFmtId="9" fontId="40" fillId="0" borderId="1" xfId="99" applyFont="1" applyBorder="1"/>
    <xf numFmtId="9" fontId="42" fillId="0" borderId="11" xfId="99" applyFont="1" applyBorder="1"/>
    <xf numFmtId="9" fontId="42" fillId="0" borderId="6" xfId="99" applyFont="1" applyBorder="1"/>
    <xf numFmtId="9" fontId="40" fillId="0" borderId="11" xfId="99" applyFont="1" applyBorder="1"/>
    <xf numFmtId="0" fontId="7" fillId="0" borderId="79" xfId="0" applyFont="1" applyFill="1" applyBorder="1" applyAlignment="1">
      <alignment vertical="center"/>
    </xf>
    <xf numFmtId="3" fontId="7" fillId="0" borderId="80" xfId="0" applyNumberFormat="1" applyFont="1" applyFill="1" applyBorder="1" applyAlignment="1">
      <alignment horizontal="right" vertical="center" wrapText="1"/>
    </xf>
    <xf numFmtId="3" fontId="7" fillId="0" borderId="92" xfId="0" applyNumberFormat="1" applyFont="1" applyFill="1" applyBorder="1" applyAlignment="1">
      <alignment horizontal="right" vertical="center" wrapText="1"/>
    </xf>
    <xf numFmtId="0" fontId="7" fillId="0" borderId="0" xfId="46" applyFont="1" applyFill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167" fontId="42" fillId="0" borderId="4" xfId="98" applyNumberFormat="1" applyFont="1" applyBorder="1"/>
    <xf numFmtId="167" fontId="40" fillId="0" borderId="50" xfId="98" applyNumberFormat="1" applyFont="1" applyBorder="1" applyAlignment="1">
      <alignment horizontal="center" vertical="center"/>
    </xf>
    <xf numFmtId="167" fontId="40" fillId="0" borderId="48" xfId="98" applyNumberFormat="1" applyFont="1" applyBorder="1" applyAlignment="1">
      <alignment horizontal="center" vertical="center"/>
    </xf>
    <xf numFmtId="167" fontId="40" fillId="0" borderId="50" xfId="98" applyNumberFormat="1" applyFont="1" applyBorder="1" applyAlignment="1">
      <alignment horizontal="left" vertical="center"/>
    </xf>
    <xf numFmtId="167" fontId="42" fillId="0" borderId="41" xfId="98" applyNumberFormat="1" applyFont="1" applyBorder="1"/>
    <xf numFmtId="167" fontId="40" fillId="0" borderId="41" xfId="98" applyNumberFormat="1" applyFont="1" applyBorder="1" applyAlignment="1">
      <alignment horizontal="center" vertical="center"/>
    </xf>
    <xf numFmtId="167" fontId="40" fillId="0" borderId="51" xfId="98" applyNumberFormat="1" applyFont="1" applyBorder="1" applyAlignment="1">
      <alignment horizontal="center" vertical="center"/>
    </xf>
    <xf numFmtId="167" fontId="40" fillId="0" borderId="41" xfId="98" applyNumberFormat="1" applyFont="1" applyBorder="1"/>
    <xf numFmtId="167" fontId="40" fillId="0" borderId="41" xfId="98" applyNumberFormat="1" applyFont="1" applyBorder="1" applyAlignment="1">
      <alignment horizontal="center"/>
    </xf>
    <xf numFmtId="167" fontId="40" fillId="0" borderId="4" xfId="98" applyNumberFormat="1" applyFont="1" applyBorder="1" applyAlignment="1">
      <alignment horizontal="center" vertical="center"/>
    </xf>
    <xf numFmtId="167" fontId="40" fillId="0" borderId="41" xfId="98" applyNumberFormat="1" applyFont="1" applyBorder="1" applyAlignment="1">
      <alignment vertical="center"/>
    </xf>
    <xf numFmtId="167" fontId="40" fillId="4" borderId="33" xfId="98" applyNumberFormat="1" applyFont="1" applyFill="1" applyBorder="1" applyAlignment="1">
      <alignment horizontal="center" vertical="center"/>
    </xf>
    <xf numFmtId="167" fontId="40" fillId="4" borderId="38" xfId="98" applyNumberFormat="1" applyFont="1" applyFill="1" applyBorder="1" applyAlignment="1">
      <alignment vertical="center"/>
    </xf>
    <xf numFmtId="167" fontId="40" fillId="0" borderId="40" xfId="98" applyNumberFormat="1" applyFont="1" applyBorder="1" applyAlignment="1">
      <alignment horizontal="center" vertical="center"/>
    </xf>
    <xf numFmtId="167" fontId="40" fillId="4" borderId="40" xfId="98" applyNumberFormat="1" applyFont="1" applyFill="1" applyBorder="1" applyAlignment="1">
      <alignment horizontal="center" vertical="center" wrapText="1"/>
    </xf>
    <xf numFmtId="167" fontId="40" fillId="0" borderId="40" xfId="98" applyNumberFormat="1" applyFont="1" applyBorder="1" applyAlignment="1">
      <alignment horizontal="left" vertical="center"/>
    </xf>
    <xf numFmtId="167" fontId="42" fillId="0" borderId="50" xfId="98" applyNumberFormat="1" applyFont="1" applyBorder="1"/>
    <xf numFmtId="167" fontId="42" fillId="0" borderId="41" xfId="98" applyNumberFormat="1" applyFont="1" applyBorder="1" applyAlignment="1">
      <alignment wrapText="1"/>
    </xf>
    <xf numFmtId="167" fontId="40" fillId="4" borderId="41" xfId="98" applyNumberFormat="1" applyFont="1" applyFill="1" applyBorder="1" applyAlignment="1">
      <alignment horizontal="center" vertical="center" wrapText="1"/>
    </xf>
    <xf numFmtId="167" fontId="43" fillId="0" borderId="41" xfId="98" applyNumberFormat="1" applyFont="1" applyBorder="1"/>
    <xf numFmtId="167" fontId="42" fillId="4" borderId="33" xfId="98" applyNumberFormat="1" applyFont="1" applyFill="1" applyBorder="1"/>
    <xf numFmtId="167" fontId="40" fillId="0" borderId="34" xfId="98" applyNumberFormat="1" applyFont="1" applyBorder="1" applyAlignment="1">
      <alignment horizontal="center" vertical="center"/>
    </xf>
    <xf numFmtId="167" fontId="40" fillId="0" borderId="34" xfId="98" applyNumberFormat="1" applyFont="1" applyBorder="1" applyAlignment="1">
      <alignment vertical="center"/>
    </xf>
    <xf numFmtId="165" fontId="5" fillId="0" borderId="21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 applyProtection="1">
      <alignment vertical="center" wrapText="1"/>
    </xf>
    <xf numFmtId="3" fontId="5" fillId="0" borderId="22" xfId="0" applyNumberFormat="1" applyFont="1" applyFill="1" applyBorder="1" applyAlignment="1" applyProtection="1">
      <alignment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/>
    </xf>
    <xf numFmtId="3" fontId="37" fillId="0" borderId="1" xfId="0" applyNumberFormat="1" applyFont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vertical="center"/>
    </xf>
    <xf numFmtId="3" fontId="37" fillId="0" borderId="2" xfId="0" applyNumberFormat="1" applyFont="1" applyBorder="1" applyAlignment="1">
      <alignment vertical="center" wrapText="1"/>
    </xf>
    <xf numFmtId="3" fontId="35" fillId="0" borderId="13" xfId="0" applyNumberFormat="1" applyFont="1" applyBorder="1" applyAlignment="1">
      <alignment vertical="center" wrapText="1"/>
    </xf>
    <xf numFmtId="3" fontId="36" fillId="0" borderId="13" xfId="0" applyNumberFormat="1" applyFont="1" applyBorder="1" applyAlignment="1">
      <alignment vertical="center" wrapText="1"/>
    </xf>
    <xf numFmtId="3" fontId="36" fillId="0" borderId="14" xfId="0" applyNumberFormat="1" applyFont="1" applyBorder="1" applyAlignment="1">
      <alignment vertical="center" wrapText="1"/>
    </xf>
    <xf numFmtId="0" fontId="71" fillId="0" borderId="0" xfId="42" applyFont="1"/>
    <xf numFmtId="0" fontId="6" fillId="0" borderId="18" xfId="42" applyFont="1" applyBorder="1"/>
    <xf numFmtId="3" fontId="6" fillId="0" borderId="8" xfId="42" applyNumberFormat="1" applyFont="1" applyBorder="1"/>
    <xf numFmtId="3" fontId="6" fillId="0" borderId="1" xfId="42" applyNumberFormat="1" applyFont="1" applyBorder="1"/>
    <xf numFmtId="3" fontId="6" fillId="0" borderId="19" xfId="42" applyNumberFormat="1" applyFont="1" applyBorder="1"/>
    <xf numFmtId="0" fontId="4" fillId="0" borderId="20" xfId="42" applyFont="1" applyBorder="1"/>
    <xf numFmtId="3" fontId="4" fillId="0" borderId="39" xfId="42" applyNumberFormat="1" applyFont="1" applyBorder="1"/>
    <xf numFmtId="0" fontId="4" fillId="0" borderId="0" xfId="42" applyFont="1" applyBorder="1"/>
    <xf numFmtId="3" fontId="4" fillId="0" borderId="0" xfId="42" applyNumberFormat="1" applyFont="1" applyBorder="1"/>
    <xf numFmtId="2" fontId="6" fillId="0" borderId="0" xfId="42" applyNumberFormat="1" applyFont="1" applyBorder="1"/>
    <xf numFmtId="0" fontId="6" fillId="0" borderId="0" xfId="42" applyFont="1"/>
    <xf numFmtId="3" fontId="6" fillId="0" borderId="0" xfId="42" applyNumberFormat="1" applyFont="1"/>
    <xf numFmtId="3" fontId="4" fillId="0" borderId="22" xfId="42" applyNumberFormat="1" applyFont="1" applyBorder="1"/>
    <xf numFmtId="0" fontId="6" fillId="0" borderId="0" xfId="42" applyFont="1" applyBorder="1"/>
    <xf numFmtId="3" fontId="6" fillId="0" borderId="0" xfId="42" applyNumberFormat="1" applyFont="1" applyBorder="1"/>
    <xf numFmtId="0" fontId="6" fillId="0" borderId="18" xfId="42" applyFont="1" applyBorder="1" applyAlignment="1">
      <alignment horizontal="left"/>
    </xf>
    <xf numFmtId="3" fontId="6" fillId="0" borderId="8" xfId="42" applyNumberFormat="1" applyFont="1" applyBorder="1" applyAlignment="1">
      <alignment horizontal="right"/>
    </xf>
    <xf numFmtId="3" fontId="6" fillId="0" borderId="1" xfId="42" applyNumberFormat="1" applyFont="1" applyBorder="1" applyAlignment="1">
      <alignment horizontal="right"/>
    </xf>
    <xf numFmtId="2" fontId="6" fillId="0" borderId="19" xfId="42" applyNumberFormat="1" applyFont="1" applyBorder="1"/>
    <xf numFmtId="3" fontId="4" fillId="0" borderId="39" xfId="42" applyNumberFormat="1" applyFont="1" applyBorder="1" applyAlignment="1">
      <alignment horizontal="right"/>
    </xf>
    <xf numFmtId="2" fontId="6" fillId="0" borderId="22" xfId="42" applyNumberFormat="1" applyFont="1" applyBorder="1"/>
    <xf numFmtId="0" fontId="7" fillId="0" borderId="0" xfId="50" applyFont="1"/>
    <xf numFmtId="0" fontId="7" fillId="0" borderId="18" xfId="50" applyFont="1" applyBorder="1"/>
    <xf numFmtId="3" fontId="7" fillId="0" borderId="8" xfId="50" applyNumberFormat="1" applyFont="1" applyBorder="1"/>
    <xf numFmtId="3" fontId="7" fillId="0" borderId="1" xfId="50" applyNumberFormat="1" applyFont="1" applyFill="1" applyBorder="1"/>
    <xf numFmtId="2" fontId="7" fillId="0" borderId="19" xfId="50" applyNumberFormat="1" applyFont="1" applyBorder="1"/>
    <xf numFmtId="3" fontId="7" fillId="0" borderId="1" xfId="50" applyNumberFormat="1" applyFont="1" applyBorder="1"/>
    <xf numFmtId="0" fontId="7" fillId="0" borderId="8" xfId="50" applyFont="1" applyBorder="1"/>
    <xf numFmtId="0" fontId="5" fillId="0" borderId="20" xfId="50" applyFont="1" applyBorder="1"/>
    <xf numFmtId="3" fontId="5" fillId="0" borderId="39" xfId="50" applyNumberFormat="1" applyFont="1" applyBorder="1"/>
    <xf numFmtId="3" fontId="5" fillId="0" borderId="21" xfId="50" applyNumberFormat="1" applyFont="1" applyBorder="1"/>
    <xf numFmtId="2" fontId="7" fillId="0" borderId="22" xfId="50" applyNumberFormat="1" applyFont="1" applyBorder="1"/>
    <xf numFmtId="0" fontId="7" fillId="0" borderId="23" xfId="50" applyFont="1" applyBorder="1"/>
    <xf numFmtId="0" fontId="7" fillId="0" borderId="9" xfId="50" applyFont="1" applyBorder="1"/>
    <xf numFmtId="0" fontId="7" fillId="0" borderId="2" xfId="50" applyFont="1" applyBorder="1"/>
    <xf numFmtId="3" fontId="7" fillId="0" borderId="2" xfId="50" applyNumberFormat="1" applyFont="1" applyBorder="1"/>
    <xf numFmtId="0" fontId="7" fillId="0" borderId="24" xfId="50" applyFont="1" applyBorder="1"/>
    <xf numFmtId="0" fontId="5" fillId="0" borderId="39" xfId="50" applyFont="1" applyBorder="1"/>
    <xf numFmtId="0" fontId="5" fillId="0" borderId="21" xfId="50" applyFont="1" applyBorder="1"/>
    <xf numFmtId="0" fontId="7" fillId="0" borderId="22" xfId="50" applyFont="1" applyBorder="1"/>
    <xf numFmtId="4" fontId="7" fillId="0" borderId="19" xfId="50" applyNumberFormat="1" applyFont="1" applyBorder="1"/>
    <xf numFmtId="3" fontId="5" fillId="0" borderId="8" xfId="50" applyNumberFormat="1" applyFont="1" applyBorder="1"/>
    <xf numFmtId="3" fontId="5" fillId="0" borderId="1" xfId="50" applyNumberFormat="1" applyFont="1" applyBorder="1"/>
    <xf numFmtId="4" fontId="7" fillId="0" borderId="22" xfId="50" applyNumberFormat="1" applyFont="1" applyBorder="1"/>
    <xf numFmtId="3" fontId="7" fillId="0" borderId="0" xfId="50" applyNumberFormat="1" applyFont="1"/>
    <xf numFmtId="0" fontId="72" fillId="0" borderId="0" xfId="0" applyFont="1" applyFill="1"/>
    <xf numFmtId="0" fontId="71" fillId="0" borderId="0" xfId="42" applyFont="1" applyAlignment="1">
      <alignment wrapText="1"/>
    </xf>
    <xf numFmtId="0" fontId="5" fillId="0" borderId="66" xfId="50" applyFont="1" applyBorder="1" applyAlignment="1">
      <alignment horizontal="center" wrapText="1"/>
    </xf>
    <xf numFmtId="0" fontId="5" fillId="0" borderId="16" xfId="50" applyFont="1" applyBorder="1" applyAlignment="1">
      <alignment horizontal="center" wrapText="1"/>
    </xf>
    <xf numFmtId="0" fontId="5" fillId="0" borderId="17" xfId="50" applyFont="1" applyFill="1" applyBorder="1" applyAlignment="1">
      <alignment horizontal="center" wrapText="1"/>
    </xf>
    <xf numFmtId="0" fontId="7" fillId="0" borderId="0" xfId="50" applyFont="1" applyAlignment="1">
      <alignment wrapText="1"/>
    </xf>
    <xf numFmtId="0" fontId="5" fillId="0" borderId="15" xfId="50" applyFont="1" applyBorder="1" applyAlignment="1">
      <alignment horizontal="center" vertical="center" wrapText="1"/>
    </xf>
    <xf numFmtId="0" fontId="6" fillId="0" borderId="48" xfId="1" applyFont="1" applyFill="1" applyBorder="1" applyAlignment="1">
      <alignment horizontal="right" vertical="center"/>
    </xf>
    <xf numFmtId="0" fontId="6" fillId="0" borderId="51" xfId="1" applyFont="1" applyFill="1" applyBorder="1" applyAlignment="1">
      <alignment horizontal="right" vertical="center"/>
    </xf>
    <xf numFmtId="0" fontId="4" fillId="0" borderId="51" xfId="1" applyFont="1" applyFill="1" applyBorder="1" applyAlignment="1">
      <alignment horizontal="right" vertical="center"/>
    </xf>
    <xf numFmtId="0" fontId="4" fillId="0" borderId="51" xfId="1" applyFont="1" applyFill="1" applyBorder="1" applyAlignment="1">
      <alignment horizontal="right" vertical="center" wrapText="1"/>
    </xf>
    <xf numFmtId="0" fontId="4" fillId="0" borderId="55" xfId="0" applyFont="1" applyFill="1" applyBorder="1" applyAlignment="1">
      <alignment horizontal="right" vertical="center" wrapText="1"/>
    </xf>
    <xf numFmtId="0" fontId="6" fillId="0" borderId="25" xfId="1" applyFont="1" applyFill="1" applyBorder="1" applyAlignment="1">
      <alignment horizontal="left" vertical="center" wrapText="1"/>
    </xf>
    <xf numFmtId="0" fontId="36" fillId="0" borderId="25" xfId="0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3" fontId="5" fillId="0" borderId="32" xfId="1" applyNumberFormat="1" applyFont="1" applyBorder="1" applyAlignment="1">
      <alignment horizontal="center" vertical="center" wrapText="1"/>
    </xf>
    <xf numFmtId="3" fontId="35" fillId="0" borderId="31" xfId="98" applyNumberFormat="1" applyFont="1" applyBorder="1"/>
    <xf numFmtId="3" fontId="35" fillId="0" borderId="5" xfId="98" applyNumberFormat="1" applyFont="1" applyBorder="1"/>
    <xf numFmtId="3" fontId="35" fillId="0" borderId="30" xfId="98" applyNumberFormat="1" applyFont="1" applyBorder="1"/>
    <xf numFmtId="3" fontId="35" fillId="0" borderId="36" xfId="98" applyNumberFormat="1" applyFont="1" applyBorder="1"/>
    <xf numFmtId="3" fontId="35" fillId="0" borderId="35" xfId="98" applyNumberFormat="1" applyFont="1" applyBorder="1"/>
    <xf numFmtId="3" fontId="35" fillId="0" borderId="1" xfId="98" applyNumberFormat="1" applyFont="1" applyBorder="1"/>
    <xf numFmtId="3" fontId="35" fillId="0" borderId="18" xfId="98" applyNumberFormat="1" applyFont="1" applyBorder="1"/>
    <xf numFmtId="3" fontId="35" fillId="0" borderId="19" xfId="98" applyNumberFormat="1" applyFont="1" applyBorder="1"/>
    <xf numFmtId="3" fontId="35" fillId="0" borderId="8" xfId="98" applyNumberFormat="1" applyFont="1" applyBorder="1"/>
    <xf numFmtId="3" fontId="35" fillId="0" borderId="3" xfId="98" applyNumberFormat="1" applyFont="1" applyBorder="1"/>
    <xf numFmtId="3" fontId="35" fillId="0" borderId="25" xfId="98" applyNumberFormat="1" applyFont="1" applyBorder="1"/>
    <xf numFmtId="3" fontId="36" fillId="0" borderId="0" xfId="98" applyNumberFormat="1" applyFont="1" applyBorder="1"/>
    <xf numFmtId="3" fontId="36" fillId="0" borderId="25" xfId="98" applyNumberFormat="1" applyFont="1" applyBorder="1"/>
    <xf numFmtId="3" fontId="36" fillId="0" borderId="26" xfId="98" applyNumberFormat="1" applyFont="1" applyBorder="1"/>
    <xf numFmtId="3" fontId="36" fillId="0" borderId="1" xfId="98" applyNumberFormat="1" applyFont="1" applyBorder="1"/>
    <xf numFmtId="3" fontId="36" fillId="0" borderId="18" xfId="98" applyNumberFormat="1" applyFont="1" applyBorder="1"/>
    <xf numFmtId="3" fontId="36" fillId="0" borderId="19" xfId="98" applyNumberFormat="1" applyFont="1" applyBorder="1"/>
    <xf numFmtId="3" fontId="36" fillId="0" borderId="8" xfId="98" applyNumberFormat="1" applyFont="1" applyBorder="1"/>
    <xf numFmtId="3" fontId="36" fillId="0" borderId="3" xfId="98" applyNumberFormat="1" applyFont="1" applyBorder="1"/>
    <xf numFmtId="3" fontId="35" fillId="0" borderId="20" xfId="98" applyNumberFormat="1" applyFont="1" applyBorder="1"/>
    <xf numFmtId="3" fontId="35" fillId="0" borderId="21" xfId="98" applyNumberFormat="1" applyFont="1" applyBorder="1"/>
    <xf numFmtId="3" fontId="4" fillId="0" borderId="20" xfId="98" applyNumberFormat="1" applyFont="1" applyFill="1" applyBorder="1"/>
    <xf numFmtId="3" fontId="4" fillId="0" borderId="21" xfId="98" applyNumberFormat="1" applyFont="1" applyFill="1" applyBorder="1"/>
    <xf numFmtId="3" fontId="35" fillId="0" borderId="22" xfId="98" applyNumberFormat="1" applyFont="1" applyBorder="1"/>
    <xf numFmtId="3" fontId="35" fillId="0" borderId="39" xfId="98" applyNumberFormat="1" applyFont="1" applyBorder="1"/>
    <xf numFmtId="3" fontId="35" fillId="0" borderId="32" xfId="98" applyNumberFormat="1" applyFont="1" applyBorder="1"/>
    <xf numFmtId="0" fontId="36" fillId="0" borderId="0" xfId="0" applyFont="1" applyBorder="1" applyAlignment="1">
      <alignment horizontal="center" wrapText="1"/>
    </xf>
    <xf numFmtId="3" fontId="6" fillId="0" borderId="50" xfId="98" applyNumberFormat="1" applyFont="1" applyFill="1" applyBorder="1" applyAlignment="1">
      <alignment horizontal="center" vertical="center" wrapText="1"/>
    </xf>
    <xf numFmtId="3" fontId="6" fillId="0" borderId="41" xfId="98" applyNumberFormat="1" applyFont="1" applyFill="1" applyBorder="1" applyAlignment="1">
      <alignment horizontal="center" vertical="center" wrapText="1"/>
    </xf>
    <xf numFmtId="3" fontId="4" fillId="0" borderId="41" xfId="98" applyNumberFormat="1" applyFont="1" applyFill="1" applyBorder="1" applyAlignment="1">
      <alignment horizontal="center" vertical="center" wrapText="1"/>
    </xf>
    <xf numFmtId="3" fontId="6" fillId="0" borderId="90" xfId="98" applyNumberFormat="1" applyFont="1" applyFill="1" applyBorder="1" applyAlignment="1">
      <alignment horizontal="center" vertical="center" wrapText="1"/>
    </xf>
    <xf numFmtId="3" fontId="5" fillId="0" borderId="41" xfId="98" applyNumberFormat="1" applyFont="1" applyFill="1" applyBorder="1" applyAlignment="1">
      <alignment horizontal="center" vertical="center" wrapText="1"/>
    </xf>
    <xf numFmtId="3" fontId="7" fillId="0" borderId="90" xfId="98" applyNumberFormat="1" applyFont="1" applyFill="1" applyBorder="1" applyAlignment="1">
      <alignment horizontal="center" vertical="center" wrapText="1"/>
    </xf>
    <xf numFmtId="3" fontId="36" fillId="0" borderId="90" xfId="98" applyNumberFormat="1" applyFont="1" applyBorder="1" applyAlignment="1">
      <alignment horizontal="center" wrapText="1"/>
    </xf>
    <xf numFmtId="3" fontId="5" fillId="0" borderId="33" xfId="98" applyNumberFormat="1" applyFont="1" applyFill="1" applyBorder="1" applyAlignment="1">
      <alignment horizontal="center" vertical="center" wrapText="1"/>
    </xf>
    <xf numFmtId="9" fontId="35" fillId="0" borderId="30" xfId="99" applyNumberFormat="1" applyFont="1" applyBorder="1"/>
    <xf numFmtId="9" fontId="35" fillId="0" borderId="46" xfId="99" applyNumberFormat="1" applyFont="1" applyBorder="1"/>
    <xf numFmtId="0" fontId="22" fillId="0" borderId="37" xfId="50" applyFont="1" applyBorder="1" applyAlignment="1">
      <alignment wrapText="1"/>
    </xf>
    <xf numFmtId="3" fontId="7" fillId="0" borderId="1" xfId="1" applyNumberFormat="1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right" vertical="center" wrapText="1"/>
    </xf>
    <xf numFmtId="3" fontId="7" fillId="0" borderId="1" xfId="98" applyNumberFormat="1" applyFont="1" applyFill="1" applyBorder="1" applyAlignment="1">
      <alignment vertical="center" wrapText="1"/>
    </xf>
    <xf numFmtId="3" fontId="6" fillId="0" borderId="1" xfId="98" applyNumberFormat="1" applyFont="1" applyFill="1" applyBorder="1" applyAlignment="1">
      <alignment vertical="center" wrapText="1"/>
    </xf>
    <xf numFmtId="3" fontId="36" fillId="0" borderId="0" xfId="98" applyNumberFormat="1" applyFont="1" applyBorder="1" applyAlignment="1"/>
    <xf numFmtId="3" fontId="4" fillId="0" borderId="1" xfId="98" applyNumberFormat="1" applyFont="1" applyFill="1" applyBorder="1" applyAlignment="1">
      <alignment vertical="center" wrapText="1"/>
    </xf>
    <xf numFmtId="3" fontId="35" fillId="0" borderId="1" xfId="98" applyNumberFormat="1" applyFont="1" applyBorder="1" applyAlignment="1"/>
    <xf numFmtId="9" fontId="7" fillId="0" borderId="1" xfId="99" applyNumberFormat="1" applyFont="1" applyBorder="1" applyAlignment="1">
      <alignment horizontal="right" vertical="center" wrapText="1"/>
    </xf>
    <xf numFmtId="9" fontId="36" fillId="0" borderId="1" xfId="99" applyNumberFormat="1" applyFont="1" applyBorder="1"/>
    <xf numFmtId="1" fontId="9" fillId="0" borderId="8" xfId="98" applyNumberFormat="1" applyFont="1" applyFill="1" applyBorder="1" applyAlignment="1">
      <alignment wrapText="1"/>
    </xf>
    <xf numFmtId="3" fontId="7" fillId="0" borderId="8" xfId="98" applyNumberFormat="1" applyFont="1" applyFill="1" applyBorder="1" applyAlignment="1">
      <alignment wrapText="1"/>
    </xf>
    <xf numFmtId="3" fontId="9" fillId="0" borderId="8" xfId="98" applyNumberFormat="1" applyFont="1" applyFill="1" applyBorder="1" applyAlignment="1">
      <alignment wrapText="1"/>
    </xf>
    <xf numFmtId="3" fontId="5" fillId="0" borderId="8" xfId="98" applyNumberFormat="1" applyFont="1" applyFill="1" applyBorder="1" applyAlignment="1">
      <alignment wrapText="1"/>
    </xf>
    <xf numFmtId="3" fontId="5" fillId="0" borderId="1" xfId="98" applyNumberFormat="1" applyFont="1" applyFill="1" applyBorder="1" applyAlignment="1">
      <alignment wrapText="1"/>
    </xf>
    <xf numFmtId="3" fontId="7" fillId="0" borderId="1" xfId="98" applyNumberFormat="1" applyFont="1" applyFill="1" applyBorder="1" applyAlignment="1">
      <alignment wrapText="1"/>
    </xf>
    <xf numFmtId="3" fontId="9" fillId="0" borderId="1" xfId="98" applyNumberFormat="1" applyFont="1" applyFill="1" applyBorder="1" applyAlignment="1">
      <alignment wrapText="1"/>
    </xf>
    <xf numFmtId="3" fontId="6" fillId="0" borderId="1" xfId="98" applyNumberFormat="1" applyFont="1" applyFill="1" applyBorder="1" applyAlignment="1">
      <alignment wrapText="1"/>
    </xf>
    <xf numFmtId="3" fontId="5" fillId="0" borderId="1" xfId="98" applyNumberFormat="1" applyFont="1" applyFill="1" applyBorder="1" applyAlignment="1"/>
    <xf numFmtId="0" fontId="73" fillId="0" borderId="1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167" fontId="35" fillId="0" borderId="1" xfId="98" applyNumberFormat="1" applyFont="1" applyFill="1" applyBorder="1" applyAlignment="1">
      <alignment horizontal="right"/>
    </xf>
    <xf numFmtId="3" fontId="36" fillId="0" borderId="1" xfId="0" applyNumberFormat="1" applyFont="1" applyFill="1" applyBorder="1"/>
    <xf numFmtId="1" fontId="40" fillId="0" borderId="1" xfId="0" applyNumberFormat="1" applyFont="1" applyBorder="1" applyAlignment="1">
      <alignment horizontal="right" wrapText="1"/>
    </xf>
    <xf numFmtId="3" fontId="15" fillId="0" borderId="0" xfId="2" applyNumberFormat="1" applyFont="1" applyFill="1" applyBorder="1" applyAlignment="1" applyProtection="1">
      <alignment horizontal="left" vertical="center"/>
    </xf>
    <xf numFmtId="3" fontId="16" fillId="0" borderId="0" xfId="0" applyNumberFormat="1" applyFont="1" applyFill="1" applyBorder="1" applyAlignment="1" applyProtection="1">
      <alignment horizontal="right"/>
    </xf>
    <xf numFmtId="0" fontId="7" fillId="0" borderId="11" xfId="46" applyFont="1" applyBorder="1" applyAlignment="1">
      <alignment horizontal="center" vertical="center"/>
    </xf>
    <xf numFmtId="9" fontId="7" fillId="0" borderId="1" xfId="99" applyFont="1" applyBorder="1" applyAlignment="1">
      <alignment horizontal="center" vertical="center" wrapText="1"/>
    </xf>
    <xf numFmtId="3" fontId="18" fillId="0" borderId="1" xfId="2" applyNumberFormat="1" applyFont="1" applyFill="1" applyBorder="1" applyAlignment="1" applyProtection="1">
      <alignment horizontal="center" vertical="center" wrapText="1"/>
    </xf>
    <xf numFmtId="3" fontId="13" fillId="0" borderId="1" xfId="2" applyNumberFormat="1" applyFont="1" applyFill="1" applyBorder="1" applyAlignment="1" applyProtection="1">
      <alignment horizontal="center" vertical="center" wrapText="1"/>
    </xf>
    <xf numFmtId="9" fontId="18" fillId="0" borderId="1" xfId="99" applyFont="1" applyFill="1" applyBorder="1" applyAlignment="1" applyProtection="1">
      <alignment horizontal="right" vertical="center" wrapText="1"/>
    </xf>
    <xf numFmtId="0" fontId="42" fillId="0" borderId="0" xfId="0" applyFont="1" applyBorder="1"/>
    <xf numFmtId="9" fontId="40" fillId="0" borderId="63" xfId="99" applyFont="1" applyBorder="1" applyAlignment="1">
      <alignment horizontal="center" vertical="center" wrapText="1"/>
    </xf>
    <xf numFmtId="9" fontId="42" fillId="0" borderId="51" xfId="99" applyFont="1" applyBorder="1"/>
    <xf numFmtId="9" fontId="42" fillId="0" borderId="55" xfId="99" applyFont="1" applyBorder="1"/>
    <xf numFmtId="9" fontId="42" fillId="0" borderId="34" xfId="99" applyFont="1" applyBorder="1"/>
    <xf numFmtId="0" fontId="40" fillId="4" borderId="28" xfId="0" applyFont="1" applyFill="1" applyBorder="1" applyAlignment="1">
      <alignment horizontal="center" vertical="center" wrapText="1"/>
    </xf>
    <xf numFmtId="0" fontId="40" fillId="4" borderId="44" xfId="0" applyFont="1" applyFill="1" applyBorder="1" applyAlignment="1">
      <alignment horizontal="center" vertical="center" wrapText="1"/>
    </xf>
    <xf numFmtId="3" fontId="42" fillId="0" borderId="0" xfId="0" applyNumberFormat="1" applyFont="1" applyBorder="1"/>
    <xf numFmtId="0" fontId="40" fillId="0" borderId="63" xfId="0" applyFont="1" applyBorder="1" applyAlignment="1">
      <alignment horizontal="center" vertical="center"/>
    </xf>
    <xf numFmtId="0" fontId="40" fillId="4" borderId="64" xfId="0" applyFont="1" applyFill="1" applyBorder="1" applyAlignment="1">
      <alignment horizontal="center" vertical="center" wrapText="1"/>
    </xf>
    <xf numFmtId="0" fontId="40" fillId="0" borderId="52" xfId="0" applyFont="1" applyBorder="1" applyAlignment="1">
      <alignment vertical="center"/>
    </xf>
    <xf numFmtId="167" fontId="40" fillId="0" borderId="53" xfId="98" applyNumberFormat="1" applyFont="1" applyBorder="1" applyAlignment="1">
      <alignment horizontal="center" vertical="center"/>
    </xf>
    <xf numFmtId="167" fontId="40" fillId="4" borderId="53" xfId="98" applyNumberFormat="1" applyFont="1" applyFill="1" applyBorder="1" applyAlignment="1">
      <alignment horizontal="center" vertical="center" wrapText="1"/>
    </xf>
    <xf numFmtId="3" fontId="40" fillId="0" borderId="60" xfId="0" applyNumberFormat="1" applyFont="1" applyBorder="1" applyAlignment="1">
      <alignment vertical="center"/>
    </xf>
    <xf numFmtId="9" fontId="42" fillId="0" borderId="53" xfId="0" applyNumberFormat="1" applyFont="1" applyBorder="1"/>
    <xf numFmtId="3" fontId="40" fillId="4" borderId="27" xfId="0" applyNumberFormat="1" applyFont="1" applyFill="1" applyBorder="1" applyAlignment="1">
      <alignment horizontal="center" vertical="center"/>
    </xf>
    <xf numFmtId="3" fontId="40" fillId="4" borderId="34" xfId="0" applyNumberFormat="1" applyFont="1" applyFill="1" applyBorder="1" applyAlignment="1">
      <alignment horizontal="center" vertical="center"/>
    </xf>
    <xf numFmtId="3" fontId="40" fillId="4" borderId="34" xfId="0" applyNumberFormat="1" applyFont="1" applyFill="1" applyBorder="1" applyAlignment="1">
      <alignment vertical="center"/>
    </xf>
    <xf numFmtId="3" fontId="40" fillId="4" borderId="29" xfId="0" applyNumberFormat="1" applyFont="1" applyFill="1" applyBorder="1" applyAlignment="1">
      <alignment vertical="center"/>
    </xf>
    <xf numFmtId="9" fontId="40" fillId="0" borderId="33" xfId="0" applyNumberFormat="1" applyFont="1" applyBorder="1"/>
    <xf numFmtId="9" fontId="40" fillId="0" borderId="41" xfId="0" applyNumberFormat="1" applyFont="1" applyBorder="1"/>
    <xf numFmtId="3" fontId="40" fillId="0" borderId="41" xfId="0" applyNumberFormat="1" applyFont="1" applyBorder="1" applyAlignment="1">
      <alignment horizontal="right" vertical="center"/>
    </xf>
    <xf numFmtId="3" fontId="40" fillId="4" borderId="41" xfId="0" applyNumberFormat="1" applyFont="1" applyFill="1" applyBorder="1" applyAlignment="1">
      <alignment horizontal="right" vertical="center" wrapText="1"/>
    </xf>
    <xf numFmtId="0" fontId="43" fillId="0" borderId="51" xfId="0" applyFont="1" applyBorder="1"/>
    <xf numFmtId="0" fontId="43" fillId="0" borderId="52" xfId="0" applyFont="1" applyBorder="1"/>
    <xf numFmtId="0" fontId="40" fillId="0" borderId="51" xfId="0" applyFont="1" applyBorder="1"/>
    <xf numFmtId="0" fontId="40" fillId="0" borderId="27" xfId="0" applyFont="1" applyBorder="1" applyAlignment="1">
      <alignment vertical="center"/>
    </xf>
    <xf numFmtId="3" fontId="42" fillId="4" borderId="28" xfId="0" applyNumberFormat="1" applyFont="1" applyFill="1" applyBorder="1"/>
    <xf numFmtId="3" fontId="40" fillId="0" borderId="29" xfId="0" applyNumberFormat="1" applyFont="1" applyBorder="1" applyAlignment="1">
      <alignment vertical="center"/>
    </xf>
    <xf numFmtId="0" fontId="40" fillId="0" borderId="27" xfId="0" applyFont="1" applyBorder="1" applyAlignment="1">
      <alignment horizontal="left" vertical="center"/>
    </xf>
    <xf numFmtId="0" fontId="40" fillId="4" borderId="29" xfId="0" applyFont="1" applyFill="1" applyBorder="1" applyAlignment="1">
      <alignment horizontal="center" vertical="center" wrapText="1"/>
    </xf>
    <xf numFmtId="0" fontId="42" fillId="4" borderId="52" xfId="0" applyFont="1" applyFill="1" applyBorder="1"/>
    <xf numFmtId="0" fontId="42" fillId="4" borderId="53" xfId="0" applyFont="1" applyFill="1" applyBorder="1"/>
    <xf numFmtId="3" fontId="42" fillId="4" borderId="53" xfId="0" applyNumberFormat="1" applyFont="1" applyFill="1" applyBorder="1"/>
    <xf numFmtId="3" fontId="42" fillId="0" borderId="60" xfId="0" applyNumberFormat="1" applyFont="1" applyBorder="1"/>
    <xf numFmtId="0" fontId="42" fillId="0" borderId="48" xfId="0" applyFont="1" applyBorder="1"/>
    <xf numFmtId="3" fontId="42" fillId="0" borderId="50" xfId="0" applyNumberFormat="1" applyFont="1" applyBorder="1"/>
    <xf numFmtId="3" fontId="42" fillId="0" borderId="56" xfId="0" applyNumberFormat="1" applyFont="1" applyBorder="1"/>
    <xf numFmtId="9" fontId="42" fillId="0" borderId="50" xfId="0" applyNumberFormat="1" applyFont="1" applyBorder="1"/>
    <xf numFmtId="168" fontId="40" fillId="0" borderId="34" xfId="98" applyNumberFormat="1" applyFont="1" applyBorder="1" applyAlignment="1">
      <alignment vertical="center"/>
    </xf>
    <xf numFmtId="167" fontId="40" fillId="4" borderId="34" xfId="98" applyNumberFormat="1" applyFont="1" applyFill="1" applyBorder="1" applyAlignment="1">
      <alignment vertical="center" wrapText="1"/>
    </xf>
    <xf numFmtId="167" fontId="42" fillId="0" borderId="50" xfId="98" applyNumberFormat="1" applyFont="1" applyBorder="1" applyAlignment="1">
      <alignment horizontal="right"/>
    </xf>
    <xf numFmtId="167" fontId="42" fillId="0" borderId="41" xfId="98" applyNumberFormat="1" applyFont="1" applyBorder="1" applyAlignment="1">
      <alignment horizontal="right"/>
    </xf>
    <xf numFmtId="167" fontId="43" fillId="0" borderId="41" xfId="98" applyNumberFormat="1" applyFont="1" applyBorder="1" applyAlignment="1">
      <alignment horizontal="right"/>
    </xf>
    <xf numFmtId="3" fontId="7" fillId="0" borderId="8" xfId="50" applyNumberFormat="1" applyFont="1" applyFill="1" applyBorder="1"/>
    <xf numFmtId="3" fontId="16" fillId="0" borderId="6" xfId="0" applyNumberFormat="1" applyFont="1" applyFill="1" applyBorder="1" applyAlignment="1" applyProtection="1"/>
    <xf numFmtId="166" fontId="40" fillId="4" borderId="33" xfId="0" applyNumberFormat="1" applyFont="1" applyFill="1" applyBorder="1" applyAlignment="1">
      <alignment horizontal="center" vertical="center"/>
    </xf>
    <xf numFmtId="9" fontId="42" fillId="0" borderId="41" xfId="0" applyNumberFormat="1" applyFont="1" applyBorder="1" applyAlignment="1">
      <alignment horizontal="center"/>
    </xf>
    <xf numFmtId="9" fontId="40" fillId="0" borderId="41" xfId="0" applyNumberFormat="1" applyFont="1" applyBorder="1" applyAlignment="1">
      <alignment horizontal="center"/>
    </xf>
    <xf numFmtId="9" fontId="40" fillId="0" borderId="33" xfId="0" applyNumberFormat="1" applyFont="1" applyBorder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3" fontId="5" fillId="0" borderId="98" xfId="0" applyNumberFormat="1" applyFont="1" applyBorder="1" applyAlignment="1">
      <alignment horizontal="right" vertical="center"/>
    </xf>
    <xf numFmtId="3" fontId="5" fillId="0" borderId="9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3" fontId="5" fillId="0" borderId="34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right"/>
    </xf>
    <xf numFmtId="9" fontId="35" fillId="0" borderId="1" xfId="99" applyFont="1" applyBorder="1"/>
    <xf numFmtId="0" fontId="0" fillId="0" borderId="0" xfId="0" applyFont="1" applyBorder="1"/>
    <xf numFmtId="9" fontId="36" fillId="0" borderId="1" xfId="99" applyFont="1" applyBorder="1"/>
    <xf numFmtId="9" fontId="36" fillId="0" borderId="2" xfId="99" applyFont="1" applyBorder="1"/>
    <xf numFmtId="9" fontId="36" fillId="0" borderId="14" xfId="99" applyFont="1" applyBorder="1"/>
    <xf numFmtId="9" fontId="36" fillId="0" borderId="1" xfId="99" applyFont="1" applyBorder="1" applyAlignment="1">
      <alignment vertical="center" wrapText="1"/>
    </xf>
    <xf numFmtId="9" fontId="5" fillId="0" borderId="90" xfId="99" applyFont="1" applyBorder="1" applyAlignment="1">
      <alignment horizontal="right" vertical="center"/>
    </xf>
    <xf numFmtId="9" fontId="5" fillId="0" borderId="34" xfId="99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right" vertical="center" wrapText="1"/>
    </xf>
    <xf numFmtId="0" fontId="6" fillId="0" borderId="4" xfId="1" applyFont="1" applyFill="1" applyBorder="1" applyAlignment="1">
      <alignment horizontal="right" vertical="center" wrapText="1"/>
    </xf>
    <xf numFmtId="164" fontId="6" fillId="0" borderId="6" xfId="1" applyNumberFormat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right" vertical="center" wrapText="1"/>
    </xf>
    <xf numFmtId="0" fontId="9" fillId="0" borderId="8" xfId="1" applyFont="1" applyFill="1" applyBorder="1" applyAlignment="1">
      <alignment horizontal="right" vertical="center" wrapText="1"/>
    </xf>
    <xf numFmtId="164" fontId="8" fillId="0" borderId="8" xfId="1" applyNumberFormat="1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right" vertical="center" wrapText="1"/>
    </xf>
    <xf numFmtId="0" fontId="8" fillId="0" borderId="8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7" fillId="0" borderId="86" xfId="0" applyFont="1" applyBorder="1" applyAlignment="1">
      <alignment vertical="center"/>
    </xf>
    <xf numFmtId="167" fontId="40" fillId="4" borderId="33" xfId="98" applyNumberFormat="1" applyFont="1" applyFill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9" fontId="40" fillId="0" borderId="13" xfId="99" applyFont="1" applyBorder="1" applyAlignment="1">
      <alignment horizontal="right" vertical="center"/>
    </xf>
    <xf numFmtId="3" fontId="40" fillId="0" borderId="13" xfId="98" applyNumberFormat="1" applyFont="1" applyBorder="1" applyAlignment="1">
      <alignment horizontal="right" vertical="center"/>
    </xf>
    <xf numFmtId="3" fontId="40" fillId="0" borderId="14" xfId="98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3" fontId="36" fillId="0" borderId="0" xfId="0" applyNumberFormat="1" applyFont="1" applyBorder="1" applyAlignment="1">
      <alignment vertical="center" wrapText="1"/>
    </xf>
    <xf numFmtId="9" fontId="5" fillId="0" borderId="33" xfId="99" applyFont="1" applyFill="1" applyBorder="1" applyAlignment="1">
      <alignment vertical="center" wrapText="1"/>
    </xf>
    <xf numFmtId="3" fontId="13" fillId="0" borderId="28" xfId="0" applyNumberFormat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vertical="center" wrapText="1"/>
    </xf>
    <xf numFmtId="0" fontId="37" fillId="0" borderId="0" xfId="0" applyFont="1" applyAlignment="1">
      <alignment vertical="center"/>
    </xf>
    <xf numFmtId="49" fontId="37" fillId="0" borderId="2" xfId="0" applyNumberFormat="1" applyFont="1" applyBorder="1" applyAlignment="1">
      <alignment vertical="center" wrapText="1"/>
    </xf>
    <xf numFmtId="0" fontId="43" fillId="0" borderId="53" xfId="0" applyFont="1" applyBorder="1"/>
    <xf numFmtId="167" fontId="42" fillId="0" borderId="53" xfId="98" applyNumberFormat="1" applyFont="1" applyBorder="1"/>
    <xf numFmtId="167" fontId="43" fillId="0" borderId="51" xfId="98" applyNumberFormat="1" applyFont="1" applyBorder="1"/>
    <xf numFmtId="167" fontId="42" fillId="0" borderId="51" xfId="98" applyNumberFormat="1" applyFont="1" applyBorder="1"/>
    <xf numFmtId="167" fontId="42" fillId="0" borderId="52" xfId="98" applyNumberFormat="1" applyFont="1" applyBorder="1"/>
    <xf numFmtId="167" fontId="40" fillId="4" borderId="63" xfId="98" applyNumberFormat="1" applyFont="1" applyFill="1" applyBorder="1" applyAlignment="1">
      <alignment horizontal="center" vertical="center" wrapText="1"/>
    </xf>
    <xf numFmtId="167" fontId="40" fillId="4" borderId="51" xfId="98" applyNumberFormat="1" applyFont="1" applyFill="1" applyBorder="1" applyAlignment="1">
      <alignment horizontal="center" vertical="center" wrapText="1"/>
    </xf>
    <xf numFmtId="167" fontId="42" fillId="4" borderId="55" xfId="98" applyNumberFormat="1" applyFont="1" applyFill="1" applyBorder="1"/>
    <xf numFmtId="167" fontId="42" fillId="4" borderId="41" xfId="98" applyNumberFormat="1" applyFont="1" applyFill="1" applyBorder="1"/>
    <xf numFmtId="0" fontId="42" fillId="4" borderId="99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86" xfId="0" applyFont="1" applyFill="1" applyBorder="1" applyAlignment="1">
      <alignment vertical="center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right" vertical="center" wrapText="1"/>
    </xf>
    <xf numFmtId="3" fontId="5" fillId="0" borderId="78" xfId="0" applyNumberFormat="1" applyFont="1" applyBorder="1" applyAlignment="1">
      <alignment horizontal="right" vertical="center" wrapText="1"/>
    </xf>
    <xf numFmtId="0" fontId="5" fillId="0" borderId="18" xfId="0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9" fillId="0" borderId="79" xfId="0" applyFont="1" applyBorder="1" applyAlignment="1">
      <alignment vertical="center" wrapText="1"/>
    </xf>
    <xf numFmtId="3" fontId="9" fillId="0" borderId="80" xfId="0" applyNumberFormat="1" applyFont="1" applyBorder="1" applyAlignment="1">
      <alignment horizontal="right" vertical="center" wrapText="1"/>
    </xf>
    <xf numFmtId="3" fontId="9" fillId="0" borderId="92" xfId="0" applyNumberFormat="1" applyFont="1" applyBorder="1" applyAlignment="1">
      <alignment horizontal="right" vertical="center" wrapText="1"/>
    </xf>
    <xf numFmtId="3" fontId="10" fillId="0" borderId="98" xfId="0" applyNumberFormat="1" applyFont="1" applyBorder="1" applyAlignment="1">
      <alignment horizontal="right" vertical="center"/>
    </xf>
    <xf numFmtId="9" fontId="10" fillId="0" borderId="98" xfId="99" applyFont="1" applyBorder="1" applyAlignment="1">
      <alignment horizontal="right" vertical="center"/>
    </xf>
    <xf numFmtId="3" fontId="7" fillId="0" borderId="1" xfId="42" applyNumberFormat="1" applyFont="1" applyBorder="1"/>
    <xf numFmtId="3" fontId="7" fillId="0" borderId="19" xfId="42" applyNumberFormat="1" applyFont="1" applyBorder="1"/>
    <xf numFmtId="0" fontId="7" fillId="0" borderId="23" xfId="42" applyFont="1" applyBorder="1"/>
    <xf numFmtId="3" fontId="7" fillId="0" borderId="9" xfId="42" applyNumberFormat="1" applyFont="1" applyBorder="1"/>
    <xf numFmtId="3" fontId="7" fillId="0" borderId="2" xfId="42" applyNumberFormat="1" applyFont="1" applyBorder="1"/>
    <xf numFmtId="3" fontId="7" fillId="0" borderId="24" xfId="42" applyNumberFormat="1" applyFont="1" applyBorder="1"/>
    <xf numFmtId="0" fontId="5" fillId="0" borderId="20" xfId="42" applyFont="1" applyBorder="1"/>
    <xf numFmtId="3" fontId="5" fillId="0" borderId="39" xfId="42" applyNumberFormat="1" applyFont="1" applyBorder="1"/>
    <xf numFmtId="3" fontId="7" fillId="0" borderId="22" xfId="42" applyNumberFormat="1" applyFont="1" applyBorder="1"/>
    <xf numFmtId="0" fontId="6" fillId="0" borderId="23" xfId="42" applyFont="1" applyBorder="1"/>
    <xf numFmtId="3" fontId="6" fillId="0" borderId="9" xfId="42" applyNumberFormat="1" applyFont="1" applyBorder="1"/>
    <xf numFmtId="165" fontId="36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 applyProtection="1">
      <alignment horizontal="right" vertical="center" wrapText="1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3" fontId="36" fillId="0" borderId="19" xfId="0" applyNumberFormat="1" applyFont="1" applyFill="1" applyBorder="1" applyAlignment="1" applyProtection="1">
      <alignment horizontal="right" vertical="center" wrapText="1"/>
    </xf>
    <xf numFmtId="3" fontId="36" fillId="0" borderId="19" xfId="0" applyNumberFormat="1" applyFont="1" applyFill="1" applyBorder="1" applyAlignment="1" applyProtection="1">
      <alignment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Fill="1" applyBorder="1" applyAlignment="1">
      <alignment horizontal="center" vertical="center" wrapText="1"/>
    </xf>
    <xf numFmtId="3" fontId="35" fillId="0" borderId="14" xfId="0" applyNumberFormat="1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/>
    </xf>
    <xf numFmtId="0" fontId="7" fillId="0" borderId="18" xfId="42" applyFont="1" applyBorder="1" applyAlignment="1">
      <alignment vertical="center"/>
    </xf>
    <xf numFmtId="49" fontId="35" fillId="0" borderId="1" xfId="0" applyNumberFormat="1" applyFont="1" applyBorder="1" applyAlignment="1">
      <alignment horizontal="center" vertical="center" wrapText="1"/>
    </xf>
    <xf numFmtId="1" fontId="35" fillId="0" borderId="8" xfId="0" applyNumberFormat="1" applyFont="1" applyBorder="1" applyAlignment="1">
      <alignment horizontal="center" vertical="center"/>
    </xf>
    <xf numFmtId="43" fontId="36" fillId="0" borderId="0" xfId="98" applyFont="1" applyAlignment="1">
      <alignment vertical="center"/>
    </xf>
    <xf numFmtId="167" fontId="36" fillId="0" borderId="1" xfId="98" applyNumberFormat="1" applyFont="1" applyBorder="1" applyAlignment="1">
      <alignment vertical="center" wrapText="1"/>
    </xf>
    <xf numFmtId="9" fontId="5" fillId="0" borderId="98" xfId="99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9" fontId="7" fillId="0" borderId="2" xfId="99" applyFont="1" applyBorder="1" applyAlignment="1">
      <alignment horizontal="center"/>
    </xf>
    <xf numFmtId="9" fontId="7" fillId="0" borderId="14" xfId="99" applyFont="1" applyBorder="1" applyAlignment="1">
      <alignment horizontal="center"/>
    </xf>
    <xf numFmtId="9" fontId="5" fillId="0" borderId="44" xfId="99" applyFont="1" applyBorder="1" applyAlignment="1">
      <alignment vertical="center"/>
    </xf>
    <xf numFmtId="3" fontId="7" fillId="0" borderId="100" xfId="0" applyNumberFormat="1" applyFont="1" applyBorder="1" applyAlignment="1">
      <alignment horizontal="right" vertical="center" wrapText="1"/>
    </xf>
    <xf numFmtId="0" fontId="71" fillId="0" borderId="1" xfId="42" applyFont="1" applyBorder="1"/>
    <xf numFmtId="0" fontId="6" fillId="0" borderId="0" xfId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5" fillId="0" borderId="19" xfId="1" applyFont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right" vertical="center"/>
    </xf>
    <xf numFmtId="3" fontId="35" fillId="0" borderId="19" xfId="0" applyNumberFormat="1" applyFont="1" applyBorder="1"/>
    <xf numFmtId="0" fontId="4" fillId="0" borderId="25" xfId="1" applyFont="1" applyFill="1" applyBorder="1" applyAlignment="1">
      <alignment horizontal="right" vertical="center"/>
    </xf>
    <xf numFmtId="3" fontId="36" fillId="0" borderId="26" xfId="0" applyNumberFormat="1" applyFont="1" applyBorder="1"/>
    <xf numFmtId="0" fontId="6" fillId="0" borderId="18" xfId="1" applyFont="1" applyFill="1" applyBorder="1" applyAlignment="1">
      <alignment horizontal="right" vertical="center"/>
    </xf>
    <xf numFmtId="3" fontId="36" fillId="0" borderId="19" xfId="0" applyNumberFormat="1" applyFont="1" applyBorder="1"/>
    <xf numFmtId="49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36" fillId="0" borderId="1" xfId="0" applyNumberFormat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3" fontId="36" fillId="0" borderId="2" xfId="0" applyNumberFormat="1" applyFont="1" applyFill="1" applyBorder="1"/>
    <xf numFmtId="3" fontId="7" fillId="0" borderId="7" xfId="0" applyNumberFormat="1" applyFont="1" applyFill="1" applyBorder="1" applyAlignment="1" applyProtection="1">
      <alignment vertical="center" wrapText="1"/>
      <protection locked="0"/>
    </xf>
    <xf numFmtId="165" fontId="36" fillId="0" borderId="23" xfId="0" applyNumberFormat="1" applyFont="1" applyFill="1" applyBorder="1" applyAlignment="1">
      <alignment horizontal="center" vertical="center" wrapText="1"/>
    </xf>
    <xf numFmtId="165" fontId="36" fillId="0" borderId="31" xfId="0" applyNumberFormat="1" applyFont="1" applyFill="1" applyBorder="1" applyAlignment="1">
      <alignment horizontal="center" vertical="center" wrapText="1"/>
    </xf>
    <xf numFmtId="165" fontId="36" fillId="0" borderId="12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vertical="center" wrapText="1"/>
    </xf>
    <xf numFmtId="165" fontId="5" fillId="0" borderId="7" xfId="0" applyNumberFormat="1" applyFont="1" applyFill="1" applyBorder="1" applyAlignment="1" applyProtection="1">
      <alignment vertical="center" wrapText="1"/>
      <protection locked="0"/>
    </xf>
    <xf numFmtId="3" fontId="5" fillId="0" borderId="7" xfId="0" applyNumberFormat="1" applyFont="1" applyFill="1" applyBorder="1" applyAlignment="1" applyProtection="1">
      <alignment vertical="center" wrapText="1"/>
      <protection locked="0"/>
    </xf>
    <xf numFmtId="165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" xfId="0" applyNumberFormat="1" applyFont="1" applyBorder="1" applyAlignment="1">
      <alignment horizontal="center" vertical="center" wrapText="1"/>
    </xf>
    <xf numFmtId="49" fontId="36" fillId="0" borderId="3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7" fillId="0" borderId="101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3" fontId="77" fillId="0" borderId="13" xfId="0" applyNumberFormat="1" applyFont="1" applyBorder="1"/>
    <xf numFmtId="3" fontId="77" fillId="0" borderId="14" xfId="0" applyNumberFormat="1" applyFont="1" applyBorder="1"/>
    <xf numFmtId="3" fontId="77" fillId="0" borderId="5" xfId="0" applyNumberFormat="1" applyFont="1" applyBorder="1"/>
    <xf numFmtId="3" fontId="77" fillId="0" borderId="30" xfId="0" applyNumberFormat="1" applyFont="1" applyBorder="1"/>
    <xf numFmtId="0" fontId="0" fillId="0" borderId="0" xfId="0" applyFont="1" applyFill="1" applyBorder="1" applyAlignment="1">
      <alignment wrapText="1"/>
    </xf>
    <xf numFmtId="0" fontId="0" fillId="0" borderId="26" xfId="0" applyFont="1" applyFill="1" applyBorder="1" applyAlignment="1">
      <alignment vertical="center"/>
    </xf>
    <xf numFmtId="49" fontId="77" fillId="0" borderId="51" xfId="0" applyNumberFormat="1" applyFont="1" applyFill="1" applyBorder="1" applyAlignment="1">
      <alignment wrapText="1"/>
    </xf>
    <xf numFmtId="49" fontId="77" fillId="0" borderId="18" xfId="0" applyNumberFormat="1" applyFont="1" applyFill="1" applyBorder="1" applyAlignment="1">
      <alignment vertical="center"/>
    </xf>
    <xf numFmtId="3" fontId="77" fillId="0" borderId="1" xfId="0" applyNumberFormat="1" applyFont="1" applyBorder="1"/>
    <xf numFmtId="3" fontId="77" fillId="0" borderId="19" xfId="0" applyNumberFormat="1" applyFont="1" applyBorder="1"/>
    <xf numFmtId="0" fontId="0" fillId="0" borderId="26" xfId="0" applyFill="1" applyBorder="1" applyAlignment="1">
      <alignment vertical="center"/>
    </xf>
    <xf numFmtId="49" fontId="77" fillId="0" borderId="52" xfId="0" applyNumberFormat="1" applyFont="1" applyFill="1" applyBorder="1" applyAlignment="1">
      <alignment wrapText="1"/>
    </xf>
    <xf numFmtId="49" fontId="77" fillId="0" borderId="23" xfId="0" applyNumberFormat="1" applyFont="1" applyFill="1" applyBorder="1" applyAlignment="1">
      <alignment vertical="center"/>
    </xf>
    <xf numFmtId="3" fontId="77" fillId="0" borderId="2" xfId="0" applyNumberFormat="1" applyFont="1" applyBorder="1"/>
    <xf numFmtId="3" fontId="77" fillId="0" borderId="24" xfId="0" applyNumberFormat="1" applyFont="1" applyBorder="1"/>
    <xf numFmtId="49" fontId="77" fillId="0" borderId="27" xfId="0" applyNumberFormat="1" applyFont="1" applyFill="1" applyBorder="1" applyAlignment="1">
      <alignment wrapText="1"/>
    </xf>
    <xf numFmtId="49" fontId="77" fillId="0" borderId="1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wrapText="1"/>
    </xf>
    <xf numFmtId="0" fontId="34" fillId="0" borderId="26" xfId="0" applyFont="1" applyFill="1" applyBorder="1" applyAlignment="1">
      <alignment vertical="center"/>
    </xf>
    <xf numFmtId="49" fontId="78" fillId="0" borderId="18" xfId="0" applyNumberFormat="1" applyFont="1" applyFill="1" applyBorder="1" applyAlignment="1">
      <alignment wrapText="1"/>
    </xf>
    <xf numFmtId="49" fontId="79" fillId="0" borderId="1" xfId="0" applyNumberFormat="1" applyFont="1" applyFill="1" applyBorder="1" applyAlignment="1">
      <alignment vertical="center"/>
    </xf>
    <xf numFmtId="3" fontId="79" fillId="0" borderId="1" xfId="0" applyNumberFormat="1" applyFont="1" applyBorder="1"/>
    <xf numFmtId="3" fontId="79" fillId="0" borderId="19" xfId="0" applyNumberFormat="1" applyFont="1" applyBorder="1"/>
    <xf numFmtId="49" fontId="77" fillId="0" borderId="18" xfId="0" applyNumberFormat="1" applyFont="1" applyFill="1" applyBorder="1" applyAlignment="1">
      <alignment wrapText="1"/>
    </xf>
    <xf numFmtId="49" fontId="77" fillId="0" borderId="1" xfId="0" applyNumberFormat="1" applyFont="1" applyFill="1" applyBorder="1" applyAlignment="1">
      <alignment vertical="center"/>
    </xf>
    <xf numFmtId="0" fontId="34" fillId="0" borderId="26" xfId="0" applyFont="1" applyFill="1" applyBorder="1" applyAlignment="1">
      <alignment wrapText="1"/>
    </xf>
    <xf numFmtId="49" fontId="77" fillId="0" borderId="8" xfId="0" applyNumberFormat="1" applyFont="1" applyFill="1" applyBorder="1" applyAlignment="1">
      <alignment wrapText="1"/>
    </xf>
    <xf numFmtId="49" fontId="77" fillId="0" borderId="8" xfId="0" applyNumberFormat="1" applyFont="1" applyFill="1" applyBorder="1" applyAlignment="1">
      <alignment vertical="center"/>
    </xf>
    <xf numFmtId="49" fontId="79" fillId="0" borderId="8" xfId="0" applyNumberFormat="1" applyFont="1" applyFill="1" applyBorder="1" applyAlignment="1">
      <alignment wrapText="1"/>
    </xf>
    <xf numFmtId="0" fontId="34" fillId="0" borderId="0" xfId="0" applyFont="1" applyFill="1" applyBorder="1"/>
    <xf numFmtId="49" fontId="78" fillId="0" borderId="18" xfId="0" applyNumberFormat="1" applyFont="1" applyFill="1" applyBorder="1"/>
    <xf numFmtId="49" fontId="79" fillId="0" borderId="1" xfId="0" applyNumberFormat="1" applyFont="1" applyFill="1" applyBorder="1" applyAlignment="1">
      <alignment wrapText="1"/>
    </xf>
    <xf numFmtId="49" fontId="80" fillId="0" borderId="1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wrapText="1"/>
    </xf>
    <xf numFmtId="0" fontId="0" fillId="0" borderId="31" xfId="0" applyFont="1" applyFill="1" applyBorder="1" applyAlignment="1">
      <alignment vertical="center"/>
    </xf>
    <xf numFmtId="0" fontId="77" fillId="0" borderId="48" xfId="0" applyFont="1" applyFill="1" applyBorder="1" applyAlignment="1">
      <alignment wrapText="1"/>
    </xf>
    <xf numFmtId="0" fontId="77" fillId="0" borderId="31" xfId="0" applyFont="1" applyFill="1" applyBorder="1" applyAlignment="1">
      <alignment vertical="center"/>
    </xf>
    <xf numFmtId="0" fontId="0" fillId="0" borderId="51" xfId="0" applyFont="1" applyFill="1" applyBorder="1" applyAlignment="1">
      <alignment wrapText="1"/>
    </xf>
    <xf numFmtId="0" fontId="0" fillId="0" borderId="18" xfId="0" applyFont="1" applyFill="1" applyBorder="1" applyAlignment="1">
      <alignment vertical="center"/>
    </xf>
    <xf numFmtId="0" fontId="77" fillId="0" borderId="51" xfId="0" applyFont="1" applyFill="1" applyBorder="1" applyAlignment="1">
      <alignment wrapText="1"/>
    </xf>
    <xf numFmtId="0" fontId="77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52" xfId="0" applyFont="1" applyFill="1" applyBorder="1" applyAlignment="1">
      <alignment wrapText="1"/>
    </xf>
    <xf numFmtId="0" fontId="0" fillId="0" borderId="23" xfId="0" applyFill="1" applyBorder="1" applyAlignment="1">
      <alignment vertical="center"/>
    </xf>
    <xf numFmtId="0" fontId="77" fillId="0" borderId="2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81" fillId="0" borderId="0" xfId="0" quotePrefix="1" applyFont="1" applyFill="1" applyAlignment="1">
      <alignment horizontal="left"/>
    </xf>
    <xf numFmtId="0" fontId="81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0" fillId="0" borderId="0" xfId="0" applyFill="1"/>
    <xf numFmtId="0" fontId="78" fillId="5" borderId="15" xfId="0" applyFont="1" applyFill="1" applyBorder="1" applyAlignment="1">
      <alignment horizontal="centerContinuous"/>
    </xf>
    <xf numFmtId="0" fontId="78" fillId="5" borderId="66" xfId="0" applyFont="1" applyFill="1" applyBorder="1" applyAlignment="1">
      <alignment horizontal="centerContinuous"/>
    </xf>
    <xf numFmtId="0" fontId="78" fillId="5" borderId="16" xfId="0" applyFont="1" applyFill="1" applyBorder="1" applyAlignment="1">
      <alignment horizontal="centerContinuous"/>
    </xf>
    <xf numFmtId="0" fontId="78" fillId="5" borderId="43" xfId="0" applyFont="1" applyFill="1" applyBorder="1" applyAlignment="1">
      <alignment horizontal="centerContinuous"/>
    </xf>
    <xf numFmtId="0" fontId="78" fillId="5" borderId="42" xfId="0" applyFont="1" applyFill="1" applyBorder="1" applyAlignment="1">
      <alignment horizontal="centerContinuous"/>
    </xf>
    <xf numFmtId="0" fontId="34" fillId="5" borderId="102" xfId="0" applyFont="1" applyFill="1" applyBorder="1" applyAlignment="1">
      <alignment horizontal="centerContinuous"/>
    </xf>
    <xf numFmtId="0" fontId="34" fillId="5" borderId="42" xfId="0" applyFont="1" applyFill="1" applyBorder="1" applyAlignment="1">
      <alignment horizontal="centerContinuous"/>
    </xf>
    <xf numFmtId="0" fontId="34" fillId="5" borderId="103" xfId="0" applyFont="1" applyFill="1" applyBorder="1" applyAlignment="1">
      <alignment horizontal="centerContinuous"/>
    </xf>
    <xf numFmtId="0" fontId="78" fillId="5" borderId="31" xfId="0" applyFont="1" applyFill="1" applyBorder="1" applyAlignment="1">
      <alignment horizontal="centerContinuous"/>
    </xf>
    <xf numFmtId="0" fontId="78" fillId="5" borderId="3" xfId="0" applyFont="1" applyFill="1" applyBorder="1" applyAlignment="1">
      <alignment horizontal="centerContinuous"/>
    </xf>
    <xf numFmtId="0" fontId="78" fillId="5" borderId="8" xfId="0" applyFont="1" applyFill="1" applyBorder="1" applyAlignment="1">
      <alignment horizontal="centerContinuous"/>
    </xf>
    <xf numFmtId="0" fontId="78" fillId="5" borderId="36" xfId="0" applyFont="1" applyFill="1" applyBorder="1" applyAlignment="1">
      <alignment horizontal="centerContinuous"/>
    </xf>
    <xf numFmtId="0" fontId="78" fillId="5" borderId="5" xfId="0" applyFont="1" applyFill="1" applyBorder="1" applyAlignment="1"/>
    <xf numFmtId="0" fontId="78" fillId="5" borderId="35" xfId="0" applyFont="1" applyFill="1" applyBorder="1" applyAlignment="1"/>
    <xf numFmtId="0" fontId="78" fillId="5" borderId="40" xfId="0" applyFont="1" applyFill="1" applyBorder="1" applyAlignment="1"/>
    <xf numFmtId="0" fontId="78" fillId="5" borderId="25" xfId="0" applyFont="1" applyFill="1" applyBorder="1" applyAlignment="1"/>
    <xf numFmtId="0" fontId="0" fillId="0" borderId="2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31" borderId="18" xfId="0" applyFont="1" applyFill="1" applyBorder="1" applyAlignment="1">
      <alignment wrapText="1"/>
    </xf>
    <xf numFmtId="0" fontId="0" fillId="31" borderId="8" xfId="0" applyFont="1" applyFill="1" applyBorder="1" applyAlignment="1">
      <alignment horizontal="center" wrapText="1"/>
    </xf>
    <xf numFmtId="0" fontId="34" fillId="31" borderId="1" xfId="0" applyFont="1" applyFill="1" applyBorder="1" applyAlignment="1">
      <alignment horizontal="center" wrapText="1"/>
    </xf>
    <xf numFmtId="0" fontId="34" fillId="31" borderId="3" xfId="0" applyFont="1" applyFill="1" applyBorder="1" applyAlignment="1">
      <alignment horizontal="center" wrapText="1"/>
    </xf>
    <xf numFmtId="0" fontId="34" fillId="31" borderId="41" xfId="0" applyFont="1" applyFill="1" applyBorder="1" applyAlignment="1">
      <alignment horizontal="center" wrapText="1"/>
    </xf>
    <xf numFmtId="0" fontId="34" fillId="31" borderId="51" xfId="0" applyFont="1" applyFill="1" applyBorder="1" applyAlignment="1">
      <alignment horizontal="center" wrapText="1"/>
    </xf>
    <xf numFmtId="0" fontId="34" fillId="31" borderId="18" xfId="0" applyFont="1" applyFill="1" applyBorder="1" applyAlignment="1">
      <alignment horizontal="center" wrapText="1"/>
    </xf>
    <xf numFmtId="0" fontId="34" fillId="31" borderId="19" xfId="0" applyFont="1" applyFill="1" applyBorder="1" applyAlignment="1">
      <alignment horizontal="center" wrapText="1"/>
    </xf>
    <xf numFmtId="0" fontId="34" fillId="31" borderId="0" xfId="0" applyFont="1" applyFill="1" applyBorder="1" applyAlignment="1">
      <alignment horizontal="center" wrapText="1"/>
    </xf>
    <xf numFmtId="0" fontId="82" fillId="6" borderId="18" xfId="0" applyFont="1" applyFill="1" applyBorder="1" applyAlignment="1">
      <alignment wrapText="1"/>
    </xf>
    <xf numFmtId="0" fontId="83" fillId="6" borderId="8" xfId="0" applyFont="1" applyFill="1" applyBorder="1" applyAlignment="1">
      <alignment wrapText="1"/>
    </xf>
    <xf numFmtId="169" fontId="84" fillId="6" borderId="1" xfId="0" applyNumberFormat="1" applyFont="1" applyFill="1" applyBorder="1"/>
    <xf numFmtId="169" fontId="84" fillId="6" borderId="3" xfId="0" applyNumberFormat="1" applyFont="1" applyFill="1" applyBorder="1"/>
    <xf numFmtId="169" fontId="84" fillId="6" borderId="41" xfId="0" applyNumberFormat="1" applyFont="1" applyFill="1" applyBorder="1"/>
    <xf numFmtId="169" fontId="84" fillId="6" borderId="51" xfId="0" applyNumberFormat="1" applyFont="1" applyFill="1" applyBorder="1"/>
    <xf numFmtId="169" fontId="85" fillId="6" borderId="18" xfId="0" applyNumberFormat="1" applyFont="1" applyFill="1" applyBorder="1"/>
    <xf numFmtId="169" fontId="85" fillId="6" borderId="1" xfId="0" applyNumberFormat="1" applyFont="1" applyFill="1" applyBorder="1"/>
    <xf numFmtId="169" fontId="85" fillId="6" borderId="19" xfId="0" applyNumberFormat="1" applyFont="1" applyFill="1" applyBorder="1"/>
    <xf numFmtId="169" fontId="0" fillId="0" borderId="0" xfId="0" applyNumberFormat="1"/>
    <xf numFmtId="0" fontId="82" fillId="0" borderId="0" xfId="0" applyFont="1"/>
    <xf numFmtId="0" fontId="0" fillId="0" borderId="18" xfId="0" applyBorder="1" applyAlignment="1">
      <alignment wrapText="1"/>
    </xf>
    <xf numFmtId="0" fontId="83" fillId="0" borderId="8" xfId="0" applyFont="1" applyBorder="1" applyAlignment="1">
      <alignment wrapText="1"/>
    </xf>
    <xf numFmtId="169" fontId="0" fillId="0" borderId="1" xfId="0" applyNumberFormat="1" applyBorder="1"/>
    <xf numFmtId="169" fontId="0" fillId="0" borderId="3" xfId="0" applyNumberFormat="1" applyBorder="1"/>
    <xf numFmtId="169" fontId="0" fillId="0" borderId="41" xfId="0" applyNumberFormat="1" applyBorder="1"/>
    <xf numFmtId="169" fontId="0" fillId="0" borderId="51" xfId="0" applyNumberFormat="1" applyBorder="1"/>
    <xf numFmtId="169" fontId="0" fillId="0" borderId="18" xfId="0" applyNumberFormat="1" applyBorder="1"/>
    <xf numFmtId="0" fontId="0" fillId="0" borderId="1" xfId="0" applyBorder="1"/>
    <xf numFmtId="169" fontId="0" fillId="0" borderId="19" xfId="0" applyNumberFormat="1" applyBorder="1"/>
    <xf numFmtId="0" fontId="82" fillId="32" borderId="18" xfId="0" applyFont="1" applyFill="1" applyBorder="1" applyAlignment="1">
      <alignment wrapText="1"/>
    </xf>
    <xf numFmtId="169" fontId="85" fillId="32" borderId="1" xfId="0" applyNumberFormat="1" applyFont="1" applyFill="1" applyBorder="1"/>
    <xf numFmtId="169" fontId="84" fillId="32" borderId="1" xfId="0" applyNumberFormat="1" applyFont="1" applyFill="1" applyBorder="1"/>
    <xf numFmtId="169" fontId="84" fillId="32" borderId="41" xfId="0" applyNumberFormat="1" applyFont="1" applyFill="1" applyBorder="1"/>
    <xf numFmtId="169" fontId="84" fillId="32" borderId="51" xfId="0" applyNumberFormat="1" applyFont="1" applyFill="1" applyBorder="1"/>
    <xf numFmtId="169" fontId="85" fillId="32" borderId="18" xfId="0" applyNumberFormat="1" applyFont="1" applyFill="1" applyBorder="1"/>
    <xf numFmtId="169" fontId="85" fillId="32" borderId="19" xfId="0" applyNumberFormat="1" applyFont="1" applyFill="1" applyBorder="1"/>
    <xf numFmtId="169" fontId="83" fillId="0" borderId="8" xfId="0" applyNumberFormat="1" applyFont="1" applyBorder="1" applyAlignment="1">
      <alignment wrapText="1"/>
    </xf>
    <xf numFmtId="169" fontId="83" fillId="0" borderId="18" xfId="0" applyNumberFormat="1" applyFont="1" applyBorder="1"/>
    <xf numFmtId="169" fontId="83" fillId="0" borderId="1" xfId="0" applyNumberFormat="1" applyFont="1" applyBorder="1"/>
    <xf numFmtId="0" fontId="83" fillId="0" borderId="1" xfId="0" applyFont="1" applyBorder="1"/>
    <xf numFmtId="169" fontId="83" fillId="0" borderId="19" xfId="0" applyNumberFormat="1" applyFont="1" applyBorder="1"/>
    <xf numFmtId="169" fontId="83" fillId="33" borderId="8" xfId="0" applyNumberFormat="1" applyFont="1" applyFill="1" applyBorder="1" applyAlignment="1">
      <alignment wrapText="1"/>
    </xf>
    <xf numFmtId="169" fontId="83" fillId="34" borderId="8" xfId="0" applyNumberFormat="1" applyFont="1" applyFill="1" applyBorder="1" applyAlignment="1">
      <alignment wrapText="1"/>
    </xf>
    <xf numFmtId="169" fontId="86" fillId="0" borderId="3" xfId="0" applyNumberFormat="1" applyFont="1" applyFill="1" applyBorder="1"/>
    <xf numFmtId="10" fontId="83" fillId="0" borderId="1" xfId="99" applyNumberFormat="1" applyFont="1" applyBorder="1"/>
    <xf numFmtId="0" fontId="0" fillId="0" borderId="18" xfId="0" applyBorder="1"/>
    <xf numFmtId="0" fontId="82" fillId="35" borderId="18" xfId="0" applyFont="1" applyFill="1" applyBorder="1" applyAlignment="1">
      <alignment wrapText="1"/>
    </xf>
    <xf numFmtId="0" fontId="83" fillId="35" borderId="8" xfId="0" applyFont="1" applyFill="1" applyBorder="1" applyAlignment="1">
      <alignment wrapText="1"/>
    </xf>
    <xf numFmtId="169" fontId="84" fillId="35" borderId="1" xfId="0" applyNumberFormat="1" applyFont="1" applyFill="1" applyBorder="1"/>
    <xf numFmtId="169" fontId="84" fillId="35" borderId="3" xfId="0" applyNumberFormat="1" applyFont="1" applyFill="1" applyBorder="1"/>
    <xf numFmtId="169" fontId="84" fillId="35" borderId="41" xfId="0" applyNumberFormat="1" applyFont="1" applyFill="1" applyBorder="1"/>
    <xf numFmtId="169" fontId="84" fillId="35" borderId="51" xfId="0" applyNumberFormat="1" applyFont="1" applyFill="1" applyBorder="1"/>
    <xf numFmtId="169" fontId="85" fillId="35" borderId="18" xfId="0" applyNumberFormat="1" applyFont="1" applyFill="1" applyBorder="1"/>
    <xf numFmtId="169" fontId="85" fillId="35" borderId="1" xfId="0" applyNumberFormat="1" applyFont="1" applyFill="1" applyBorder="1"/>
    <xf numFmtId="169" fontId="85" fillId="35" borderId="19" xfId="0" applyNumberFormat="1" applyFont="1" applyFill="1" applyBorder="1"/>
    <xf numFmtId="0" fontId="83" fillId="0" borderId="8" xfId="0" applyFont="1" applyBorder="1"/>
    <xf numFmtId="169" fontId="84" fillId="5" borderId="27" xfId="0" applyNumberFormat="1" applyFont="1" applyFill="1" applyBorder="1" applyAlignment="1">
      <alignment horizontal="left"/>
    </xf>
    <xf numFmtId="0" fontId="84" fillId="5" borderId="8" xfId="0" applyFont="1" applyFill="1" applyBorder="1" applyAlignment="1">
      <alignment horizontal="left"/>
    </xf>
    <xf numFmtId="169" fontId="84" fillId="5" borderId="13" xfId="0" applyNumberFormat="1" applyFont="1" applyFill="1" applyBorder="1"/>
    <xf numFmtId="169" fontId="84" fillId="5" borderId="14" xfId="0" applyNumberFormat="1" applyFont="1" applyFill="1" applyBorder="1"/>
    <xf numFmtId="169" fontId="78" fillId="5" borderId="34" xfId="0" applyNumberFormat="1" applyFont="1" applyFill="1" applyBorder="1"/>
    <xf numFmtId="169" fontId="78" fillId="5" borderId="27" xfId="0" applyNumberFormat="1" applyFont="1" applyFill="1" applyBorder="1"/>
    <xf numFmtId="169" fontId="34" fillId="5" borderId="12" xfId="0" applyNumberFormat="1" applyFont="1" applyFill="1" applyBorder="1" applyAlignment="1">
      <alignment horizontal="right"/>
    </xf>
    <xf numFmtId="169" fontId="34" fillId="5" borderId="13" xfId="0" applyNumberFormat="1" applyFont="1" applyFill="1" applyBorder="1" applyAlignment="1">
      <alignment horizontal="right"/>
    </xf>
    <xf numFmtId="169" fontId="34" fillId="5" borderId="14" xfId="0" applyNumberFormat="1" applyFont="1" applyFill="1" applyBorder="1" applyAlignment="1">
      <alignment horizontal="right"/>
    </xf>
    <xf numFmtId="169" fontId="0" fillId="0" borderId="0" xfId="0" applyNumberFormat="1" applyFont="1"/>
    <xf numFmtId="10" fontId="0" fillId="0" borderId="0" xfId="99" applyNumberFormat="1" applyFont="1"/>
    <xf numFmtId="169" fontId="0" fillId="0" borderId="42" xfId="0" applyNumberFormat="1" applyBorder="1"/>
    <xf numFmtId="169" fontId="0" fillId="0" borderId="0" xfId="0" applyNumberFormat="1" applyBorder="1"/>
    <xf numFmtId="0" fontId="83" fillId="0" borderId="0" xfId="0" applyFont="1" applyBorder="1"/>
    <xf numFmtId="0" fontId="83" fillId="0" borderId="0" xfId="0" applyFont="1"/>
    <xf numFmtId="0" fontId="0" fillId="0" borderId="0" xfId="0" applyFill="1" applyBorder="1"/>
    <xf numFmtId="0" fontId="83" fillId="33" borderId="0" xfId="0" applyFont="1" applyFill="1" applyAlignment="1">
      <alignment horizontal="centerContinuous" wrapText="1"/>
    </xf>
    <xf numFmtId="0" fontId="83" fillId="33" borderId="0" xfId="0" applyFont="1" applyFill="1" applyAlignment="1">
      <alignment horizontal="centerContinuous"/>
    </xf>
    <xf numFmtId="0" fontId="83" fillId="34" borderId="0" xfId="0" applyFont="1" applyFill="1" applyAlignment="1">
      <alignment horizontal="centerContinuous" wrapText="1"/>
    </xf>
    <xf numFmtId="0" fontId="83" fillId="34" borderId="0" xfId="0" applyFont="1" applyFill="1" applyAlignment="1">
      <alignment horizontal="centerContinuous"/>
    </xf>
    <xf numFmtId="0" fontId="86" fillId="0" borderId="0" xfId="0" applyFont="1" applyFill="1" applyBorder="1"/>
    <xf numFmtId="169" fontId="83" fillId="0" borderId="0" xfId="0" applyNumberFormat="1" applyFont="1" applyBorder="1"/>
    <xf numFmtId="169" fontId="83" fillId="0" borderId="0" xfId="0" applyNumberFormat="1" applyFont="1"/>
    <xf numFmtId="0" fontId="34" fillId="36" borderId="15" xfId="0" applyFont="1" applyFill="1" applyBorder="1"/>
    <xf numFmtId="0" fontId="85" fillId="36" borderId="66" xfId="0" applyFont="1" applyFill="1" applyBorder="1"/>
    <xf numFmtId="169" fontId="34" fillId="36" borderId="16" xfId="0" applyNumberFormat="1" applyFont="1" applyFill="1" applyBorder="1"/>
    <xf numFmtId="169" fontId="34" fillId="36" borderId="17" xfId="0" applyNumberFormat="1" applyFont="1" applyFill="1" applyBorder="1"/>
    <xf numFmtId="169" fontId="34" fillId="36" borderId="0" xfId="0" applyNumberFormat="1" applyFont="1" applyFill="1" applyBorder="1"/>
    <xf numFmtId="0" fontId="0" fillId="0" borderId="20" xfId="0" applyBorder="1"/>
    <xf numFmtId="0" fontId="83" fillId="0" borderId="39" xfId="0" applyFont="1" applyBorder="1"/>
    <xf numFmtId="10" fontId="0" fillId="0" borderId="21" xfId="0" applyNumberFormat="1" applyBorder="1"/>
    <xf numFmtId="169" fontId="0" fillId="0" borderId="21" xfId="0" applyNumberFormat="1" applyBorder="1"/>
    <xf numFmtId="169" fontId="0" fillId="0" borderId="22" xfId="0" applyNumberFormat="1" applyBorder="1"/>
    <xf numFmtId="0" fontId="82" fillId="33" borderId="15" xfId="0" applyFont="1" applyFill="1" applyBorder="1" applyAlignment="1">
      <alignment wrapText="1"/>
    </xf>
    <xf numFmtId="0" fontId="83" fillId="33" borderId="66" xfId="0" applyFont="1" applyFill="1" applyBorder="1" applyAlignment="1">
      <alignment wrapText="1"/>
    </xf>
    <xf numFmtId="169" fontId="84" fillId="33" borderId="16" xfId="0" applyNumberFormat="1" applyFont="1" applyFill="1" applyBorder="1"/>
    <xf numFmtId="169" fontId="84" fillId="33" borderId="17" xfId="0" applyNumberFormat="1" applyFont="1" applyFill="1" applyBorder="1"/>
    <xf numFmtId="169" fontId="84" fillId="33" borderId="0" xfId="0" applyNumberFormat="1" applyFont="1" applyFill="1" applyBorder="1"/>
    <xf numFmtId="3" fontId="7" fillId="0" borderId="4" xfId="1" applyNumberFormat="1" applyFont="1" applyBorder="1"/>
    <xf numFmtId="9" fontId="35" fillId="0" borderId="4" xfId="99" applyFont="1" applyBorder="1"/>
    <xf numFmtId="3" fontId="37" fillId="0" borderId="4" xfId="0" applyNumberFormat="1" applyFont="1" applyBorder="1"/>
    <xf numFmtId="0" fontId="0" fillId="0" borderId="0" xfId="0" applyBorder="1" applyAlignment="1">
      <alignment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165" fontId="5" fillId="0" borderId="13" xfId="0" applyNumberFormat="1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 applyProtection="1">
      <alignment vertical="center" wrapText="1"/>
    </xf>
    <xf numFmtId="3" fontId="5" fillId="0" borderId="14" xfId="0" applyNumberFormat="1" applyFont="1" applyFill="1" applyBorder="1" applyAlignment="1" applyProtection="1">
      <alignment vertical="center" wrapText="1"/>
    </xf>
    <xf numFmtId="165" fontId="36" fillId="0" borderId="5" xfId="0" applyNumberFormat="1" applyFont="1" applyFill="1" applyBorder="1" applyAlignment="1" applyProtection="1">
      <alignment vertical="center" wrapText="1"/>
      <protection locked="0"/>
    </xf>
    <xf numFmtId="3" fontId="36" fillId="0" borderId="5" xfId="0" applyNumberFormat="1" applyFont="1" applyFill="1" applyBorder="1" applyAlignment="1" applyProtection="1">
      <alignment vertical="center" wrapText="1"/>
      <protection locked="0"/>
    </xf>
    <xf numFmtId="3" fontId="36" fillId="0" borderId="30" xfId="0" applyNumberFormat="1" applyFont="1" applyFill="1" applyBorder="1" applyAlignment="1" applyProtection="1">
      <alignment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vertical="center" wrapText="1"/>
      <protection locked="0"/>
    </xf>
    <xf numFmtId="3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</xf>
    <xf numFmtId="165" fontId="36" fillId="0" borderId="15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 applyProtection="1">
      <alignment vertical="center" wrapText="1"/>
      <protection locked="0"/>
    </xf>
    <xf numFmtId="3" fontId="7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</xf>
    <xf numFmtId="165" fontId="36" fillId="0" borderId="20" xfId="0" applyNumberFormat="1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vertical="center" wrapText="1"/>
      <protection locked="0"/>
    </xf>
    <xf numFmtId="3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2" xfId="0" applyNumberFormat="1" applyFont="1" applyFill="1" applyBorder="1" applyAlignment="1" applyProtection="1">
      <alignment horizontal="right" vertical="center" wrapText="1"/>
    </xf>
    <xf numFmtId="165" fontId="36" fillId="0" borderId="86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 applyProtection="1">
      <alignment vertical="center" wrapText="1"/>
      <protection locked="0"/>
    </xf>
    <xf numFmtId="3" fontId="36" fillId="0" borderId="7" xfId="0" applyNumberFormat="1" applyFont="1" applyFill="1" applyBorder="1" applyAlignment="1" applyProtection="1">
      <alignment vertical="center" wrapText="1"/>
      <protection locked="0"/>
    </xf>
    <xf numFmtId="3" fontId="36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104" xfId="0" applyNumberFormat="1" applyFont="1" applyFill="1" applyBorder="1" applyAlignment="1" applyProtection="1">
      <alignment horizontal="right" vertical="center" wrapText="1"/>
    </xf>
    <xf numFmtId="165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36" fillId="0" borderId="16" xfId="0" applyNumberFormat="1" applyFont="1" applyFill="1" applyBorder="1" applyAlignment="1" applyProtection="1">
      <alignment vertical="center" wrapText="1"/>
      <protection locked="0"/>
    </xf>
    <xf numFmtId="3" fontId="36" fillId="0" borderId="17" xfId="0" applyNumberFormat="1" applyFont="1" applyFill="1" applyBorder="1" applyAlignment="1" applyProtection="1">
      <alignment vertical="center" wrapText="1"/>
      <protection locked="0"/>
    </xf>
    <xf numFmtId="3" fontId="5" fillId="0" borderId="22" xfId="0" applyNumberFormat="1" applyFont="1" applyFill="1" applyBorder="1" applyAlignment="1" applyProtection="1">
      <alignment vertical="center" wrapText="1"/>
      <protection locked="0"/>
    </xf>
    <xf numFmtId="3" fontId="5" fillId="0" borderId="104" xfId="0" applyNumberFormat="1" applyFont="1" applyFill="1" applyBorder="1" applyAlignment="1" applyProtection="1">
      <alignment vertical="center" wrapText="1"/>
      <protection locked="0"/>
    </xf>
    <xf numFmtId="165" fontId="5" fillId="0" borderId="16" xfId="0" applyNumberFormat="1" applyFont="1" applyFill="1" applyBorder="1" applyAlignment="1" applyProtection="1">
      <alignment vertical="center" wrapText="1"/>
      <protection locked="0"/>
    </xf>
    <xf numFmtId="165" fontId="9" fillId="0" borderId="1" xfId="0" applyNumberFormat="1" applyFont="1" applyFill="1" applyBorder="1" applyAlignment="1" applyProtection="1">
      <alignment vertical="center" wrapText="1"/>
      <protection locked="0"/>
    </xf>
    <xf numFmtId="165" fontId="9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96" xfId="0" applyNumberFormat="1" applyFont="1" applyFill="1" applyBorder="1" applyAlignment="1">
      <alignment horizontal="center" vertical="center" wrapText="1"/>
    </xf>
    <xf numFmtId="165" fontId="5" fillId="0" borderId="101" xfId="0" applyNumberFormat="1" applyFont="1" applyFill="1" applyBorder="1" applyAlignment="1">
      <alignment horizontal="center" vertical="center" wrapText="1"/>
    </xf>
    <xf numFmtId="165" fontId="5" fillId="0" borderId="43" xfId="0" applyNumberFormat="1" applyFont="1" applyFill="1" applyBorder="1" applyAlignment="1" applyProtection="1">
      <alignment horizontal="center" vertical="center" wrapText="1"/>
    </xf>
    <xf numFmtId="165" fontId="36" fillId="0" borderId="16" xfId="0" applyNumberFormat="1" applyFont="1" applyFill="1" applyBorder="1" applyAlignment="1" applyProtection="1">
      <alignment vertical="center" wrapText="1"/>
      <protection locked="0"/>
    </xf>
    <xf numFmtId="3" fontId="36" fillId="0" borderId="17" xfId="0" applyNumberFormat="1" applyFont="1" applyFill="1" applyBorder="1" applyAlignment="1" applyProtection="1">
      <alignment vertical="center" wrapText="1"/>
    </xf>
    <xf numFmtId="3" fontId="7" fillId="0" borderId="21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5" xfId="0" applyNumberFormat="1" applyFont="1" applyFill="1" applyBorder="1" applyAlignment="1">
      <alignment vertical="center" wrapText="1"/>
    </xf>
    <xf numFmtId="165" fontId="36" fillId="0" borderId="5" xfId="0" applyNumberFormat="1" applyFont="1" applyFill="1" applyBorder="1" applyAlignment="1">
      <alignment horizontal="right" vertical="center" wrapText="1"/>
    </xf>
    <xf numFmtId="165" fontId="36" fillId="0" borderId="5" xfId="0" applyNumberFormat="1" applyFont="1" applyFill="1" applyBorder="1" applyAlignment="1" applyProtection="1">
      <alignment horizontal="right" vertical="center" wrapText="1"/>
    </xf>
    <xf numFmtId="165" fontId="36" fillId="0" borderId="30" xfId="0" applyNumberFormat="1" applyFont="1" applyFill="1" applyBorder="1" applyAlignment="1">
      <alignment horizontal="right" vertical="center" wrapText="1"/>
    </xf>
    <xf numFmtId="165" fontId="7" fillId="0" borderId="16" xfId="0" applyNumberFormat="1" applyFont="1" applyFill="1" applyBorder="1" applyAlignment="1" applyProtection="1">
      <alignment vertical="center" wrapText="1"/>
      <protection locked="0"/>
    </xf>
    <xf numFmtId="3" fontId="36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17" xfId="0" applyNumberFormat="1" applyFont="1" applyFill="1" applyBorder="1" applyAlignment="1" applyProtection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14" fillId="0" borderId="0" xfId="2" applyNumberFormat="1" applyFont="1" applyFill="1" applyBorder="1" applyAlignment="1">
      <alignment horizontal="center"/>
    </xf>
    <xf numFmtId="3" fontId="15" fillId="0" borderId="0" xfId="2" applyNumberFormat="1" applyFont="1" applyFill="1" applyBorder="1" applyAlignment="1" applyProtection="1">
      <alignment horizontal="left" vertical="center"/>
    </xf>
    <xf numFmtId="3" fontId="14" fillId="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3" fontId="16" fillId="0" borderId="6" xfId="0" applyNumberFormat="1" applyFont="1" applyFill="1" applyBorder="1" applyAlignment="1" applyProtection="1">
      <alignment horizontal="center"/>
    </xf>
    <xf numFmtId="0" fontId="22" fillId="0" borderId="0" xfId="0" applyFont="1" applyFill="1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/>
    </xf>
    <xf numFmtId="0" fontId="71" fillId="0" borderId="37" xfId="42" applyFont="1" applyBorder="1" applyAlignment="1">
      <alignment horizontal="right"/>
    </xf>
    <xf numFmtId="0" fontId="4" fillId="0" borderId="15" xfId="42" applyFont="1" applyBorder="1" applyAlignment="1">
      <alignment horizontal="center"/>
    </xf>
    <xf numFmtId="0" fontId="4" fillId="0" borderId="66" xfId="42" applyFont="1" applyBorder="1" applyAlignment="1">
      <alignment horizontal="center"/>
    </xf>
    <xf numFmtId="0" fontId="4" fillId="0" borderId="16" xfId="42" applyFont="1" applyBorder="1" applyAlignment="1">
      <alignment horizontal="center"/>
    </xf>
    <xf numFmtId="0" fontId="4" fillId="0" borderId="17" xfId="42" applyFont="1" applyBorder="1" applyAlignment="1">
      <alignment horizontal="center"/>
    </xf>
    <xf numFmtId="0" fontId="7" fillId="0" borderId="17" xfId="50" applyFont="1" applyBorder="1" applyAlignment="1">
      <alignment horizontal="center"/>
    </xf>
    <xf numFmtId="0" fontId="4" fillId="0" borderId="63" xfId="42" applyFont="1" applyBorder="1" applyAlignment="1">
      <alignment horizontal="center"/>
    </xf>
    <xf numFmtId="0" fontId="4" fillId="0" borderId="54" xfId="42" applyFont="1" applyBorder="1" applyAlignment="1">
      <alignment horizontal="center"/>
    </xf>
    <xf numFmtId="0" fontId="4" fillId="0" borderId="64" xfId="42" applyFont="1" applyBorder="1" applyAlignment="1">
      <alignment horizontal="center"/>
    </xf>
    <xf numFmtId="0" fontId="7" fillId="0" borderId="37" xfId="50" applyFont="1" applyBorder="1" applyAlignment="1">
      <alignment horizontal="right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6" fillId="0" borderId="63" xfId="1" applyFont="1" applyFill="1" applyBorder="1" applyAlignment="1">
      <alignment horizontal="center" vertical="center" wrapText="1"/>
    </xf>
    <xf numFmtId="0" fontId="6" fillId="0" borderId="55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3" fontId="36" fillId="0" borderId="15" xfId="0" applyNumberFormat="1" applyFont="1" applyBorder="1" applyAlignment="1">
      <alignment horizontal="center" vertical="center" wrapText="1"/>
    </xf>
    <xf numFmtId="3" fontId="36" fillId="0" borderId="16" xfId="0" applyNumberFormat="1" applyFont="1" applyBorder="1" applyAlignment="1">
      <alignment horizontal="center" vertical="center" wrapText="1"/>
    </xf>
    <xf numFmtId="3" fontId="36" fillId="0" borderId="17" xfId="0" applyNumberFormat="1" applyFont="1" applyBorder="1" applyAlignment="1">
      <alignment horizontal="center" vertical="center" wrapText="1"/>
    </xf>
    <xf numFmtId="3" fontId="36" fillId="0" borderId="66" xfId="0" applyNumberFormat="1" applyFont="1" applyBorder="1" applyAlignment="1">
      <alignment horizontal="center" vertical="center" wrapText="1"/>
    </xf>
    <xf numFmtId="3" fontId="36" fillId="0" borderId="49" xfId="0" applyNumberFormat="1" applyFont="1" applyBorder="1" applyAlignment="1">
      <alignment horizontal="center" vertical="center" wrapText="1"/>
    </xf>
    <xf numFmtId="0" fontId="6" fillId="0" borderId="40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9" fontId="36" fillId="0" borderId="43" xfId="0" applyNumberFormat="1" applyFont="1" applyBorder="1" applyAlignment="1">
      <alignment horizontal="center" vertical="center" wrapText="1"/>
    </xf>
    <xf numFmtId="9" fontId="36" fillId="0" borderId="46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7" fillId="0" borderId="25" xfId="1" applyFont="1" applyFill="1" applyBorder="1" applyAlignment="1">
      <alignment horizontal="left" vertical="center" wrapText="1"/>
    </xf>
    <xf numFmtId="0" fontId="7" fillId="0" borderId="26" xfId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6" fillId="0" borderId="31" xfId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36" fillId="0" borderId="6" xfId="0" applyFont="1" applyBorder="1" applyAlignment="1">
      <alignment horizontal="right"/>
    </xf>
    <xf numFmtId="0" fontId="6" fillId="0" borderId="5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36" fillId="0" borderId="16" xfId="0" applyNumberFormat="1" applyFont="1" applyBorder="1" applyAlignment="1">
      <alignment horizontal="center" vertical="center" wrapText="1"/>
    </xf>
    <xf numFmtId="49" fontId="36" fillId="0" borderId="17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49" fontId="36" fillId="0" borderId="19" xfId="0" applyNumberFormat="1" applyFont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49" fontId="36" fillId="0" borderId="7" xfId="0" applyNumberFormat="1" applyFont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vertical="center" wrapText="1"/>
    </xf>
    <xf numFmtId="49" fontId="35" fillId="0" borderId="3" xfId="0" applyNumberFormat="1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/>
    </xf>
    <xf numFmtId="49" fontId="36" fillId="0" borderId="3" xfId="0" applyNumberFormat="1" applyFont="1" applyBorder="1" applyAlignment="1">
      <alignment horizontal="center" vertical="center" wrapText="1"/>
    </xf>
    <xf numFmtId="49" fontId="36" fillId="0" borderId="8" xfId="0" applyNumberFormat="1" applyFont="1" applyBorder="1" applyAlignment="1">
      <alignment horizontal="center" vertical="center" wrapText="1"/>
    </xf>
    <xf numFmtId="49" fontId="36" fillId="0" borderId="3" xfId="0" applyNumberFormat="1" applyFont="1" applyBorder="1" applyAlignment="1">
      <alignment horizontal="center" vertical="center"/>
    </xf>
    <xf numFmtId="49" fontId="36" fillId="0" borderId="8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9" fontId="35" fillId="0" borderId="27" xfId="0" applyNumberFormat="1" applyFont="1" applyBorder="1" applyAlignment="1">
      <alignment horizontal="center"/>
    </xf>
    <xf numFmtId="49" fontId="35" fillId="0" borderId="61" xfId="0" applyNumberFormat="1" applyFont="1" applyBorder="1" applyAlignment="1">
      <alignment horizontal="center"/>
    </xf>
    <xf numFmtId="0" fontId="36" fillId="0" borderId="3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49" fontId="36" fillId="0" borderId="3" xfId="0" applyNumberFormat="1" applyFont="1" applyBorder="1" applyAlignment="1">
      <alignment horizontal="left" vertical="center" wrapText="1"/>
    </xf>
    <xf numFmtId="49" fontId="36" fillId="0" borderId="8" xfId="0" applyNumberFormat="1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49" fontId="36" fillId="0" borderId="3" xfId="0" applyNumberFormat="1" applyFont="1" applyFill="1" applyBorder="1" applyAlignment="1">
      <alignment horizontal="center" vertical="center" wrapText="1"/>
    </xf>
    <xf numFmtId="49" fontId="36" fillId="0" borderId="4" xfId="0" applyNumberFormat="1" applyFont="1" applyFill="1" applyBorder="1" applyAlignment="1">
      <alignment horizontal="center" vertical="center" wrapText="1"/>
    </xf>
    <xf numFmtId="49" fontId="36" fillId="0" borderId="8" xfId="0" applyNumberFormat="1" applyFont="1" applyFill="1" applyBorder="1" applyAlignment="1">
      <alignment horizontal="center" vertical="center" wrapText="1"/>
    </xf>
    <xf numFmtId="49" fontId="36" fillId="0" borderId="4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7" fontId="4" fillId="0" borderId="1" xfId="98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 indent="5"/>
    </xf>
    <xf numFmtId="0" fontId="9" fillId="0" borderId="8" xfId="0" applyFont="1" applyFill="1" applyBorder="1" applyAlignment="1">
      <alignment horizontal="left" vertical="center" wrapText="1" indent="5"/>
    </xf>
    <xf numFmtId="0" fontId="5" fillId="0" borderId="3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3" fontId="36" fillId="0" borderId="1" xfId="0" applyNumberFormat="1" applyFont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65" xfId="1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2" fillId="0" borderId="6" xfId="0" applyFont="1" applyBorder="1" applyAlignment="1">
      <alignment horizontal="right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9" fontId="42" fillId="0" borderId="2" xfId="99" applyFont="1" applyBorder="1" applyAlignment="1">
      <alignment horizontal="center" vertical="center" wrapText="1"/>
    </xf>
    <xf numFmtId="9" fontId="42" fillId="0" borderId="7" xfId="99" applyFont="1" applyBorder="1" applyAlignment="1">
      <alignment horizontal="center" vertical="center" wrapText="1"/>
    </xf>
    <xf numFmtId="9" fontId="42" fillId="0" borderId="5" xfId="99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left" vertical="center" wrapText="1"/>
    </xf>
    <xf numFmtId="0" fontId="40" fillId="0" borderId="61" xfId="0" applyFont="1" applyBorder="1" applyAlignment="1">
      <alignment horizontal="left" vertical="center" wrapText="1"/>
    </xf>
    <xf numFmtId="0" fontId="40" fillId="0" borderId="3" xfId="0" applyFont="1" applyBorder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42" fillId="0" borderId="3" xfId="0" applyFont="1" applyBorder="1" applyAlignment="1">
      <alignment horizontal="left" vertical="center" wrapText="1"/>
    </xf>
    <xf numFmtId="0" fontId="42" fillId="0" borderId="8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45" xfId="0" applyNumberFormat="1" applyFont="1" applyFill="1" applyBorder="1" applyAlignment="1">
      <alignment horizontal="center" vertical="center"/>
    </xf>
    <xf numFmtId="3" fontId="25" fillId="0" borderId="40" xfId="0" applyNumberFormat="1" applyFont="1" applyFill="1" applyBorder="1" applyAlignment="1">
      <alignment horizontal="center" vertical="center"/>
    </xf>
    <xf numFmtId="3" fontId="25" fillId="0" borderId="33" xfId="0" applyNumberFormat="1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horizontal="left" vertical="center" wrapText="1" indent="2"/>
    </xf>
    <xf numFmtId="3" fontId="17" fillId="0" borderId="14" xfId="0" applyNumberFormat="1" applyFont="1" applyFill="1" applyBorder="1" applyAlignment="1">
      <alignment horizontal="left" vertical="center" wrapText="1" indent="2"/>
    </xf>
    <xf numFmtId="3" fontId="25" fillId="0" borderId="40" xfId="0" applyNumberFormat="1" applyFont="1" applyFill="1" applyBorder="1" applyAlignment="1">
      <alignment horizontal="center" vertical="center" wrapText="1"/>
    </xf>
    <xf numFmtId="3" fontId="25" fillId="0" borderId="33" xfId="0" applyNumberFormat="1" applyFont="1" applyFill="1" applyBorder="1" applyAlignment="1">
      <alignment horizontal="center" vertical="center" wrapText="1"/>
    </xf>
    <xf numFmtId="3" fontId="25" fillId="0" borderId="64" xfId="0" applyNumberFormat="1" applyFont="1" applyFill="1" applyBorder="1" applyAlignment="1">
      <alignment horizontal="center" vertical="center"/>
    </xf>
    <xf numFmtId="3" fontId="25" fillId="0" borderId="57" xfId="0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 applyProtection="1">
      <alignment horizontal="left" vertical="center" indent="1"/>
    </xf>
    <xf numFmtId="3" fontId="5" fillId="0" borderId="19" xfId="3" applyNumberFormat="1" applyFont="1" applyFill="1" applyBorder="1" applyAlignment="1" applyProtection="1">
      <alignment horizontal="left" vertical="center" indent="1"/>
    </xf>
    <xf numFmtId="3" fontId="5" fillId="0" borderId="0" xfId="3" applyNumberFormat="1" applyFont="1" applyFill="1" applyBorder="1" applyAlignment="1" applyProtection="1">
      <alignment horizontal="left" vertical="center" indent="1"/>
    </xf>
    <xf numFmtId="3" fontId="13" fillId="0" borderId="42" xfId="0" applyNumberFormat="1" applyFont="1" applyFill="1" applyBorder="1" applyAlignment="1">
      <alignment horizontal="justify" vertical="center" wrapText="1"/>
    </xf>
    <xf numFmtId="3" fontId="46" fillId="0" borderId="37" xfId="0" applyNumberFormat="1" applyFont="1" applyBorder="1" applyAlignment="1">
      <alignment horizontal="center"/>
    </xf>
    <xf numFmtId="0" fontId="34" fillId="0" borderId="0" xfId="0" applyFont="1" applyFill="1" applyBorder="1" applyAlignment="1">
      <alignment horizontal="left" wrapText="1"/>
    </xf>
    <xf numFmtId="0" fontId="34" fillId="0" borderId="26" xfId="0" applyFont="1" applyFill="1" applyBorder="1" applyAlignment="1">
      <alignment horizontal="left" wrapText="1"/>
    </xf>
    <xf numFmtId="49" fontId="77" fillId="0" borderId="48" xfId="0" applyNumberFormat="1" applyFont="1" applyFill="1" applyBorder="1" applyAlignment="1">
      <alignment horizontal="left" wrapText="1"/>
    </xf>
    <xf numFmtId="49" fontId="77" fillId="0" borderId="36" xfId="0" applyNumberFormat="1" applyFont="1" applyFill="1" applyBorder="1"/>
    <xf numFmtId="49" fontId="77" fillId="0" borderId="51" xfId="0" applyNumberFormat="1" applyFont="1" applyFill="1" applyBorder="1" applyAlignment="1">
      <alignment horizontal="left" wrapText="1"/>
    </xf>
    <xf numFmtId="49" fontId="77" fillId="0" borderId="8" xfId="0" applyNumberFormat="1" applyFont="1" applyFill="1" applyBorder="1"/>
    <xf numFmtId="0" fontId="78" fillId="0" borderId="27" xfId="0" applyFont="1" applyFill="1" applyBorder="1" applyAlignment="1">
      <alignment horizontal="left" wrapText="1"/>
    </xf>
    <xf numFmtId="0" fontId="77" fillId="0" borderId="61" xfId="0" applyFont="1" applyFill="1" applyBorder="1"/>
    <xf numFmtId="49" fontId="77" fillId="0" borderId="27" xfId="0" applyNumberFormat="1" applyFont="1" applyFill="1" applyBorder="1" applyAlignment="1">
      <alignment horizontal="left" wrapText="1"/>
    </xf>
    <xf numFmtId="49" fontId="77" fillId="0" borderId="61" xfId="0" applyNumberFormat="1" applyFont="1" applyFill="1" applyBorder="1"/>
    <xf numFmtId="0" fontId="34" fillId="0" borderId="0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77" fillId="0" borderId="27" xfId="0" applyFont="1" applyFill="1" applyBorder="1" applyAlignment="1">
      <alignment horizontal="center" vertical="center" wrapText="1"/>
    </xf>
    <xf numFmtId="0" fontId="77" fillId="0" borderId="61" xfId="0" applyFont="1" applyFill="1" applyBorder="1" applyAlignment="1">
      <alignment horizontal="center"/>
    </xf>
    <xf numFmtId="0" fontId="4" fillId="0" borderId="15" xfId="42" applyFont="1" applyBorder="1" applyAlignment="1">
      <alignment horizontal="center" wrapText="1"/>
    </xf>
    <xf numFmtId="0" fontId="4" fillId="0" borderId="17" xfId="42" applyFont="1" applyBorder="1" applyAlignment="1">
      <alignment horizontal="center" wrapText="1"/>
    </xf>
    <xf numFmtId="0" fontId="4" fillId="0" borderId="31" xfId="42" applyFont="1" applyBorder="1" applyAlignment="1">
      <alignment horizontal="center" wrapText="1"/>
    </xf>
    <xf numFmtId="0" fontId="5" fillId="0" borderId="36" xfId="50" applyFont="1" applyBorder="1" applyAlignment="1">
      <alignment horizontal="center" wrapText="1"/>
    </xf>
    <xf numFmtId="0" fontId="5" fillId="0" borderId="5" xfId="50" applyFont="1" applyBorder="1" applyAlignment="1">
      <alignment horizontal="center" wrapText="1"/>
    </xf>
    <xf numFmtId="0" fontId="4" fillId="0" borderId="30" xfId="42" applyFont="1" applyBorder="1" applyAlignment="1">
      <alignment horizontal="center" wrapText="1"/>
    </xf>
    <xf numFmtId="0" fontId="6" fillId="0" borderId="20" xfId="42" applyFont="1" applyBorder="1"/>
    <xf numFmtId="0" fontId="6" fillId="0" borderId="39" xfId="42" applyFont="1" applyBorder="1"/>
    <xf numFmtId="0" fontId="6" fillId="0" borderId="21" xfId="42" applyFont="1" applyBorder="1"/>
    <xf numFmtId="0" fontId="6" fillId="0" borderId="22" xfId="42" applyFont="1" applyBorder="1"/>
    <xf numFmtId="0" fontId="5" fillId="0" borderId="31" xfId="42" applyFont="1" applyBorder="1" applyAlignment="1">
      <alignment horizontal="center" wrapText="1"/>
    </xf>
    <xf numFmtId="0" fontId="4" fillId="0" borderId="105" xfId="42" applyFont="1" applyBorder="1" applyAlignment="1">
      <alignment horizontal="center"/>
    </xf>
    <xf numFmtId="0" fontId="4" fillId="0" borderId="37" xfId="42" applyFont="1" applyBorder="1" applyAlignment="1">
      <alignment horizontal="center"/>
    </xf>
    <xf numFmtId="0" fontId="4" fillId="0" borderId="106" xfId="42" applyFont="1" applyBorder="1" applyAlignment="1">
      <alignment horizontal="center"/>
    </xf>
    <xf numFmtId="0" fontId="7" fillId="0" borderId="18" xfId="42" applyFont="1" applyBorder="1"/>
    <xf numFmtId="0" fontId="71" fillId="0" borderId="18" xfId="42" applyFont="1" applyBorder="1"/>
    <xf numFmtId="0" fontId="5" fillId="0" borderId="36" xfId="50" applyFont="1" applyBorder="1" applyAlignment="1">
      <alignment horizontal="center" vertical="center" wrapText="1"/>
    </xf>
    <xf numFmtId="0" fontId="5" fillId="0" borderId="30" xfId="42" applyFont="1" applyBorder="1" applyAlignment="1">
      <alignment horizontal="center" vertical="center" wrapText="1"/>
    </xf>
    <xf numFmtId="0" fontId="7" fillId="0" borderId="15" xfId="50" applyFont="1" applyBorder="1"/>
    <xf numFmtId="0" fontId="7" fillId="0" borderId="66" xfId="50" applyFont="1" applyBorder="1"/>
    <xf numFmtId="0" fontId="7" fillId="0" borderId="16" xfId="50" applyFont="1" applyBorder="1"/>
    <xf numFmtId="3" fontId="7" fillId="0" borderId="16" xfId="50" applyNumberFormat="1" applyFont="1" applyBorder="1"/>
    <xf numFmtId="0" fontId="7" fillId="0" borderId="17" xfId="50" applyFont="1" applyBorder="1"/>
    <xf numFmtId="0" fontId="7" fillId="0" borderId="0" xfId="50" applyFont="1" applyBorder="1" applyAlignment="1">
      <alignment horizontal="right"/>
    </xf>
    <xf numFmtId="0" fontId="5" fillId="0" borderId="40" xfId="50" applyFont="1" applyBorder="1" applyAlignment="1">
      <alignment horizontal="center" vertical="center" wrapText="1"/>
    </xf>
    <xf numFmtId="0" fontId="7" fillId="0" borderId="41" xfId="50" applyFont="1" applyBorder="1"/>
    <xf numFmtId="0" fontId="5" fillId="0" borderId="41" xfId="50" applyFont="1" applyBorder="1"/>
    <xf numFmtId="0" fontId="5" fillId="0" borderId="33" xfId="50" applyFont="1" applyBorder="1"/>
    <xf numFmtId="3" fontId="35" fillId="0" borderId="14" xfId="0" applyNumberFormat="1" applyFont="1" applyBorder="1"/>
    <xf numFmtId="0" fontId="4" fillId="0" borderId="49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5" xfId="1" applyFont="1" applyFill="1" applyBorder="1" applyAlignment="1">
      <alignment horizontal="left" vertical="center" wrapText="1"/>
    </xf>
    <xf numFmtId="49" fontId="36" fillId="0" borderId="66" xfId="0" applyNumberFormat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3" fontId="35" fillId="0" borderId="8" xfId="0" applyNumberFormat="1" applyFont="1" applyBorder="1"/>
    <xf numFmtId="3" fontId="35" fillId="0" borderId="61" xfId="0" applyNumberFormat="1" applyFont="1" applyBorder="1"/>
    <xf numFmtId="49" fontId="35" fillId="0" borderId="15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3" fontId="5" fillId="0" borderId="18" xfId="1" applyNumberFormat="1" applyFont="1" applyBorder="1"/>
    <xf numFmtId="3" fontId="5" fillId="0" borderId="51" xfId="1" applyNumberFormat="1" applyFont="1" applyBorder="1"/>
    <xf numFmtId="3" fontId="35" fillId="0" borderId="26" xfId="0" applyNumberFormat="1" applyFont="1" applyBorder="1"/>
    <xf numFmtId="3" fontId="5" fillId="0" borderId="19" xfId="1" applyNumberFormat="1" applyFont="1" applyBorder="1"/>
    <xf numFmtId="3" fontId="5" fillId="0" borderId="52" xfId="1" applyNumberFormat="1" applyFont="1" applyBorder="1"/>
    <xf numFmtId="3" fontId="5" fillId="0" borderId="48" xfId="1" applyNumberFormat="1" applyFont="1" applyBorder="1"/>
    <xf numFmtId="3" fontId="5" fillId="0" borderId="12" xfId="1" applyNumberFormat="1" applyFont="1" applyBorder="1"/>
    <xf numFmtId="49" fontId="36" fillId="0" borderId="15" xfId="0" applyNumberFormat="1" applyFont="1" applyBorder="1" applyAlignment="1">
      <alignment horizontal="center" vertical="center" wrapText="1"/>
    </xf>
    <xf numFmtId="49" fontId="36" fillId="0" borderId="18" xfId="0" applyNumberFormat="1" applyFont="1" applyBorder="1" applyAlignment="1">
      <alignment horizontal="center" vertical="center" wrapText="1"/>
    </xf>
    <xf numFmtId="3" fontId="35" fillId="0" borderId="18" xfId="0" applyNumberFormat="1" applyFont="1" applyBorder="1"/>
    <xf numFmtId="3" fontId="36" fillId="0" borderId="25" xfId="0" applyNumberFormat="1" applyFont="1" applyBorder="1"/>
    <xf numFmtId="3" fontId="36" fillId="0" borderId="18" xfId="0" applyNumberFormat="1" applyFont="1" applyBorder="1"/>
    <xf numFmtId="3" fontId="35" fillId="0" borderId="12" xfId="0" applyNumberFormat="1" applyFont="1" applyBorder="1"/>
    <xf numFmtId="0" fontId="4" fillId="0" borderId="0" xfId="1" applyFont="1" applyFill="1" applyBorder="1" applyAlignment="1">
      <alignment horizontal="left" vertical="center"/>
    </xf>
    <xf numFmtId="3" fontId="4" fillId="0" borderId="0" xfId="98" applyNumberFormat="1" applyFont="1" applyFill="1" applyBorder="1" applyAlignment="1">
      <alignment horizontal="left" vertical="center"/>
    </xf>
    <xf numFmtId="9" fontId="36" fillId="0" borderId="0" xfId="99" applyNumberFormat="1" applyFont="1" applyBorder="1"/>
    <xf numFmtId="0" fontId="35" fillId="0" borderId="1" xfId="0" applyFont="1" applyBorder="1" applyAlignment="1">
      <alignment horizontal="left"/>
    </xf>
    <xf numFmtId="3" fontId="35" fillId="0" borderId="1" xfId="98" applyNumberFormat="1" applyFont="1" applyBorder="1" applyAlignment="1">
      <alignment horizontal="center"/>
    </xf>
    <xf numFmtId="3" fontId="4" fillId="0" borderId="1" xfId="98" applyNumberFormat="1" applyFont="1" applyFill="1" applyBorder="1" applyAlignment="1">
      <alignment horizontal="center" vertical="center" wrapText="1"/>
    </xf>
    <xf numFmtId="9" fontId="36" fillId="0" borderId="1" xfId="0" applyNumberFormat="1" applyFont="1" applyBorder="1" applyAlignment="1">
      <alignment horizontal="center" vertical="center" wrapText="1"/>
    </xf>
  </cellXfs>
  <cellStyles count="100">
    <cellStyle name="20% - 1. jelölőszín 2" xfId="4"/>
    <cellStyle name="20% - 2. jelölőszín 2" xfId="5"/>
    <cellStyle name="20% - 3. jelölőszín 2" xfId="6"/>
    <cellStyle name="20% - 4. jelölőszín 2" xfId="7"/>
    <cellStyle name="20% - 5. jelölőszín 2" xfId="8"/>
    <cellStyle name="20% - 6. jelölőszín 2" xfId="9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40% - 1. jelölőszín 2" xfId="10"/>
    <cellStyle name="40% - 2. jelölőszín 2" xfId="11"/>
    <cellStyle name="40% - 3. jelölőszín 2" xfId="12"/>
    <cellStyle name="40% - 4. jelölőszín 2" xfId="13"/>
    <cellStyle name="40% - 5. jelölőszín 2" xfId="14"/>
    <cellStyle name="40% - 6. jelölőszín 2" xfId="15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60% - 1. jelölőszín 2" xfId="16"/>
    <cellStyle name="60% - 2. jelölőszín 2" xfId="17"/>
    <cellStyle name="60% - 3. jelölőszín 2" xfId="18"/>
    <cellStyle name="60% - 4. jelölőszín 2" xfId="19"/>
    <cellStyle name="60% - 5. jelölőszín 2" xfId="20"/>
    <cellStyle name="60% - 6. jelölőszín 2" xfId="2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 2" xfId="22"/>
    <cellStyle name="Calculation" xfId="82"/>
    <cellStyle name="Check Cell" xfId="83"/>
    <cellStyle name="Cím 2" xfId="23"/>
    <cellStyle name="Címsor 1 2" xfId="24"/>
    <cellStyle name="Címsor 2 2" xfId="25"/>
    <cellStyle name="Címsor 3 2" xfId="26"/>
    <cellStyle name="Címsor 4 2" xfId="27"/>
    <cellStyle name="Ellenőrzőcella 2" xfId="28"/>
    <cellStyle name="Explanatory Text" xfId="84"/>
    <cellStyle name="Ezres" xfId="98" builtinId="3"/>
    <cellStyle name="Ezres 2" xfId="56"/>
    <cellStyle name="Figyelmeztetés 2" xfId="29"/>
    <cellStyle name="Good" xfId="85"/>
    <cellStyle name="Heading 1" xfId="86"/>
    <cellStyle name="Heading 2" xfId="87"/>
    <cellStyle name="Heading 3" xfId="88"/>
    <cellStyle name="Heading 4" xfId="89"/>
    <cellStyle name="Hivatkozott cella 2" xfId="30"/>
    <cellStyle name="Input" xfId="90"/>
    <cellStyle name="Jegyzet 2" xfId="31"/>
    <cellStyle name="Jelölőszín (1) 2" xfId="32"/>
    <cellStyle name="Jelölőszín (2) 2" xfId="33"/>
    <cellStyle name="Jelölőszín (3) 2" xfId="34"/>
    <cellStyle name="Jelölőszín (4) 2" xfId="35"/>
    <cellStyle name="Jelölőszín (5) 2" xfId="36"/>
    <cellStyle name="Jelölőszín (6) 2" xfId="37"/>
    <cellStyle name="Jó 2" xfId="38"/>
    <cellStyle name="Kimenet 2" xfId="39"/>
    <cellStyle name="Linked Cell" xfId="91"/>
    <cellStyle name="Magyarázó szöveg 2" xfId="40"/>
    <cellStyle name="Neutral" xfId="92"/>
    <cellStyle name="Normál" xfId="0" builtinId="0"/>
    <cellStyle name="Normál 2" xfId="1"/>
    <cellStyle name="Normál 2 2" xfId="41"/>
    <cellStyle name="Normál 2_TÁJÉKOZTATÓ _TÁBLÁK" xfId="42"/>
    <cellStyle name="Normál 3" xfId="43"/>
    <cellStyle name="Normál 4" xfId="44"/>
    <cellStyle name="Normál 4 2" xfId="45"/>
    <cellStyle name="Normál 5" xfId="46"/>
    <cellStyle name="Normál 5 2" xfId="47"/>
    <cellStyle name="Normál 5 3" xfId="48"/>
    <cellStyle name="Normal_KARSZJ3" xfId="49"/>
    <cellStyle name="Normál_KVRENMUNKA" xfId="2"/>
    <cellStyle name="Normál_SEGEDLETEK" xfId="3"/>
    <cellStyle name="Normál_TÁJÉKOZTATÓ _TÁBLÁK" xfId="50"/>
    <cellStyle name="Note" xfId="93"/>
    <cellStyle name="Output" xfId="94"/>
    <cellStyle name="Összesen 2" xfId="51"/>
    <cellStyle name="Rossz 2" xfId="52"/>
    <cellStyle name="Semleges 2" xfId="53"/>
    <cellStyle name="Számítás 2" xfId="54"/>
    <cellStyle name="Százalék" xfId="99" builtinId="5"/>
    <cellStyle name="Százalék 2" xfId="55"/>
    <cellStyle name="Title" xfId="95"/>
    <cellStyle name="Total" xfId="96"/>
    <cellStyle name="Warning Text" xfId="97"/>
  </cellStyles>
  <dxfs count="4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sp macro="" textlink="">
      <xdr:nvSpPr>
        <xdr:cNvPr id="57349" name="Line 2"/>
        <xdr:cNvSpPr>
          <a:spLocks noChangeShapeType="1"/>
        </xdr:cNvSpPr>
      </xdr:nvSpPr>
      <xdr:spPr bwMode="auto">
        <a:xfrm flipV="1">
          <a:off x="1257300" y="4943475"/>
          <a:ext cx="474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5</xdr:col>
      <xdr:colOff>9525</xdr:colOff>
      <xdr:row>21</xdr:row>
      <xdr:rowOff>0</xdr:rowOff>
    </xdr:to>
    <xdr:sp macro="" textlink="">
      <xdr:nvSpPr>
        <xdr:cNvPr id="56325" name="Line 2"/>
        <xdr:cNvSpPr>
          <a:spLocks noChangeShapeType="1"/>
        </xdr:cNvSpPr>
      </xdr:nvSpPr>
      <xdr:spPr bwMode="auto">
        <a:xfrm flipV="1">
          <a:off x="1400175" y="5229225"/>
          <a:ext cx="474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T&#246;bbc&#233;l&#250;Kist&#233;rs&#233;giT&#225;rsul&#225;s\Normat&#237;va_2006\BMelfogadott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6/BMelfogadott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asar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umok/T&#246;bbc&#233;l&#250;Kist&#233;rs&#233;giT&#225;rsul&#225;s/Normat&#237;va_2007/normat&#237;vafelm&#233;r&#233;s200611h&#243;/4002_kit&#246;lt&#246;tt1204(V&#201;GLEGES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Segéd-összesítő"/>
      <sheetName val="Összesítő"/>
      <sheetName val="Adat-felmérő"/>
      <sheetName val="Közokt. kieg"/>
    </sheetNames>
    <sheetDataSet>
      <sheetData sheetId="0" refreshError="1">
        <row r="8">
          <cell r="CD8" t="str">
            <v>Aba</v>
          </cell>
        </row>
        <row r="9">
          <cell r="CD9" t="str">
            <v>Abádszalók</v>
          </cell>
        </row>
        <row r="10">
          <cell r="CD10" t="str">
            <v>Abaliget</v>
          </cell>
        </row>
        <row r="11">
          <cell r="CD11" t="str">
            <v>Abasár</v>
          </cell>
        </row>
        <row r="12">
          <cell r="CD12" t="str">
            <v>Abaújalpár</v>
          </cell>
        </row>
        <row r="13">
          <cell r="CD13" t="str">
            <v>Abaújkér</v>
          </cell>
        </row>
        <row r="14">
          <cell r="CD14" t="str">
            <v>Abaújlak</v>
          </cell>
        </row>
        <row r="15">
          <cell r="CD15" t="str">
            <v>Abaújszántó</v>
          </cell>
        </row>
        <row r="16">
          <cell r="CD16" t="str">
            <v>Abaújszolnok</v>
          </cell>
        </row>
        <row r="17">
          <cell r="CD17" t="str">
            <v>Abaújvár</v>
          </cell>
        </row>
        <row r="18">
          <cell r="CD18" t="str">
            <v>Abda</v>
          </cell>
        </row>
        <row r="19">
          <cell r="CD19" t="str">
            <v>Abod</v>
          </cell>
        </row>
        <row r="20">
          <cell r="CD20" t="str">
            <v>Abony</v>
          </cell>
        </row>
        <row r="21">
          <cell r="CD21" t="str">
            <v>Ábrahámhegy</v>
          </cell>
        </row>
        <row r="22">
          <cell r="CD22" t="str">
            <v>Ács</v>
          </cell>
        </row>
        <row r="23">
          <cell r="CD23" t="str">
            <v>Acsa</v>
          </cell>
        </row>
        <row r="24">
          <cell r="CD24" t="str">
            <v>Acsád</v>
          </cell>
        </row>
        <row r="25">
          <cell r="CD25" t="str">
            <v>Acsalag</v>
          </cell>
        </row>
        <row r="26">
          <cell r="CD26" t="str">
            <v>Ácsteszér</v>
          </cell>
        </row>
        <row r="27">
          <cell r="CD27" t="str">
            <v>Adács</v>
          </cell>
        </row>
        <row r="28">
          <cell r="CD28" t="str">
            <v>Ádánd</v>
          </cell>
        </row>
        <row r="29">
          <cell r="CD29" t="str">
            <v>Adásztevel</v>
          </cell>
        </row>
        <row r="30">
          <cell r="CD30" t="e">
            <v>#N/A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
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
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
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
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
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
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topLeftCell="A13" workbookViewId="0">
      <selection activeCell="B32" sqref="B32"/>
    </sheetView>
  </sheetViews>
  <sheetFormatPr defaultRowHeight="15"/>
  <cols>
    <col min="1" max="1" width="14.5703125" customWidth="1"/>
    <col min="2" max="2" width="82" customWidth="1"/>
    <col min="3" max="3" width="47.7109375" customWidth="1"/>
  </cols>
  <sheetData>
    <row r="1" spans="1:2" ht="33.75" customHeight="1">
      <c r="A1" s="1148" t="s">
        <v>755</v>
      </c>
      <c r="B1" s="1148"/>
    </row>
    <row r="2" spans="1:2">
      <c r="A2" s="454"/>
      <c r="B2" s="775"/>
    </row>
    <row r="3" spans="1:2">
      <c r="A3" s="776" t="s">
        <v>658</v>
      </c>
      <c r="B3" s="777" t="s">
        <v>771</v>
      </c>
    </row>
    <row r="4" spans="1:2">
      <c r="A4" s="776" t="s">
        <v>659</v>
      </c>
      <c r="B4" s="777" t="s">
        <v>772</v>
      </c>
    </row>
    <row r="5" spans="1:2">
      <c r="A5" s="776" t="s">
        <v>660</v>
      </c>
      <c r="B5" s="777" t="s">
        <v>773</v>
      </c>
    </row>
    <row r="6" spans="1:2">
      <c r="A6" s="776" t="s">
        <v>670</v>
      </c>
      <c r="B6" s="777" t="s">
        <v>774</v>
      </c>
    </row>
    <row r="7" spans="1:2">
      <c r="A7" s="776" t="s">
        <v>671</v>
      </c>
      <c r="B7" s="777" t="s">
        <v>775</v>
      </c>
    </row>
    <row r="8" spans="1:2">
      <c r="A8" s="776" t="s">
        <v>672</v>
      </c>
      <c r="B8" s="777" t="s">
        <v>756</v>
      </c>
    </row>
    <row r="9" spans="1:2">
      <c r="A9" s="776" t="s">
        <v>661</v>
      </c>
      <c r="B9" s="777" t="s">
        <v>757</v>
      </c>
    </row>
    <row r="10" spans="1:2">
      <c r="A10" s="776" t="s">
        <v>662</v>
      </c>
      <c r="B10" s="777" t="s">
        <v>758</v>
      </c>
    </row>
    <row r="11" spans="1:2" ht="25.5">
      <c r="A11" s="776" t="s">
        <v>737</v>
      </c>
      <c r="B11" s="777" t="s">
        <v>759</v>
      </c>
    </row>
    <row r="12" spans="1:2" ht="25.5">
      <c r="A12" s="776" t="s">
        <v>738</v>
      </c>
      <c r="B12" s="777" t="s">
        <v>760</v>
      </c>
    </row>
    <row r="13" spans="1:2" ht="25.5">
      <c r="A13" s="776" t="s">
        <v>739</v>
      </c>
      <c r="B13" s="777" t="s">
        <v>761</v>
      </c>
    </row>
    <row r="14" spans="1:2">
      <c r="A14" s="776" t="s">
        <v>740</v>
      </c>
      <c r="B14" s="777" t="s">
        <v>762</v>
      </c>
    </row>
    <row r="15" spans="1:2">
      <c r="A15" s="776" t="s">
        <v>741</v>
      </c>
      <c r="B15" s="777" t="s">
        <v>763</v>
      </c>
    </row>
    <row r="16" spans="1:2">
      <c r="A16" s="776" t="s">
        <v>742</v>
      </c>
      <c r="B16" s="777" t="s">
        <v>764</v>
      </c>
    </row>
    <row r="17" spans="1:5">
      <c r="A17" s="776" t="s">
        <v>743</v>
      </c>
      <c r="B17" s="777" t="s">
        <v>765</v>
      </c>
    </row>
    <row r="18" spans="1:5">
      <c r="A18" s="776" t="s">
        <v>663</v>
      </c>
      <c r="B18" s="777" t="s">
        <v>664</v>
      </c>
    </row>
    <row r="19" spans="1:5">
      <c r="A19" s="776" t="s">
        <v>744</v>
      </c>
      <c r="B19" s="777" t="s">
        <v>766</v>
      </c>
    </row>
    <row r="20" spans="1:5">
      <c r="A20" s="776" t="s">
        <v>745</v>
      </c>
      <c r="B20" s="777" t="s">
        <v>767</v>
      </c>
    </row>
    <row r="21" spans="1:5">
      <c r="A21" s="776" t="s">
        <v>1017</v>
      </c>
      <c r="B21" s="777" t="s">
        <v>768</v>
      </c>
    </row>
    <row r="22" spans="1:5">
      <c r="A22" s="776" t="s">
        <v>665</v>
      </c>
      <c r="B22" s="777" t="s">
        <v>666</v>
      </c>
    </row>
    <row r="23" spans="1:5">
      <c r="A23" s="776" t="s">
        <v>667</v>
      </c>
      <c r="B23" s="777" t="s">
        <v>668</v>
      </c>
    </row>
    <row r="24" spans="1:5" ht="17.25" customHeight="1">
      <c r="A24" s="776" t="s">
        <v>669</v>
      </c>
      <c r="B24" s="777" t="s">
        <v>769</v>
      </c>
    </row>
    <row r="25" spans="1:5">
      <c r="A25" s="776" t="s">
        <v>1019</v>
      </c>
      <c r="B25" s="777" t="s">
        <v>518</v>
      </c>
    </row>
    <row r="26" spans="1:5">
      <c r="A26" s="776" t="s">
        <v>1020</v>
      </c>
      <c r="B26" s="777" t="s">
        <v>673</v>
      </c>
    </row>
    <row r="27" spans="1:5">
      <c r="A27" s="776" t="s">
        <v>1021</v>
      </c>
      <c r="B27" s="777" t="s">
        <v>770</v>
      </c>
      <c r="C27" s="777"/>
      <c r="D27" s="777"/>
      <c r="E27" s="777"/>
    </row>
    <row r="28" spans="1:5">
      <c r="A28" s="776" t="s">
        <v>1022</v>
      </c>
      <c r="B28" s="777" t="s">
        <v>776</v>
      </c>
    </row>
    <row r="29" spans="1:5">
      <c r="A29" s="776" t="s">
        <v>1023</v>
      </c>
      <c r="B29" s="777" t="s">
        <v>1025</v>
      </c>
    </row>
    <row r="30" spans="1:5">
      <c r="A30" s="776" t="s">
        <v>1024</v>
      </c>
      <c r="B30" s="777" t="s">
        <v>1026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view="pageLayout" workbookViewId="0">
      <selection activeCell="E11" sqref="E11"/>
    </sheetView>
  </sheetViews>
  <sheetFormatPr defaultRowHeight="15"/>
  <cols>
    <col min="1" max="1" width="13" style="28" customWidth="1"/>
    <col min="2" max="3" width="13" style="29" customWidth="1"/>
    <col min="4" max="4" width="11" style="29" customWidth="1"/>
    <col min="5" max="7" width="11" style="20" customWidth="1"/>
    <col min="8" max="8" width="6.5703125" style="20" customWidth="1"/>
    <col min="9" max="16384" width="9.140625" style="1"/>
  </cols>
  <sheetData>
    <row r="1" spans="1:8" ht="15.75" customHeight="1">
      <c r="E1" s="1212" t="s">
        <v>401</v>
      </c>
      <c r="F1" s="1212"/>
      <c r="G1" s="1212"/>
      <c r="H1" s="788"/>
    </row>
    <row r="2" spans="1:8" ht="24.75" customHeight="1">
      <c r="A2" s="1220" t="s">
        <v>0</v>
      </c>
      <c r="B2" s="1220" t="s">
        <v>182</v>
      </c>
      <c r="C2" s="1220"/>
      <c r="D2" s="1221" t="s">
        <v>748</v>
      </c>
      <c r="E2" s="1216" t="s">
        <v>176</v>
      </c>
      <c r="F2" s="1217"/>
      <c r="G2" s="1218"/>
      <c r="H2" s="1221" t="s">
        <v>616</v>
      </c>
    </row>
    <row r="3" spans="1:8" s="2" customFormat="1">
      <c r="A3" s="1220"/>
      <c r="B3" s="1220"/>
      <c r="C3" s="1220"/>
      <c r="D3" s="1222"/>
      <c r="E3" s="3" t="s">
        <v>177</v>
      </c>
      <c r="F3" s="3" t="s">
        <v>178</v>
      </c>
      <c r="G3" s="3" t="s">
        <v>179</v>
      </c>
      <c r="H3" s="1222"/>
    </row>
    <row r="4" spans="1:8" s="2" customFormat="1">
      <c r="A4" s="1220"/>
      <c r="B4" s="1220"/>
      <c r="C4" s="1220"/>
      <c r="D4" s="1223"/>
      <c r="E4" s="1219" t="s">
        <v>189</v>
      </c>
      <c r="F4" s="1219"/>
      <c r="G4" s="1219"/>
      <c r="H4" s="1223"/>
    </row>
    <row r="5" spans="1:8" ht="12" customHeight="1">
      <c r="A5" s="6" t="s">
        <v>27</v>
      </c>
      <c r="B5" s="1215" t="s">
        <v>174</v>
      </c>
      <c r="C5" s="1215"/>
      <c r="D5" s="475"/>
      <c r="E5" s="475"/>
      <c r="F5" s="21"/>
      <c r="G5" s="21"/>
      <c r="H5" s="21"/>
    </row>
    <row r="6" spans="1:8" ht="12" customHeight="1">
      <c r="A6" s="6" t="s">
        <v>33</v>
      </c>
      <c r="B6" s="1215" t="s">
        <v>173</v>
      </c>
      <c r="C6" s="1215"/>
      <c r="D6" s="715">
        <v>17783</v>
      </c>
      <c r="E6" s="715">
        <v>17540</v>
      </c>
      <c r="F6" s="49"/>
      <c r="G6" s="49"/>
      <c r="H6" s="789">
        <f>+E6/D6</f>
        <v>0.9863352640161952</v>
      </c>
    </row>
    <row r="7" spans="1:8" ht="12" customHeight="1">
      <c r="A7" s="7" t="s">
        <v>34</v>
      </c>
      <c r="B7" s="1214" t="s">
        <v>172</v>
      </c>
      <c r="C7" s="1214"/>
      <c r="D7" s="476">
        <f>SUM(D5:D6)</f>
        <v>17783</v>
      </c>
      <c r="E7" s="476">
        <f>SUM(E5:E6)</f>
        <v>17540</v>
      </c>
      <c r="F7" s="47"/>
      <c r="G7" s="47"/>
      <c r="H7" s="789">
        <f t="shared" ref="H7:H65" si="0">+E7/D7</f>
        <v>0.9863352640161952</v>
      </c>
    </row>
    <row r="8" spans="1:8" ht="12" customHeight="1">
      <c r="A8" s="8"/>
      <c r="B8" s="9"/>
      <c r="C8" s="9"/>
      <c r="D8" s="23"/>
      <c r="E8" s="23"/>
      <c r="F8" s="23"/>
      <c r="G8" s="24"/>
      <c r="H8" s="789"/>
    </row>
    <row r="9" spans="1:8" ht="12" customHeight="1">
      <c r="A9" s="6" t="s">
        <v>35</v>
      </c>
      <c r="B9" s="1215" t="s">
        <v>171</v>
      </c>
      <c r="C9" s="1215"/>
      <c r="D9" s="473">
        <v>4904</v>
      </c>
      <c r="E9" s="473">
        <v>4025</v>
      </c>
      <c r="F9" s="49"/>
      <c r="G9" s="49"/>
      <c r="H9" s="789">
        <f t="shared" si="0"/>
        <v>0.82075856443719408</v>
      </c>
    </row>
    <row r="10" spans="1:8" ht="12" customHeight="1">
      <c r="A10" s="139"/>
      <c r="B10" s="27"/>
      <c r="C10" s="12"/>
      <c r="D10" s="477"/>
      <c r="E10" s="477"/>
      <c r="F10" s="467"/>
      <c r="G10" s="468"/>
      <c r="H10" s="789"/>
    </row>
    <row r="11" spans="1:8" ht="12" customHeight="1">
      <c r="A11" s="13" t="s">
        <v>42</v>
      </c>
      <c r="B11" s="1213" t="s">
        <v>41</v>
      </c>
      <c r="C11" s="1213"/>
      <c r="D11" s="478"/>
      <c r="E11" s="478"/>
      <c r="F11" s="25"/>
      <c r="G11" s="25"/>
      <c r="H11" s="789"/>
    </row>
    <row r="12" spans="1:8" ht="12" customHeight="1">
      <c r="A12" s="4" t="s">
        <v>44</v>
      </c>
      <c r="B12" s="1211" t="s">
        <v>43</v>
      </c>
      <c r="C12" s="1211"/>
      <c r="D12" s="479"/>
      <c r="E12" s="479"/>
      <c r="F12" s="21"/>
      <c r="G12" s="21"/>
      <c r="H12" s="789"/>
    </row>
    <row r="13" spans="1:8" ht="12" customHeight="1">
      <c r="A13" s="4" t="s">
        <v>46</v>
      </c>
      <c r="B13" s="1211" t="s">
        <v>45</v>
      </c>
      <c r="C13" s="1211"/>
      <c r="D13" s="479"/>
      <c r="E13" s="479"/>
      <c r="F13" s="21"/>
      <c r="G13" s="21"/>
      <c r="H13" s="789"/>
    </row>
    <row r="14" spans="1:8" s="51" customFormat="1" ht="12" customHeight="1">
      <c r="A14" s="6" t="s">
        <v>47</v>
      </c>
      <c r="B14" s="1215" t="s">
        <v>170</v>
      </c>
      <c r="C14" s="1215"/>
      <c r="D14" s="473">
        <f>SUM(D11:D13)</f>
        <v>0</v>
      </c>
      <c r="E14" s="473">
        <f>SUM(E11:E13)</f>
        <v>0</v>
      </c>
      <c r="F14" s="49"/>
      <c r="G14" s="49"/>
      <c r="H14" s="789"/>
    </row>
    <row r="15" spans="1:8" ht="12" customHeight="1">
      <c r="A15" s="4" t="s">
        <v>49</v>
      </c>
      <c r="B15" s="1211" t="s">
        <v>48</v>
      </c>
      <c r="C15" s="1211"/>
      <c r="D15" s="479"/>
      <c r="E15" s="479"/>
      <c r="F15" s="21"/>
      <c r="G15" s="21"/>
      <c r="H15" s="789"/>
    </row>
    <row r="16" spans="1:8" ht="12" customHeight="1">
      <c r="A16" s="4" t="s">
        <v>51</v>
      </c>
      <c r="B16" s="1211" t="s">
        <v>50</v>
      </c>
      <c r="C16" s="1211"/>
      <c r="D16" s="479">
        <v>600</v>
      </c>
      <c r="E16" s="479">
        <v>600</v>
      </c>
      <c r="F16" s="21"/>
      <c r="G16" s="21"/>
      <c r="H16" s="789">
        <f t="shared" si="0"/>
        <v>1</v>
      </c>
    </row>
    <row r="17" spans="1:8" s="51" customFormat="1" ht="12" customHeight="1">
      <c r="A17" s="6" t="s">
        <v>52</v>
      </c>
      <c r="B17" s="1215" t="s">
        <v>169</v>
      </c>
      <c r="C17" s="1215"/>
      <c r="D17" s="473">
        <f>SUM(D15:D16)</f>
        <v>600</v>
      </c>
      <c r="E17" s="473">
        <f>SUM(E15:E16)</f>
        <v>600</v>
      </c>
      <c r="F17" s="49"/>
      <c r="G17" s="49"/>
      <c r="H17" s="789">
        <f t="shared" si="0"/>
        <v>1</v>
      </c>
    </row>
    <row r="18" spans="1:8" ht="12" customHeight="1">
      <c r="A18" s="4" t="s">
        <v>54</v>
      </c>
      <c r="B18" s="1211" t="s">
        <v>53</v>
      </c>
      <c r="C18" s="1211"/>
      <c r="D18" s="479"/>
      <c r="E18" s="479"/>
      <c r="F18" s="21"/>
      <c r="G18" s="21"/>
      <c r="H18" s="789"/>
    </row>
    <row r="19" spans="1:8" ht="12" customHeight="1">
      <c r="A19" s="4" t="s">
        <v>56</v>
      </c>
      <c r="B19" s="1211" t="s">
        <v>55</v>
      </c>
      <c r="C19" s="1211"/>
      <c r="D19" s="479"/>
      <c r="E19" s="479"/>
      <c r="F19" s="21"/>
      <c r="G19" s="21"/>
      <c r="H19" s="789"/>
    </row>
    <row r="20" spans="1:8" ht="12" customHeight="1">
      <c r="A20" s="4" t="s">
        <v>57</v>
      </c>
      <c r="B20" s="1211" t="s">
        <v>167</v>
      </c>
      <c r="C20" s="1211"/>
      <c r="D20" s="479"/>
      <c r="E20" s="479"/>
      <c r="F20" s="21"/>
      <c r="G20" s="21"/>
      <c r="H20" s="789"/>
    </row>
    <row r="21" spans="1:8" ht="12" customHeight="1">
      <c r="A21" s="4"/>
      <c r="B21" s="1211" t="s">
        <v>58</v>
      </c>
      <c r="C21" s="1211"/>
      <c r="D21" s="479"/>
      <c r="E21" s="479"/>
      <c r="F21" s="21"/>
      <c r="G21" s="21"/>
      <c r="H21" s="789"/>
    </row>
    <row r="22" spans="1:8" ht="12" customHeight="1">
      <c r="A22" s="4" t="s">
        <v>60</v>
      </c>
      <c r="B22" s="1211" t="s">
        <v>166</v>
      </c>
      <c r="C22" s="1211"/>
      <c r="D22" s="479"/>
      <c r="E22" s="479"/>
      <c r="F22" s="21"/>
      <c r="G22" s="21"/>
      <c r="H22" s="789"/>
    </row>
    <row r="23" spans="1:8" ht="12" customHeight="1">
      <c r="A23" s="4" t="s">
        <v>63</v>
      </c>
      <c r="B23" s="1211" t="s">
        <v>62</v>
      </c>
      <c r="C23" s="1211"/>
      <c r="D23" s="478">
        <v>1000</v>
      </c>
      <c r="E23" s="478">
        <v>1000</v>
      </c>
      <c r="F23" s="21"/>
      <c r="G23" s="21"/>
      <c r="H23" s="789">
        <f t="shared" si="0"/>
        <v>1</v>
      </c>
    </row>
    <row r="24" spans="1:8" ht="12" customHeight="1">
      <c r="A24" s="4" t="s">
        <v>65</v>
      </c>
      <c r="B24" s="1211" t="s">
        <v>64</v>
      </c>
      <c r="C24" s="1211"/>
      <c r="D24" s="479">
        <v>4700</v>
      </c>
      <c r="E24" s="479">
        <f>3000+360+2500+200+540+200+200</f>
        <v>7000</v>
      </c>
      <c r="F24" s="21"/>
      <c r="G24" s="21"/>
      <c r="H24" s="789">
        <f t="shared" si="0"/>
        <v>1.4893617021276595</v>
      </c>
    </row>
    <row r="25" spans="1:8" s="51" customFormat="1" ht="12" customHeight="1">
      <c r="A25" s="6" t="s">
        <v>66</v>
      </c>
      <c r="B25" s="1215" t="s">
        <v>156</v>
      </c>
      <c r="C25" s="1215"/>
      <c r="D25" s="473">
        <f>+D24+D23+D22+D21+D20+D19+D18</f>
        <v>5700</v>
      </c>
      <c r="E25" s="473">
        <f>+E24+E23+E22+E21+E20+E19+E18</f>
        <v>8000</v>
      </c>
      <c r="F25" s="49"/>
      <c r="G25" s="49"/>
      <c r="H25" s="789">
        <f t="shared" si="0"/>
        <v>1.4035087719298245</v>
      </c>
    </row>
    <row r="26" spans="1:8" ht="12" customHeight="1">
      <c r="A26" s="4" t="s">
        <v>68</v>
      </c>
      <c r="B26" s="1211" t="s">
        <v>67</v>
      </c>
      <c r="C26" s="1211"/>
      <c r="D26" s="479">
        <v>1500</v>
      </c>
      <c r="E26" s="479">
        <v>100</v>
      </c>
      <c r="F26" s="21"/>
      <c r="G26" s="21"/>
      <c r="H26" s="789">
        <f t="shared" si="0"/>
        <v>6.6666666666666666E-2</v>
      </c>
    </row>
    <row r="27" spans="1:8" ht="12" customHeight="1">
      <c r="A27" s="4" t="s">
        <v>70</v>
      </c>
      <c r="B27" s="1211" t="s">
        <v>69</v>
      </c>
      <c r="C27" s="1211"/>
      <c r="D27" s="479"/>
      <c r="E27" s="479"/>
      <c r="F27" s="21"/>
      <c r="G27" s="21"/>
      <c r="H27" s="789"/>
    </row>
    <row r="28" spans="1:8" ht="12" customHeight="1">
      <c r="A28" s="6" t="s">
        <v>71</v>
      </c>
      <c r="B28" s="1215" t="s">
        <v>155</v>
      </c>
      <c r="C28" s="1215"/>
      <c r="D28" s="473">
        <f>SUM(D26:D27)</f>
        <v>1500</v>
      </c>
      <c r="E28" s="473">
        <f>SUM(E26:E27)</f>
        <v>100</v>
      </c>
      <c r="F28" s="49"/>
      <c r="G28" s="49"/>
      <c r="H28" s="789">
        <f t="shared" si="0"/>
        <v>6.6666666666666666E-2</v>
      </c>
    </row>
    <row r="29" spans="1:8" ht="12" customHeight="1">
      <c r="A29" s="4" t="s">
        <v>73</v>
      </c>
      <c r="B29" s="1211" t="s">
        <v>72</v>
      </c>
      <c r="C29" s="1211"/>
      <c r="D29" s="479">
        <v>650</v>
      </c>
      <c r="E29" s="479">
        <v>650</v>
      </c>
      <c r="F29" s="21"/>
      <c r="G29" s="21"/>
      <c r="H29" s="789">
        <f t="shared" si="0"/>
        <v>1</v>
      </c>
    </row>
    <row r="30" spans="1:8" ht="12" customHeight="1">
      <c r="A30" s="4" t="s">
        <v>75</v>
      </c>
      <c r="B30" s="1211" t="s">
        <v>74</v>
      </c>
      <c r="C30" s="1211"/>
      <c r="D30" s="479"/>
      <c r="E30" s="479"/>
      <c r="F30" s="21"/>
      <c r="G30" s="21"/>
      <c r="H30" s="789"/>
    </row>
    <row r="31" spans="1:8" ht="12" customHeight="1">
      <c r="A31" s="4" t="s">
        <v>76</v>
      </c>
      <c r="B31" s="1211" t="s">
        <v>154</v>
      </c>
      <c r="C31" s="1211"/>
      <c r="D31" s="479"/>
      <c r="E31" s="479"/>
      <c r="F31" s="21"/>
      <c r="G31" s="21"/>
      <c r="H31" s="789"/>
    </row>
    <row r="32" spans="1:8" ht="12" customHeight="1">
      <c r="A32" s="4" t="s">
        <v>77</v>
      </c>
      <c r="B32" s="1211" t="s">
        <v>153</v>
      </c>
      <c r="C32" s="1211"/>
      <c r="D32" s="479"/>
      <c r="E32" s="479"/>
      <c r="F32" s="21"/>
      <c r="G32" s="21"/>
      <c r="H32" s="789"/>
    </row>
    <row r="33" spans="1:8" ht="12" customHeight="1">
      <c r="A33" s="4" t="s">
        <v>79</v>
      </c>
      <c r="B33" s="1211" t="s">
        <v>78</v>
      </c>
      <c r="C33" s="1211"/>
      <c r="D33" s="479">
        <v>100</v>
      </c>
      <c r="E33" s="479">
        <v>300</v>
      </c>
      <c r="F33" s="21"/>
      <c r="G33" s="21"/>
      <c r="H33" s="789">
        <f t="shared" si="0"/>
        <v>3</v>
      </c>
    </row>
    <row r="34" spans="1:8" ht="12" customHeight="1">
      <c r="A34" s="6" t="s">
        <v>80</v>
      </c>
      <c r="B34" s="1215" t="s">
        <v>152</v>
      </c>
      <c r="C34" s="1215"/>
      <c r="D34" s="473">
        <f>SUM(D29:D33)</f>
        <v>750</v>
      </c>
      <c r="E34" s="473">
        <f>SUM(E29:E33)</f>
        <v>950</v>
      </c>
      <c r="F34" s="49"/>
      <c r="G34" s="49"/>
      <c r="H34" s="789">
        <f t="shared" si="0"/>
        <v>1.2666666666666666</v>
      </c>
    </row>
    <row r="35" spans="1:8" ht="12" customHeight="1">
      <c r="A35" s="7" t="s">
        <v>81</v>
      </c>
      <c r="B35" s="1214" t="s">
        <v>151</v>
      </c>
      <c r="C35" s="1214"/>
      <c r="D35" s="474">
        <f>+D34+D28+D25+D17+D14</f>
        <v>8550</v>
      </c>
      <c r="E35" s="474">
        <f>+E34+E28+E25+E17+E14</f>
        <v>9650</v>
      </c>
      <c r="F35" s="47"/>
      <c r="G35" s="47"/>
      <c r="H35" s="789">
        <f t="shared" si="0"/>
        <v>1.128654970760234</v>
      </c>
    </row>
    <row r="36" spans="1:8" ht="12" customHeight="1">
      <c r="A36" s="8"/>
      <c r="B36" s="9"/>
      <c r="C36" s="9"/>
      <c r="D36" s="480"/>
      <c r="E36" s="480"/>
      <c r="F36" s="23"/>
      <c r="G36" s="24"/>
      <c r="H36" s="789"/>
    </row>
    <row r="37" spans="1:8" ht="12" hidden="1" customHeight="1">
      <c r="A37" s="4" t="s">
        <v>96</v>
      </c>
      <c r="B37" s="1228" t="s">
        <v>95</v>
      </c>
      <c r="C37" s="1228"/>
      <c r="D37" s="479"/>
      <c r="E37" s="479"/>
      <c r="F37" s="21"/>
      <c r="G37" s="21"/>
      <c r="H37" s="789"/>
    </row>
    <row r="38" spans="1:8" ht="12" hidden="1" customHeight="1">
      <c r="A38" s="4" t="s">
        <v>98</v>
      </c>
      <c r="B38" s="1228" t="s">
        <v>184</v>
      </c>
      <c r="C38" s="1228"/>
      <c r="D38" s="479"/>
      <c r="E38" s="479"/>
      <c r="F38" s="21"/>
      <c r="G38" s="21"/>
      <c r="H38" s="789"/>
    </row>
    <row r="39" spans="1:8" ht="12" hidden="1" customHeight="1">
      <c r="A39" s="4" t="s">
        <v>101</v>
      </c>
      <c r="B39" s="1228" t="s">
        <v>165</v>
      </c>
      <c r="C39" s="1228"/>
      <c r="D39" s="479"/>
      <c r="E39" s="479"/>
      <c r="F39" s="21"/>
      <c r="G39" s="21"/>
      <c r="H39" s="789"/>
    </row>
    <row r="40" spans="1:8" ht="12" hidden="1" customHeight="1">
      <c r="A40" s="4" t="s">
        <v>103</v>
      </c>
      <c r="B40" s="1228" t="s">
        <v>183</v>
      </c>
      <c r="C40" s="1228"/>
      <c r="D40" s="479"/>
      <c r="E40" s="479"/>
      <c r="F40" s="21"/>
      <c r="G40" s="21"/>
      <c r="H40" s="789"/>
    </row>
    <row r="41" spans="1:8" ht="12" hidden="1" customHeight="1">
      <c r="A41" s="4" t="s">
        <v>107</v>
      </c>
      <c r="B41" s="1228" t="s">
        <v>164</v>
      </c>
      <c r="C41" s="1228"/>
      <c r="D41" s="479"/>
      <c r="E41" s="479"/>
      <c r="F41" s="21"/>
      <c r="G41" s="21"/>
      <c r="H41" s="789"/>
    </row>
    <row r="42" spans="1:8" ht="12" hidden="1" customHeight="1">
      <c r="A42" s="4" t="s">
        <v>708</v>
      </c>
      <c r="B42" s="1211" t="s">
        <v>106</v>
      </c>
      <c r="C42" s="1211"/>
      <c r="D42" s="479"/>
      <c r="E42" s="479"/>
      <c r="F42" s="21"/>
      <c r="G42" s="21"/>
      <c r="H42" s="789"/>
    </row>
    <row r="43" spans="1:8" ht="12" customHeight="1">
      <c r="A43" s="7" t="s">
        <v>108</v>
      </c>
      <c r="B43" s="1214" t="s">
        <v>163</v>
      </c>
      <c r="C43" s="1214"/>
      <c r="D43" s="474">
        <f>+D42+D41+D40+D39+D38+D37</f>
        <v>0</v>
      </c>
      <c r="E43" s="474">
        <f>+E42+E41+E40+E39+E38+E37</f>
        <v>0</v>
      </c>
      <c r="F43" s="47"/>
      <c r="G43" s="47"/>
      <c r="H43" s="789"/>
    </row>
    <row r="44" spans="1:8" ht="12" customHeight="1">
      <c r="A44" s="8"/>
      <c r="B44" s="9"/>
      <c r="C44" s="9"/>
      <c r="D44" s="480"/>
      <c r="E44" s="480"/>
      <c r="F44" s="23"/>
      <c r="G44" s="24"/>
      <c r="H44" s="789"/>
    </row>
    <row r="45" spans="1:8" ht="12" hidden="1" customHeight="1">
      <c r="A45" s="13" t="s">
        <v>110</v>
      </c>
      <c r="B45" s="1213" t="s">
        <v>109</v>
      </c>
      <c r="C45" s="1213"/>
      <c r="D45" s="478"/>
      <c r="E45" s="478"/>
      <c r="F45" s="25"/>
      <c r="G45" s="25"/>
      <c r="H45" s="789"/>
    </row>
    <row r="46" spans="1:8" ht="12" hidden="1" customHeight="1">
      <c r="A46" s="4" t="s">
        <v>111</v>
      </c>
      <c r="B46" s="1211" t="s">
        <v>162</v>
      </c>
      <c r="C46" s="1211"/>
      <c r="D46" s="479"/>
      <c r="E46" s="479"/>
      <c r="F46" s="21"/>
      <c r="G46" s="21"/>
      <c r="H46" s="789"/>
    </row>
    <row r="47" spans="1:8" ht="12" hidden="1" customHeight="1">
      <c r="A47" s="4" t="s">
        <v>114</v>
      </c>
      <c r="B47" s="1211" t="s">
        <v>113</v>
      </c>
      <c r="C47" s="1211"/>
      <c r="D47" s="479"/>
      <c r="E47" s="479"/>
      <c r="F47" s="21"/>
      <c r="G47" s="21"/>
      <c r="H47" s="789"/>
    </row>
    <row r="48" spans="1:8" ht="12" hidden="1" customHeight="1">
      <c r="A48" s="4" t="s">
        <v>116</v>
      </c>
      <c r="B48" s="1211" t="s">
        <v>115</v>
      </c>
      <c r="C48" s="1211"/>
      <c r="D48" s="479"/>
      <c r="E48" s="479"/>
      <c r="F48" s="21"/>
      <c r="G48" s="21"/>
      <c r="H48" s="789"/>
    </row>
    <row r="49" spans="1:8" ht="12" hidden="1" customHeight="1">
      <c r="A49" s="4" t="s">
        <v>118</v>
      </c>
      <c r="B49" s="1211" t="s">
        <v>117</v>
      </c>
      <c r="C49" s="1211"/>
      <c r="D49" s="479"/>
      <c r="E49" s="479"/>
      <c r="F49" s="21"/>
      <c r="G49" s="21"/>
      <c r="H49" s="789"/>
    </row>
    <row r="50" spans="1:8" ht="12" hidden="1" customHeight="1">
      <c r="A50" s="4" t="s">
        <v>120</v>
      </c>
      <c r="B50" s="1211" t="s">
        <v>119</v>
      </c>
      <c r="C50" s="1211"/>
      <c r="D50" s="479"/>
      <c r="E50" s="479"/>
      <c r="F50" s="21"/>
      <c r="G50" s="21"/>
      <c r="H50" s="789"/>
    </row>
    <row r="51" spans="1:8" ht="12" hidden="1" customHeight="1">
      <c r="A51" s="4" t="s">
        <v>122</v>
      </c>
      <c r="B51" s="1211" t="s">
        <v>121</v>
      </c>
      <c r="C51" s="1211"/>
      <c r="D51" s="479"/>
      <c r="E51" s="479"/>
      <c r="F51" s="21"/>
      <c r="G51" s="21"/>
      <c r="H51" s="789"/>
    </row>
    <row r="52" spans="1:8" ht="12" customHeight="1">
      <c r="A52" s="7" t="s">
        <v>123</v>
      </c>
      <c r="B52" s="1214" t="s">
        <v>161</v>
      </c>
      <c r="C52" s="1214"/>
      <c r="D52" s="474">
        <f>+D51+D50+D49+D48+D47+D46+D45</f>
        <v>0</v>
      </c>
      <c r="E52" s="474">
        <f>+E51+E50+E49+E48+E47+E46+E45</f>
        <v>0</v>
      </c>
      <c r="F52" s="47">
        <f>+F51+F50+F49+F48+F47+F46+F45</f>
        <v>0</v>
      </c>
      <c r="G52" s="47">
        <f>+G51+G50+G49+G48+G47+G46+G45</f>
        <v>0</v>
      </c>
      <c r="H52" s="789"/>
    </row>
    <row r="53" spans="1:8" ht="12" customHeight="1">
      <c r="A53" s="8"/>
      <c r="B53" s="9"/>
      <c r="C53" s="9"/>
      <c r="D53" s="480"/>
      <c r="E53" s="480"/>
      <c r="F53" s="23"/>
      <c r="G53" s="24"/>
      <c r="H53" s="789"/>
    </row>
    <row r="54" spans="1:8" ht="12" hidden="1" customHeight="1">
      <c r="A54" s="13" t="s">
        <v>125</v>
      </c>
      <c r="B54" s="1213" t="s">
        <v>124</v>
      </c>
      <c r="C54" s="1213"/>
      <c r="D54" s="478"/>
      <c r="E54" s="478"/>
      <c r="F54" s="25"/>
      <c r="G54" s="25"/>
      <c r="H54" s="789"/>
    </row>
    <row r="55" spans="1:8" ht="12" hidden="1" customHeight="1">
      <c r="A55" s="4" t="s">
        <v>127</v>
      </c>
      <c r="B55" s="1211" t="s">
        <v>126</v>
      </c>
      <c r="C55" s="1211"/>
      <c r="D55" s="479"/>
      <c r="E55" s="479"/>
      <c r="F55" s="21"/>
      <c r="G55" s="21"/>
      <c r="H55" s="789"/>
    </row>
    <row r="56" spans="1:8" ht="12" hidden="1" customHeight="1">
      <c r="A56" s="4" t="s">
        <v>129</v>
      </c>
      <c r="B56" s="1211" t="s">
        <v>128</v>
      </c>
      <c r="C56" s="1211"/>
      <c r="D56" s="479"/>
      <c r="E56" s="479"/>
      <c r="F56" s="21"/>
      <c r="G56" s="21"/>
      <c r="H56" s="789"/>
    </row>
    <row r="57" spans="1:8" ht="12" hidden="1" customHeight="1">
      <c r="A57" s="4" t="s">
        <v>131</v>
      </c>
      <c r="B57" s="1211" t="s">
        <v>130</v>
      </c>
      <c r="C57" s="1211"/>
      <c r="D57" s="479"/>
      <c r="E57" s="479"/>
      <c r="F57" s="21"/>
      <c r="G57" s="21"/>
      <c r="H57" s="789"/>
    </row>
    <row r="58" spans="1:8" ht="12" customHeight="1">
      <c r="A58" s="6" t="s">
        <v>132</v>
      </c>
      <c r="B58" s="1215" t="s">
        <v>160</v>
      </c>
      <c r="C58" s="1215"/>
      <c r="D58" s="479"/>
      <c r="E58" s="479"/>
      <c r="F58" s="21"/>
      <c r="G58" s="21"/>
      <c r="H58" s="789"/>
    </row>
    <row r="59" spans="1:8" ht="12" customHeight="1">
      <c r="A59" s="8"/>
      <c r="B59" s="17"/>
      <c r="C59" s="17"/>
      <c r="D59" s="480"/>
      <c r="E59" s="480"/>
      <c r="F59" s="23"/>
      <c r="G59" s="24"/>
      <c r="H59" s="789"/>
    </row>
    <row r="60" spans="1:8" ht="12" hidden="1" customHeight="1">
      <c r="A60" s="139" t="s">
        <v>386</v>
      </c>
      <c r="B60" s="1213" t="s">
        <v>387</v>
      </c>
      <c r="C60" s="1213"/>
      <c r="D60" s="479"/>
      <c r="E60" s="479"/>
      <c r="F60" s="21"/>
      <c r="G60" s="21"/>
      <c r="H60" s="789"/>
    </row>
    <row r="61" spans="1:8" ht="12" hidden="1" customHeight="1">
      <c r="A61" s="139" t="s">
        <v>402</v>
      </c>
      <c r="B61" s="1226" t="s">
        <v>403</v>
      </c>
      <c r="C61" s="1227"/>
      <c r="D61" s="478"/>
      <c r="E61" s="478"/>
      <c r="F61" s="25"/>
      <c r="G61" s="25"/>
      <c r="H61" s="789"/>
    </row>
    <row r="62" spans="1:8" ht="12" hidden="1" customHeight="1">
      <c r="A62" s="13" t="s">
        <v>709</v>
      </c>
      <c r="B62" s="1213" t="s">
        <v>159</v>
      </c>
      <c r="C62" s="1213"/>
      <c r="D62" s="478"/>
      <c r="E62" s="478"/>
      <c r="F62" s="25"/>
      <c r="G62" s="25"/>
      <c r="H62" s="789"/>
    </row>
    <row r="63" spans="1:8" ht="12" customHeight="1">
      <c r="A63" s="16" t="s">
        <v>134</v>
      </c>
      <c r="B63" s="1224" t="s">
        <v>158</v>
      </c>
      <c r="C63" s="1224"/>
      <c r="D63" s="473">
        <f>+D62+D60</f>
        <v>0</v>
      </c>
      <c r="E63" s="473">
        <f>+E62+E60</f>
        <v>0</v>
      </c>
      <c r="F63" s="49"/>
      <c r="G63" s="49"/>
      <c r="H63" s="789"/>
    </row>
    <row r="64" spans="1:8" ht="12" customHeight="1" thickBot="1">
      <c r="A64" s="52"/>
      <c r="B64" s="53"/>
      <c r="C64" s="53"/>
      <c r="D64" s="481"/>
      <c r="E64" s="481"/>
      <c r="F64" s="54"/>
      <c r="G64" s="26"/>
      <c r="H64" s="790"/>
    </row>
    <row r="65" spans="1:8" ht="12" customHeight="1" thickBot="1">
      <c r="A65" s="55" t="s">
        <v>135</v>
      </c>
      <c r="B65" s="1225" t="s">
        <v>157</v>
      </c>
      <c r="C65" s="1225"/>
      <c r="D65" s="482">
        <f>+D63+D58+D52+D43+D35+D9+D7</f>
        <v>31237</v>
      </c>
      <c r="E65" s="482">
        <f>+E63+E58+E52+E43+E35+E9+E7</f>
        <v>31215</v>
      </c>
      <c r="F65" s="56">
        <f t="shared" ref="F65:G65" si="1">+F63+F58+F52+F43+F35+F9+F7</f>
        <v>0</v>
      </c>
      <c r="G65" s="56">
        <f t="shared" si="1"/>
        <v>0</v>
      </c>
      <c r="H65" s="791">
        <f t="shared" si="0"/>
        <v>0.99929570701411785</v>
      </c>
    </row>
  </sheetData>
  <mergeCells count="61">
    <mergeCell ref="H2:H4"/>
    <mergeCell ref="B46:C46"/>
    <mergeCell ref="B39:C39"/>
    <mergeCell ref="B38:C38"/>
    <mergeCell ref="B43:C43"/>
    <mergeCell ref="B45:C45"/>
    <mergeCell ref="B2:C4"/>
    <mergeCell ref="B34:C34"/>
    <mergeCell ref="B29:C29"/>
    <mergeCell ref="B30:C30"/>
    <mergeCell ref="B27:C27"/>
    <mergeCell ref="B28:C28"/>
    <mergeCell ref="B37:C37"/>
    <mergeCell ref="B40:C40"/>
    <mergeCell ref="B51:C51"/>
    <mergeCell ref="B52:C52"/>
    <mergeCell ref="B41:C41"/>
    <mergeCell ref="B6:C6"/>
    <mergeCell ref="B35:C35"/>
    <mergeCell ref="B33:C33"/>
    <mergeCell ref="B31:C31"/>
    <mergeCell ref="B32:C32"/>
    <mergeCell ref="B25:C25"/>
    <mergeCell ref="B26:C26"/>
    <mergeCell ref="B21:C21"/>
    <mergeCell ref="B22:C22"/>
    <mergeCell ref="B17:C17"/>
    <mergeCell ref="B18:C18"/>
    <mergeCell ref="B19:C19"/>
    <mergeCell ref="B42:C42"/>
    <mergeCell ref="A2:A4"/>
    <mergeCell ref="D2:D4"/>
    <mergeCell ref="B63:C63"/>
    <mergeCell ref="B65:C65"/>
    <mergeCell ref="B62:C62"/>
    <mergeCell ref="B56:C56"/>
    <mergeCell ref="B57:C57"/>
    <mergeCell ref="B58:C58"/>
    <mergeCell ref="B60:C60"/>
    <mergeCell ref="B61:C61"/>
    <mergeCell ref="B54:C54"/>
    <mergeCell ref="B55:C55"/>
    <mergeCell ref="B49:C49"/>
    <mergeCell ref="B50:C50"/>
    <mergeCell ref="B47:C47"/>
    <mergeCell ref="B23:C23"/>
    <mergeCell ref="B48:C48"/>
    <mergeCell ref="E1:G1"/>
    <mergeCell ref="B15:C15"/>
    <mergeCell ref="B16:C16"/>
    <mergeCell ref="B11:C11"/>
    <mergeCell ref="B12:C12"/>
    <mergeCell ref="B7:C7"/>
    <mergeCell ref="B9:C9"/>
    <mergeCell ref="B14:C14"/>
    <mergeCell ref="B13:C13"/>
    <mergeCell ref="B5:C5"/>
    <mergeCell ref="E2:G2"/>
    <mergeCell ref="E4:G4"/>
    <mergeCell ref="B20:C20"/>
    <mergeCell ref="B24:C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cellComments="asDisplayed" r:id="rId1"/>
  <headerFooter>
    <oddHeader>&amp;C&amp;"Times New Roman,Félkövér"&amp;12Martonvásár Város Önkormányzatának kiadásai 2017.
Önkormányzati jogalkotás kormányzati funkció&amp;R
&amp;"Times New Roman,Félkövér"&amp;12 5/a. melléklet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6"/>
  <sheetViews>
    <sheetView view="pageLayout" workbookViewId="0">
      <selection activeCell="R17" sqref="R17"/>
    </sheetView>
  </sheetViews>
  <sheetFormatPr defaultRowHeight="12.75"/>
  <cols>
    <col min="1" max="1" width="8.140625" style="892" customWidth="1"/>
    <col min="2" max="2" width="7.140625" style="29" customWidth="1"/>
    <col min="3" max="3" width="31" style="29" customWidth="1"/>
    <col min="4" max="4" width="8.140625" style="48" customWidth="1"/>
    <col min="5" max="5" width="8.42578125" style="48" customWidth="1"/>
    <col min="6" max="6" width="8.140625" style="48" customWidth="1"/>
    <col min="7" max="7" width="7.5703125" style="20" customWidth="1"/>
    <col min="8" max="8" width="7.140625" style="20" customWidth="1"/>
    <col min="9" max="9" width="8.140625" style="20" customWidth="1"/>
    <col min="10" max="10" width="7.85546875" style="20" customWidth="1"/>
    <col min="11" max="11" width="7.7109375" style="20" customWidth="1"/>
    <col min="12" max="12" width="7.85546875" style="20" customWidth="1"/>
    <col min="13" max="13" width="7.140625" style="20" customWidth="1"/>
    <col min="14" max="14" width="8" style="20" customWidth="1"/>
    <col min="15" max="15" width="7.5703125" style="20" customWidth="1"/>
    <col min="16" max="16" width="8" style="20" customWidth="1"/>
    <col min="17" max="17" width="7.85546875" style="20" customWidth="1"/>
    <col min="18" max="18" width="7.28515625" style="20" customWidth="1"/>
    <col min="19" max="19" width="8" style="20" customWidth="1"/>
    <col min="20" max="20" width="7.85546875" style="20" customWidth="1"/>
    <col min="21" max="21" width="7.28515625" style="20" customWidth="1"/>
    <col min="22" max="22" width="8" style="20" customWidth="1"/>
    <col min="23" max="23" width="7.85546875" style="20" customWidth="1"/>
    <col min="24" max="24" width="7.28515625" style="20" customWidth="1"/>
    <col min="25" max="25" width="8" style="20" customWidth="1"/>
    <col min="26" max="26" width="7.85546875" style="20" customWidth="1"/>
    <col min="27" max="27" width="7.28515625" style="20" customWidth="1"/>
    <col min="28" max="16384" width="9.140625" style="20"/>
  </cols>
  <sheetData>
    <row r="1" spans="1:27" s="1" customFormat="1" ht="17.25" customHeight="1" thickBot="1">
      <c r="A1" s="892"/>
      <c r="B1" s="29"/>
      <c r="C1" s="29"/>
      <c r="D1" s="51"/>
      <c r="E1" s="51"/>
      <c r="F1" s="51"/>
      <c r="P1" s="79"/>
      <c r="Q1" s="79"/>
      <c r="R1" s="79"/>
      <c r="S1" s="79"/>
      <c r="T1" s="79"/>
      <c r="U1" s="79"/>
      <c r="V1" s="79"/>
      <c r="W1" s="79"/>
      <c r="X1" s="79"/>
      <c r="Y1" s="79" t="s">
        <v>401</v>
      </c>
      <c r="Z1" s="79"/>
      <c r="AA1" s="79"/>
    </row>
    <row r="2" spans="1:27" s="35" customFormat="1" ht="28.5" customHeight="1">
      <c r="A2" s="1233" t="s">
        <v>0</v>
      </c>
      <c r="B2" s="1235" t="s">
        <v>182</v>
      </c>
      <c r="C2" s="1427"/>
      <c r="D2" s="1435" t="s">
        <v>180</v>
      </c>
      <c r="E2" s="1236"/>
      <c r="F2" s="1436"/>
      <c r="G2" s="1447" t="s">
        <v>636</v>
      </c>
      <c r="H2" s="1229"/>
      <c r="I2" s="1230"/>
      <c r="J2" s="1447" t="s">
        <v>789</v>
      </c>
      <c r="K2" s="1229"/>
      <c r="L2" s="1230"/>
      <c r="M2" s="1447" t="s">
        <v>636</v>
      </c>
      <c r="N2" s="1229"/>
      <c r="O2" s="1230"/>
      <c r="P2" s="1431" t="s">
        <v>790</v>
      </c>
      <c r="Q2" s="1229"/>
      <c r="R2" s="1230"/>
      <c r="S2" s="1229" t="s">
        <v>800</v>
      </c>
      <c r="T2" s="1229"/>
      <c r="U2" s="1230"/>
      <c r="V2" s="1229" t="s">
        <v>801</v>
      </c>
      <c r="W2" s="1229"/>
      <c r="X2" s="1230"/>
      <c r="Y2" s="1229" t="s">
        <v>802</v>
      </c>
      <c r="Z2" s="1229"/>
      <c r="AA2" s="1230"/>
    </row>
    <row r="3" spans="1:27" s="35" customFormat="1" ht="12.75" customHeight="1">
      <c r="A3" s="1234"/>
      <c r="B3" s="1220"/>
      <c r="C3" s="1428"/>
      <c r="D3" s="1437"/>
      <c r="E3" s="1237"/>
      <c r="F3" s="1438"/>
      <c r="G3" s="1448" t="s">
        <v>189</v>
      </c>
      <c r="H3" s="1231"/>
      <c r="I3" s="1232"/>
      <c r="J3" s="1448" t="s">
        <v>189</v>
      </c>
      <c r="K3" s="1231"/>
      <c r="L3" s="1232"/>
      <c r="M3" s="1448" t="s">
        <v>189</v>
      </c>
      <c r="N3" s="1231"/>
      <c r="O3" s="1232"/>
      <c r="P3" s="1254" t="s">
        <v>189</v>
      </c>
      <c r="Q3" s="1231"/>
      <c r="R3" s="1232"/>
      <c r="S3" s="1231" t="s">
        <v>189</v>
      </c>
      <c r="T3" s="1231"/>
      <c r="U3" s="1232"/>
      <c r="V3" s="1231" t="s">
        <v>189</v>
      </c>
      <c r="W3" s="1231"/>
      <c r="X3" s="1232"/>
      <c r="Y3" s="1231" t="s">
        <v>189</v>
      </c>
      <c r="Z3" s="1231"/>
      <c r="AA3" s="1232"/>
    </row>
    <row r="4" spans="1:27" s="19" customFormat="1" ht="25.5">
      <c r="A4" s="1234"/>
      <c r="B4" s="1220"/>
      <c r="C4" s="1428"/>
      <c r="D4" s="1439" t="s">
        <v>177</v>
      </c>
      <c r="E4" s="926" t="s">
        <v>178</v>
      </c>
      <c r="F4" s="902" t="s">
        <v>179</v>
      </c>
      <c r="G4" s="1439" t="s">
        <v>177</v>
      </c>
      <c r="H4" s="926" t="s">
        <v>178</v>
      </c>
      <c r="I4" s="902" t="s">
        <v>179</v>
      </c>
      <c r="J4" s="1439" t="s">
        <v>177</v>
      </c>
      <c r="K4" s="926" t="s">
        <v>178</v>
      </c>
      <c r="L4" s="902" t="s">
        <v>179</v>
      </c>
      <c r="M4" s="1439" t="s">
        <v>177</v>
      </c>
      <c r="N4" s="926" t="s">
        <v>178</v>
      </c>
      <c r="O4" s="902" t="s">
        <v>179</v>
      </c>
      <c r="P4" s="1432" t="s">
        <v>177</v>
      </c>
      <c r="Q4" s="891" t="s">
        <v>178</v>
      </c>
      <c r="R4" s="902" t="s">
        <v>179</v>
      </c>
      <c r="S4" s="913" t="s">
        <v>177</v>
      </c>
      <c r="T4" s="913" t="s">
        <v>178</v>
      </c>
      <c r="U4" s="902" t="s">
        <v>179</v>
      </c>
      <c r="V4" s="913" t="s">
        <v>177</v>
      </c>
      <c r="W4" s="913" t="s">
        <v>178</v>
      </c>
      <c r="X4" s="902" t="s">
        <v>179</v>
      </c>
      <c r="Y4" s="913" t="s">
        <v>177</v>
      </c>
      <c r="Z4" s="913" t="s">
        <v>178</v>
      </c>
      <c r="AA4" s="902" t="s">
        <v>179</v>
      </c>
    </row>
    <row r="5" spans="1:27" s="48" customFormat="1" ht="12.75" customHeight="1">
      <c r="A5" s="903" t="s">
        <v>27</v>
      </c>
      <c r="B5" s="1215" t="s">
        <v>174</v>
      </c>
      <c r="C5" s="1429"/>
      <c r="D5" s="1440">
        <f>+G5+J5+M5+P5+S5+V5+Y5</f>
        <v>0</v>
      </c>
      <c r="E5" s="63"/>
      <c r="F5" s="904"/>
      <c r="G5" s="1449"/>
      <c r="H5" s="63"/>
      <c r="I5" s="904"/>
      <c r="J5" s="1449"/>
      <c r="K5" s="63"/>
      <c r="L5" s="904"/>
      <c r="M5" s="1449"/>
      <c r="N5" s="63"/>
      <c r="O5" s="904"/>
      <c r="P5" s="1433"/>
      <c r="Q5" s="63"/>
      <c r="R5" s="904"/>
      <c r="S5" s="63"/>
      <c r="T5" s="63"/>
      <c r="U5" s="904"/>
      <c r="V5" s="63"/>
      <c r="W5" s="63"/>
      <c r="X5" s="904"/>
      <c r="Y5" s="63"/>
      <c r="Z5" s="63"/>
      <c r="AA5" s="904"/>
    </row>
    <row r="6" spans="1:27" s="48" customFormat="1" ht="12.75" customHeight="1">
      <c r="A6" s="903" t="s">
        <v>33</v>
      </c>
      <c r="B6" s="1215" t="s">
        <v>173</v>
      </c>
      <c r="C6" s="1429"/>
      <c r="D6" s="1440">
        <f t="shared" ref="D6:D66" si="0">+G6+J6+M6+P6+S6+V6+Y6</f>
        <v>3500</v>
      </c>
      <c r="E6" s="63"/>
      <c r="F6" s="904"/>
      <c r="G6" s="1449">
        <v>875</v>
      </c>
      <c r="H6" s="63"/>
      <c r="I6" s="904"/>
      <c r="J6" s="1449">
        <v>875</v>
      </c>
      <c r="K6" s="63"/>
      <c r="L6" s="904"/>
      <c r="M6" s="1449">
        <v>875</v>
      </c>
      <c r="N6" s="63"/>
      <c r="O6" s="904"/>
      <c r="P6" s="1433">
        <v>875</v>
      </c>
      <c r="Q6" s="63"/>
      <c r="R6" s="904"/>
      <c r="S6" s="63"/>
      <c r="T6" s="63"/>
      <c r="U6" s="904"/>
      <c r="V6" s="63"/>
      <c r="W6" s="63"/>
      <c r="X6" s="904"/>
      <c r="Y6" s="63"/>
      <c r="Z6" s="63"/>
      <c r="AA6" s="904"/>
    </row>
    <row r="7" spans="1:27" s="48" customFormat="1" ht="12.75" customHeight="1">
      <c r="A7" s="903" t="s">
        <v>34</v>
      </c>
      <c r="B7" s="1215" t="s">
        <v>172</v>
      </c>
      <c r="C7" s="1429"/>
      <c r="D7" s="1440">
        <f t="shared" si="0"/>
        <v>3500</v>
      </c>
      <c r="E7" s="63">
        <f>+E6+E5</f>
        <v>0</v>
      </c>
      <c r="F7" s="904">
        <f>+F6+F5</f>
        <v>0</v>
      </c>
      <c r="G7" s="1449">
        <f>SUM(G5:G6)</f>
        <v>875</v>
      </c>
      <c r="H7" s="63">
        <f t="shared" ref="H7:R7" si="1">SUM(H5:H6)</f>
        <v>0</v>
      </c>
      <c r="I7" s="904">
        <f t="shared" si="1"/>
        <v>0</v>
      </c>
      <c r="J7" s="1449">
        <f t="shared" si="1"/>
        <v>875</v>
      </c>
      <c r="K7" s="63">
        <f t="shared" si="1"/>
        <v>0</v>
      </c>
      <c r="L7" s="904">
        <f t="shared" si="1"/>
        <v>0</v>
      </c>
      <c r="M7" s="1449">
        <f t="shared" si="1"/>
        <v>875</v>
      </c>
      <c r="N7" s="63">
        <f t="shared" si="1"/>
        <v>0</v>
      </c>
      <c r="O7" s="904">
        <f t="shared" si="1"/>
        <v>0</v>
      </c>
      <c r="P7" s="1433">
        <f t="shared" si="1"/>
        <v>875</v>
      </c>
      <c r="Q7" s="63">
        <f t="shared" si="1"/>
        <v>0</v>
      </c>
      <c r="R7" s="904">
        <f t="shared" si="1"/>
        <v>0</v>
      </c>
      <c r="S7" s="63">
        <f t="shared" ref="S7:U7" si="2">SUM(S5:S6)</f>
        <v>0</v>
      </c>
      <c r="T7" s="63">
        <f t="shared" si="2"/>
        <v>0</v>
      </c>
      <c r="U7" s="904">
        <f t="shared" si="2"/>
        <v>0</v>
      </c>
      <c r="V7" s="63">
        <f t="shared" ref="V7:X7" si="3">SUM(V5:V6)</f>
        <v>0</v>
      </c>
      <c r="W7" s="63">
        <f t="shared" si="3"/>
        <v>0</v>
      </c>
      <c r="X7" s="904">
        <f t="shared" si="3"/>
        <v>0</v>
      </c>
      <c r="Y7" s="63">
        <f t="shared" ref="Y7:AA7" si="4">SUM(Y5:Y6)</f>
        <v>0</v>
      </c>
      <c r="Z7" s="63">
        <f t="shared" si="4"/>
        <v>0</v>
      </c>
      <c r="AA7" s="904">
        <f t="shared" si="4"/>
        <v>0</v>
      </c>
    </row>
    <row r="8" spans="1:27" ht="12" customHeight="1">
      <c r="A8" s="905"/>
      <c r="B8" s="899"/>
      <c r="C8" s="899"/>
      <c r="D8" s="1441"/>
      <c r="E8" s="312"/>
      <c r="F8" s="1442"/>
      <c r="G8" s="1450"/>
      <c r="H8" s="69"/>
      <c r="I8" s="906"/>
      <c r="J8" s="1450"/>
      <c r="K8" s="69"/>
      <c r="L8" s="906"/>
      <c r="M8" s="1450"/>
      <c r="N8" s="69"/>
      <c r="O8" s="906"/>
      <c r="P8" s="69"/>
      <c r="Q8" s="69"/>
      <c r="R8" s="906"/>
      <c r="S8" s="69"/>
      <c r="T8" s="69"/>
      <c r="U8" s="906"/>
      <c r="V8" s="69"/>
      <c r="W8" s="69"/>
      <c r="X8" s="906"/>
      <c r="Y8" s="69"/>
      <c r="Z8" s="69"/>
      <c r="AA8" s="906"/>
    </row>
    <row r="9" spans="1:27" s="48" customFormat="1" ht="12.75" customHeight="1">
      <c r="A9" s="903" t="s">
        <v>35</v>
      </c>
      <c r="B9" s="1215" t="s">
        <v>171</v>
      </c>
      <c r="C9" s="1429"/>
      <c r="D9" s="1440">
        <f t="shared" si="0"/>
        <v>1000</v>
      </c>
      <c r="E9" s="63"/>
      <c r="F9" s="904"/>
      <c r="G9" s="1449">
        <v>250</v>
      </c>
      <c r="H9" s="63"/>
      <c r="I9" s="904"/>
      <c r="J9" s="1449">
        <v>250</v>
      </c>
      <c r="K9" s="63"/>
      <c r="L9" s="904"/>
      <c r="M9" s="1449">
        <v>250</v>
      </c>
      <c r="N9" s="63"/>
      <c r="O9" s="904"/>
      <c r="P9" s="1433">
        <v>250</v>
      </c>
      <c r="Q9" s="63"/>
      <c r="R9" s="904"/>
      <c r="S9" s="63"/>
      <c r="T9" s="63"/>
      <c r="U9" s="904"/>
      <c r="V9" s="63"/>
      <c r="W9" s="63"/>
      <c r="X9" s="904"/>
      <c r="Y9" s="63"/>
      <c r="Z9" s="63"/>
      <c r="AA9" s="904"/>
    </row>
    <row r="10" spans="1:27" ht="11.25" customHeight="1">
      <c r="A10" s="136"/>
      <c r="C10" s="900"/>
      <c r="D10" s="1441"/>
      <c r="E10" s="312"/>
      <c r="F10" s="1442"/>
      <c r="G10" s="1450"/>
      <c r="H10" s="69"/>
      <c r="I10" s="906"/>
      <c r="J10" s="1450"/>
      <c r="K10" s="69"/>
      <c r="L10" s="906"/>
      <c r="M10" s="1450"/>
      <c r="N10" s="69"/>
      <c r="O10" s="906"/>
      <c r="P10" s="69"/>
      <c r="Q10" s="69"/>
      <c r="R10" s="906"/>
      <c r="S10" s="69"/>
      <c r="T10" s="69"/>
      <c r="U10" s="906"/>
      <c r="V10" s="69"/>
      <c r="W10" s="69"/>
      <c r="X10" s="906"/>
      <c r="Y10" s="69"/>
      <c r="Z10" s="69"/>
      <c r="AA10" s="906"/>
    </row>
    <row r="11" spans="1:27" ht="12.75" hidden="1" customHeight="1">
      <c r="A11" s="907" t="s">
        <v>42</v>
      </c>
      <c r="B11" s="1211" t="s">
        <v>41</v>
      </c>
      <c r="C11" s="1226"/>
      <c r="D11" s="1440">
        <f t="shared" si="0"/>
        <v>0</v>
      </c>
      <c r="E11" s="63"/>
      <c r="F11" s="904"/>
      <c r="G11" s="1451"/>
      <c r="H11" s="31"/>
      <c r="I11" s="908"/>
      <c r="J11" s="1451"/>
      <c r="K11" s="31"/>
      <c r="L11" s="908"/>
      <c r="M11" s="1451"/>
      <c r="N11" s="31"/>
      <c r="O11" s="908"/>
      <c r="P11" s="33"/>
      <c r="Q11" s="31"/>
      <c r="R11" s="908"/>
      <c r="S11" s="31"/>
      <c r="T11" s="31"/>
      <c r="U11" s="908"/>
      <c r="V11" s="31"/>
      <c r="W11" s="31"/>
      <c r="X11" s="908"/>
      <c r="Y11" s="31"/>
      <c r="Z11" s="31"/>
      <c r="AA11" s="908"/>
    </row>
    <row r="12" spans="1:27" ht="12.75" hidden="1" customHeight="1">
      <c r="A12" s="907" t="s">
        <v>44</v>
      </c>
      <c r="B12" s="1211" t="s">
        <v>43</v>
      </c>
      <c r="C12" s="1226"/>
      <c r="D12" s="1440">
        <f t="shared" si="0"/>
        <v>0</v>
      </c>
      <c r="E12" s="63"/>
      <c r="F12" s="904"/>
      <c r="G12" s="1451"/>
      <c r="H12" s="31"/>
      <c r="I12" s="908"/>
      <c r="J12" s="1451"/>
      <c r="K12" s="31"/>
      <c r="L12" s="908"/>
      <c r="M12" s="1451"/>
      <c r="N12" s="31"/>
      <c r="O12" s="908"/>
      <c r="P12" s="33"/>
      <c r="Q12" s="31"/>
      <c r="R12" s="908"/>
      <c r="S12" s="31"/>
      <c r="T12" s="31"/>
      <c r="U12" s="908"/>
      <c r="V12" s="31"/>
      <c r="W12" s="31"/>
      <c r="X12" s="908"/>
      <c r="Y12" s="31"/>
      <c r="Z12" s="31"/>
      <c r="AA12" s="908"/>
    </row>
    <row r="13" spans="1:27" ht="12.75" hidden="1" customHeight="1">
      <c r="A13" s="907" t="s">
        <v>46</v>
      </c>
      <c r="B13" s="1211" t="s">
        <v>45</v>
      </c>
      <c r="C13" s="1226"/>
      <c r="D13" s="1440">
        <f t="shared" si="0"/>
        <v>0</v>
      </c>
      <c r="E13" s="63"/>
      <c r="F13" s="904"/>
      <c r="G13" s="1451"/>
      <c r="H13" s="31"/>
      <c r="I13" s="908"/>
      <c r="J13" s="1451"/>
      <c r="K13" s="31"/>
      <c r="L13" s="908"/>
      <c r="M13" s="1451"/>
      <c r="N13" s="31"/>
      <c r="O13" s="908"/>
      <c r="P13" s="33"/>
      <c r="Q13" s="31"/>
      <c r="R13" s="908"/>
      <c r="S13" s="31"/>
      <c r="T13" s="31"/>
      <c r="U13" s="908"/>
      <c r="V13" s="31"/>
      <c r="W13" s="31"/>
      <c r="X13" s="908"/>
      <c r="Y13" s="31"/>
      <c r="Z13" s="31"/>
      <c r="AA13" s="908"/>
    </row>
    <row r="14" spans="1:27" s="48" customFormat="1" ht="12.75" customHeight="1">
      <c r="A14" s="903" t="s">
        <v>47</v>
      </c>
      <c r="B14" s="1215" t="s">
        <v>170</v>
      </c>
      <c r="C14" s="1429"/>
      <c r="D14" s="1440">
        <f t="shared" si="0"/>
        <v>0</v>
      </c>
      <c r="E14" s="63">
        <f>SUM(E11:E13)</f>
        <v>0</v>
      </c>
      <c r="F14" s="904">
        <f>SUM(F11:F13)</f>
        <v>0</v>
      </c>
      <c r="G14" s="1449">
        <f>SUM(G11:G13)</f>
        <v>0</v>
      </c>
      <c r="H14" s="63">
        <f t="shared" ref="H14:O14" si="5">SUM(H11:H13)</f>
        <v>0</v>
      </c>
      <c r="I14" s="904">
        <f t="shared" si="5"/>
        <v>0</v>
      </c>
      <c r="J14" s="1449">
        <f t="shared" si="5"/>
        <v>0</v>
      </c>
      <c r="K14" s="63">
        <f t="shared" si="5"/>
        <v>0</v>
      </c>
      <c r="L14" s="904">
        <f t="shared" si="5"/>
        <v>0</v>
      </c>
      <c r="M14" s="1449">
        <f t="shared" si="5"/>
        <v>0</v>
      </c>
      <c r="N14" s="63">
        <f t="shared" si="5"/>
        <v>0</v>
      </c>
      <c r="O14" s="904">
        <f t="shared" si="5"/>
        <v>0</v>
      </c>
      <c r="P14" s="1433">
        <f t="shared" ref="P14:AA14" si="6">SUM(P11:P13)</f>
        <v>0</v>
      </c>
      <c r="Q14" s="63">
        <f t="shared" si="6"/>
        <v>0</v>
      </c>
      <c r="R14" s="904">
        <f t="shared" si="6"/>
        <v>0</v>
      </c>
      <c r="S14" s="63">
        <f t="shared" si="6"/>
        <v>0</v>
      </c>
      <c r="T14" s="63">
        <f t="shared" si="6"/>
        <v>0</v>
      </c>
      <c r="U14" s="904">
        <f t="shared" si="6"/>
        <v>0</v>
      </c>
      <c r="V14" s="63">
        <f t="shared" si="6"/>
        <v>0</v>
      </c>
      <c r="W14" s="63">
        <f t="shared" si="6"/>
        <v>0</v>
      </c>
      <c r="X14" s="904">
        <f t="shared" si="6"/>
        <v>0</v>
      </c>
      <c r="Y14" s="63">
        <f t="shared" si="6"/>
        <v>0</v>
      </c>
      <c r="Z14" s="63">
        <f t="shared" si="6"/>
        <v>0</v>
      </c>
      <c r="AA14" s="904">
        <f t="shared" si="6"/>
        <v>0</v>
      </c>
    </row>
    <row r="15" spans="1:27" ht="12.75" hidden="1" customHeight="1">
      <c r="A15" s="907" t="s">
        <v>49</v>
      </c>
      <c r="B15" s="1211" t="s">
        <v>48</v>
      </c>
      <c r="C15" s="1226"/>
      <c r="D15" s="1440">
        <f t="shared" si="0"/>
        <v>0</v>
      </c>
      <c r="E15" s="63"/>
      <c r="F15" s="904"/>
      <c r="G15" s="1451"/>
      <c r="H15" s="31"/>
      <c r="I15" s="908"/>
      <c r="J15" s="1451"/>
      <c r="K15" s="31"/>
      <c r="L15" s="908"/>
      <c r="M15" s="1451"/>
      <c r="N15" s="31"/>
      <c r="O15" s="908"/>
      <c r="P15" s="33"/>
      <c r="Q15" s="31"/>
      <c r="R15" s="908"/>
      <c r="S15" s="31"/>
      <c r="T15" s="31"/>
      <c r="U15" s="908"/>
      <c r="V15" s="31"/>
      <c r="W15" s="31"/>
      <c r="X15" s="908"/>
      <c r="Y15" s="31"/>
      <c r="Z15" s="31"/>
      <c r="AA15" s="908"/>
    </row>
    <row r="16" spans="1:27" ht="12.75" hidden="1" customHeight="1">
      <c r="A16" s="907" t="s">
        <v>51</v>
      </c>
      <c r="B16" s="1211" t="s">
        <v>50</v>
      </c>
      <c r="C16" s="1226"/>
      <c r="D16" s="1440">
        <f t="shared" si="0"/>
        <v>0</v>
      </c>
      <c r="E16" s="63"/>
      <c r="F16" s="904"/>
      <c r="G16" s="1451"/>
      <c r="H16" s="31"/>
      <c r="I16" s="908"/>
      <c r="J16" s="1451"/>
      <c r="K16" s="31"/>
      <c r="L16" s="908"/>
      <c r="M16" s="1451"/>
      <c r="N16" s="31"/>
      <c r="O16" s="908"/>
      <c r="P16" s="33"/>
      <c r="Q16" s="31"/>
      <c r="R16" s="908"/>
      <c r="S16" s="31"/>
      <c r="T16" s="31"/>
      <c r="U16" s="908"/>
      <c r="V16" s="31"/>
      <c r="W16" s="31"/>
      <c r="X16" s="908"/>
      <c r="Y16" s="31"/>
      <c r="Z16" s="31"/>
      <c r="AA16" s="908"/>
    </row>
    <row r="17" spans="1:27" s="48" customFormat="1" ht="12.75" customHeight="1">
      <c r="A17" s="903" t="s">
        <v>52</v>
      </c>
      <c r="B17" s="1215" t="s">
        <v>169</v>
      </c>
      <c r="C17" s="1429"/>
      <c r="D17" s="1440">
        <f t="shared" si="0"/>
        <v>0</v>
      </c>
      <c r="E17" s="63">
        <f>+E15+E16</f>
        <v>0</v>
      </c>
      <c r="F17" s="904">
        <f>+F15+F16</f>
        <v>0</v>
      </c>
      <c r="G17" s="1449">
        <f>+G15+G16</f>
        <v>0</v>
      </c>
      <c r="H17" s="63">
        <f t="shared" ref="H17:O17" si="7">+H15+H16</f>
        <v>0</v>
      </c>
      <c r="I17" s="904">
        <f t="shared" si="7"/>
        <v>0</v>
      </c>
      <c r="J17" s="1449">
        <f t="shared" si="7"/>
        <v>0</v>
      </c>
      <c r="K17" s="63">
        <f t="shared" si="7"/>
        <v>0</v>
      </c>
      <c r="L17" s="904">
        <f t="shared" si="7"/>
        <v>0</v>
      </c>
      <c r="M17" s="1449">
        <f t="shared" si="7"/>
        <v>0</v>
      </c>
      <c r="N17" s="63">
        <f t="shared" si="7"/>
        <v>0</v>
      </c>
      <c r="O17" s="904">
        <f t="shared" si="7"/>
        <v>0</v>
      </c>
      <c r="P17" s="1433">
        <f t="shared" ref="P17:AA17" si="8">+P15+P16</f>
        <v>0</v>
      </c>
      <c r="Q17" s="63">
        <f t="shared" si="8"/>
        <v>0</v>
      </c>
      <c r="R17" s="904">
        <f t="shared" si="8"/>
        <v>0</v>
      </c>
      <c r="S17" s="63">
        <f t="shared" si="8"/>
        <v>0</v>
      </c>
      <c r="T17" s="63">
        <f t="shared" si="8"/>
        <v>0</v>
      </c>
      <c r="U17" s="904">
        <f t="shared" si="8"/>
        <v>0</v>
      </c>
      <c r="V17" s="63">
        <f t="shared" si="8"/>
        <v>0</v>
      </c>
      <c r="W17" s="63">
        <f t="shared" si="8"/>
        <v>0</v>
      </c>
      <c r="X17" s="904">
        <f t="shared" si="8"/>
        <v>0</v>
      </c>
      <c r="Y17" s="63">
        <f t="shared" si="8"/>
        <v>0</v>
      </c>
      <c r="Z17" s="63">
        <f t="shared" si="8"/>
        <v>0</v>
      </c>
      <c r="AA17" s="904">
        <f t="shared" si="8"/>
        <v>0</v>
      </c>
    </row>
    <row r="18" spans="1:27" ht="12.75" customHeight="1">
      <c r="A18" s="907" t="s">
        <v>54</v>
      </c>
      <c r="B18" s="1211" t="s">
        <v>53</v>
      </c>
      <c r="C18" s="1226"/>
      <c r="D18" s="1440">
        <f t="shared" si="0"/>
        <v>0</v>
      </c>
      <c r="E18" s="63"/>
      <c r="F18" s="904"/>
      <c r="G18" s="1451"/>
      <c r="H18" s="31"/>
      <c r="I18" s="908"/>
      <c r="J18" s="1451"/>
      <c r="K18" s="31"/>
      <c r="L18" s="908"/>
      <c r="M18" s="1451"/>
      <c r="N18" s="31"/>
      <c r="O18" s="908"/>
      <c r="P18" s="33"/>
      <c r="Q18" s="31"/>
      <c r="R18" s="908"/>
      <c r="S18" s="31"/>
      <c r="T18" s="31"/>
      <c r="U18" s="908"/>
      <c r="V18" s="31"/>
      <c r="W18" s="31"/>
      <c r="X18" s="908"/>
      <c r="Y18" s="31"/>
      <c r="Z18" s="31"/>
      <c r="AA18" s="908"/>
    </row>
    <row r="19" spans="1:27" ht="12.75" customHeight="1">
      <c r="A19" s="907" t="s">
        <v>56</v>
      </c>
      <c r="B19" s="1211" t="s">
        <v>55</v>
      </c>
      <c r="C19" s="1226"/>
      <c r="D19" s="1440">
        <f t="shared" si="0"/>
        <v>0</v>
      </c>
      <c r="E19" s="63"/>
      <c r="F19" s="904"/>
      <c r="G19" s="1451"/>
      <c r="H19" s="31"/>
      <c r="I19" s="908"/>
      <c r="J19" s="1451"/>
      <c r="K19" s="31"/>
      <c r="L19" s="908"/>
      <c r="M19" s="1451"/>
      <c r="N19" s="31"/>
      <c r="O19" s="908"/>
      <c r="P19" s="33"/>
      <c r="Q19" s="31"/>
      <c r="R19" s="908"/>
      <c r="S19" s="31"/>
      <c r="T19" s="31"/>
      <c r="U19" s="908"/>
      <c r="V19" s="31"/>
      <c r="W19" s="31"/>
      <c r="X19" s="908"/>
      <c r="Y19" s="31"/>
      <c r="Z19" s="31"/>
      <c r="AA19" s="908"/>
    </row>
    <row r="20" spans="1:27" ht="12.75" customHeight="1">
      <c r="A20" s="907" t="s">
        <v>57</v>
      </c>
      <c r="B20" s="1211" t="s">
        <v>167</v>
      </c>
      <c r="C20" s="1226"/>
      <c r="D20" s="1440">
        <f t="shared" si="0"/>
        <v>0</v>
      </c>
      <c r="E20" s="63"/>
      <c r="F20" s="904"/>
      <c r="G20" s="1451"/>
      <c r="H20" s="31"/>
      <c r="I20" s="908"/>
      <c r="J20" s="1451"/>
      <c r="K20" s="31"/>
      <c r="L20" s="908"/>
      <c r="M20" s="1451"/>
      <c r="N20" s="31"/>
      <c r="O20" s="908"/>
      <c r="P20" s="33"/>
      <c r="Q20" s="31"/>
      <c r="R20" s="908"/>
      <c r="S20" s="31"/>
      <c r="T20" s="31"/>
      <c r="U20" s="908"/>
      <c r="V20" s="31"/>
      <c r="W20" s="31"/>
      <c r="X20" s="908"/>
      <c r="Y20" s="31"/>
      <c r="Z20" s="31"/>
      <c r="AA20" s="908"/>
    </row>
    <row r="21" spans="1:27" ht="12.75" customHeight="1">
      <c r="A21" s="907"/>
      <c r="B21" s="1211" t="s">
        <v>58</v>
      </c>
      <c r="C21" s="1226"/>
      <c r="D21" s="1440">
        <f t="shared" si="0"/>
        <v>0</v>
      </c>
      <c r="E21" s="63"/>
      <c r="F21" s="904"/>
      <c r="G21" s="1451"/>
      <c r="H21" s="31"/>
      <c r="I21" s="908"/>
      <c r="J21" s="1451"/>
      <c r="K21" s="31"/>
      <c r="L21" s="908"/>
      <c r="M21" s="1451"/>
      <c r="N21" s="31"/>
      <c r="O21" s="908"/>
      <c r="P21" s="33"/>
      <c r="Q21" s="31"/>
      <c r="R21" s="908"/>
      <c r="S21" s="31"/>
      <c r="T21" s="31"/>
      <c r="U21" s="908"/>
      <c r="V21" s="31"/>
      <c r="W21" s="31"/>
      <c r="X21" s="908"/>
      <c r="Y21" s="31"/>
      <c r="Z21" s="31"/>
      <c r="AA21" s="908"/>
    </row>
    <row r="22" spans="1:27" ht="12.75" customHeight="1">
      <c r="A22" s="907" t="s">
        <v>60</v>
      </c>
      <c r="B22" s="1211" t="s">
        <v>166</v>
      </c>
      <c r="C22" s="1226"/>
      <c r="D22" s="1440">
        <f t="shared" si="0"/>
        <v>0</v>
      </c>
      <c r="E22" s="106">
        <f t="shared" ref="E22:F22" si="9">+H22+K22+N22+Q22</f>
        <v>0</v>
      </c>
      <c r="F22" s="1443">
        <f t="shared" si="9"/>
        <v>0</v>
      </c>
      <c r="G22" s="1451"/>
      <c r="H22" s="31"/>
      <c r="I22" s="908"/>
      <c r="J22" s="1451"/>
      <c r="K22" s="31"/>
      <c r="L22" s="908"/>
      <c r="M22" s="1451"/>
      <c r="N22" s="31"/>
      <c r="O22" s="908"/>
      <c r="P22" s="33"/>
      <c r="Q22" s="31"/>
      <c r="R22" s="908"/>
      <c r="S22" s="31"/>
      <c r="T22" s="31"/>
      <c r="U22" s="908"/>
      <c r="V22" s="31"/>
      <c r="W22" s="31"/>
      <c r="X22" s="908"/>
      <c r="Y22" s="31"/>
      <c r="Z22" s="31"/>
      <c r="AA22" s="908"/>
    </row>
    <row r="23" spans="1:27" ht="12.75" customHeight="1">
      <c r="A23" s="907" t="s">
        <v>63</v>
      </c>
      <c r="B23" s="1211" t="s">
        <v>62</v>
      </c>
      <c r="C23" s="1226"/>
      <c r="D23" s="1440">
        <f t="shared" si="0"/>
        <v>0</v>
      </c>
      <c r="E23" s="63"/>
      <c r="F23" s="904"/>
      <c r="G23" s="1451"/>
      <c r="H23" s="31"/>
      <c r="I23" s="908"/>
      <c r="J23" s="1451"/>
      <c r="K23" s="31"/>
      <c r="L23" s="908"/>
      <c r="M23" s="1451"/>
      <c r="N23" s="31"/>
      <c r="O23" s="908"/>
      <c r="P23" s="33"/>
      <c r="Q23" s="31"/>
      <c r="R23" s="908"/>
      <c r="S23" s="31"/>
      <c r="T23" s="31"/>
      <c r="U23" s="908"/>
      <c r="V23" s="31"/>
      <c r="W23" s="31"/>
      <c r="X23" s="908"/>
      <c r="Y23" s="31"/>
      <c r="Z23" s="31"/>
      <c r="AA23" s="908"/>
    </row>
    <row r="24" spans="1:27" ht="12.75" customHeight="1">
      <c r="A24" s="907" t="s">
        <v>65</v>
      </c>
      <c r="B24" s="1211" t="s">
        <v>64</v>
      </c>
      <c r="C24" s="1226"/>
      <c r="D24" s="1440">
        <f t="shared" si="0"/>
        <v>4059</v>
      </c>
      <c r="E24" s="63"/>
      <c r="F24" s="904"/>
      <c r="G24" s="1451">
        <v>1181</v>
      </c>
      <c r="H24" s="31"/>
      <c r="I24" s="908"/>
      <c r="J24" s="1451">
        <v>1574</v>
      </c>
      <c r="K24" s="31"/>
      <c r="L24" s="908"/>
      <c r="M24" s="1451">
        <v>787</v>
      </c>
      <c r="N24" s="31"/>
      <c r="O24" s="908"/>
      <c r="P24" s="33">
        <f>450+28</f>
        <v>478</v>
      </c>
      <c r="Q24" s="31"/>
      <c r="R24" s="908"/>
      <c r="S24" s="31"/>
      <c r="T24" s="31"/>
      <c r="U24" s="908"/>
      <c r="V24" s="31"/>
      <c r="W24" s="31"/>
      <c r="X24" s="908"/>
      <c r="Y24" s="31">
        <v>39</v>
      </c>
      <c r="Z24" s="31"/>
      <c r="AA24" s="908"/>
    </row>
    <row r="25" spans="1:27" s="48" customFormat="1" ht="12.75" customHeight="1">
      <c r="A25" s="903" t="s">
        <v>66</v>
      </c>
      <c r="B25" s="1215" t="s">
        <v>156</v>
      </c>
      <c r="C25" s="1429"/>
      <c r="D25" s="1440">
        <f t="shared" si="0"/>
        <v>4059</v>
      </c>
      <c r="E25" s="63">
        <f t="shared" ref="E25:R25" si="10">+E24+E23+E22+E21+E20+E19+E18</f>
        <v>0</v>
      </c>
      <c r="F25" s="904">
        <f t="shared" si="10"/>
        <v>0</v>
      </c>
      <c r="G25" s="1449">
        <f t="shared" si="10"/>
        <v>1181</v>
      </c>
      <c r="H25" s="63">
        <f t="shared" si="10"/>
        <v>0</v>
      </c>
      <c r="I25" s="904">
        <f t="shared" si="10"/>
        <v>0</v>
      </c>
      <c r="J25" s="1449">
        <f t="shared" si="10"/>
        <v>1574</v>
      </c>
      <c r="K25" s="63">
        <f t="shared" si="10"/>
        <v>0</v>
      </c>
      <c r="L25" s="904">
        <f t="shared" si="10"/>
        <v>0</v>
      </c>
      <c r="M25" s="1449">
        <f t="shared" si="10"/>
        <v>787</v>
      </c>
      <c r="N25" s="63">
        <f t="shared" si="10"/>
        <v>0</v>
      </c>
      <c r="O25" s="904">
        <f t="shared" si="10"/>
        <v>0</v>
      </c>
      <c r="P25" s="1433">
        <f t="shared" si="10"/>
        <v>478</v>
      </c>
      <c r="Q25" s="63">
        <f t="shared" si="10"/>
        <v>0</v>
      </c>
      <c r="R25" s="904">
        <f t="shared" si="10"/>
        <v>0</v>
      </c>
      <c r="S25" s="63">
        <f t="shared" ref="S25:U25" si="11">+S24+S23+S22+S21+S20+S19+S18</f>
        <v>0</v>
      </c>
      <c r="T25" s="63">
        <f t="shared" si="11"/>
        <v>0</v>
      </c>
      <c r="U25" s="904">
        <f t="shared" si="11"/>
        <v>0</v>
      </c>
      <c r="V25" s="63">
        <f t="shared" ref="V25:X25" si="12">+V24+V23+V22+V21+V20+V19+V18</f>
        <v>0</v>
      </c>
      <c r="W25" s="63">
        <f t="shared" si="12"/>
        <v>0</v>
      </c>
      <c r="X25" s="904">
        <f t="shared" si="12"/>
        <v>0</v>
      </c>
      <c r="Y25" s="63">
        <f t="shared" ref="Y25:AA25" si="13">+Y24+Y23+Y22+Y21+Y20+Y19+Y18</f>
        <v>39</v>
      </c>
      <c r="Z25" s="63">
        <f t="shared" si="13"/>
        <v>0</v>
      </c>
      <c r="AA25" s="904">
        <f t="shared" si="13"/>
        <v>0</v>
      </c>
    </row>
    <row r="26" spans="1:27" ht="12.75" customHeight="1">
      <c r="A26" s="907" t="s">
        <v>68</v>
      </c>
      <c r="B26" s="1211" t="s">
        <v>67</v>
      </c>
      <c r="C26" s="1226"/>
      <c r="D26" s="1440">
        <f t="shared" si="0"/>
        <v>0</v>
      </c>
      <c r="E26" s="63"/>
      <c r="F26" s="904"/>
      <c r="G26" s="1451"/>
      <c r="H26" s="31"/>
      <c r="I26" s="908"/>
      <c r="J26" s="1451"/>
      <c r="K26" s="31"/>
      <c r="L26" s="908"/>
      <c r="M26" s="1451"/>
      <c r="N26" s="31"/>
      <c r="O26" s="908"/>
      <c r="P26" s="33"/>
      <c r="Q26" s="31"/>
      <c r="R26" s="908"/>
      <c r="S26" s="31"/>
      <c r="T26" s="31"/>
      <c r="U26" s="908"/>
      <c r="V26" s="31"/>
      <c r="W26" s="31"/>
      <c r="X26" s="908"/>
      <c r="Y26" s="31"/>
      <c r="Z26" s="31"/>
      <c r="AA26" s="908"/>
    </row>
    <row r="27" spans="1:27" ht="12.75" customHeight="1">
      <c r="A27" s="907" t="s">
        <v>70</v>
      </c>
      <c r="B27" s="1211" t="s">
        <v>69</v>
      </c>
      <c r="C27" s="1226"/>
      <c r="D27" s="1440">
        <f t="shared" si="0"/>
        <v>3148</v>
      </c>
      <c r="E27" s="63"/>
      <c r="F27" s="904"/>
      <c r="G27" s="1451">
        <v>787</v>
      </c>
      <c r="H27" s="31"/>
      <c r="I27" s="908"/>
      <c r="J27" s="1451">
        <v>787</v>
      </c>
      <c r="K27" s="31"/>
      <c r="L27" s="908"/>
      <c r="M27" s="1451">
        <v>787</v>
      </c>
      <c r="N27" s="31"/>
      <c r="O27" s="908"/>
      <c r="P27" s="33">
        <v>787</v>
      </c>
      <c r="Q27" s="31"/>
      <c r="R27" s="908"/>
      <c r="S27" s="31"/>
      <c r="T27" s="31"/>
      <c r="U27" s="908"/>
      <c r="V27" s="31"/>
      <c r="W27" s="31"/>
      <c r="X27" s="908"/>
      <c r="Y27" s="31"/>
      <c r="Z27" s="31"/>
      <c r="AA27" s="908"/>
    </row>
    <row r="28" spans="1:27" s="48" customFormat="1" ht="12.75" customHeight="1">
      <c r="A28" s="903" t="s">
        <v>71</v>
      </c>
      <c r="B28" s="1215" t="s">
        <v>155</v>
      </c>
      <c r="C28" s="1429"/>
      <c r="D28" s="1440">
        <f t="shared" si="0"/>
        <v>3148</v>
      </c>
      <c r="E28" s="63"/>
      <c r="F28" s="904"/>
      <c r="G28" s="1449">
        <f>SUM(G26:G27)</f>
        <v>787</v>
      </c>
      <c r="H28" s="63">
        <f t="shared" ref="H28:O28" si="14">SUM(H26:H27)</f>
        <v>0</v>
      </c>
      <c r="I28" s="904">
        <f t="shared" si="14"/>
        <v>0</v>
      </c>
      <c r="J28" s="1449">
        <f t="shared" si="14"/>
        <v>787</v>
      </c>
      <c r="K28" s="63">
        <f t="shared" si="14"/>
        <v>0</v>
      </c>
      <c r="L28" s="904">
        <f t="shared" si="14"/>
        <v>0</v>
      </c>
      <c r="M28" s="1449">
        <f t="shared" si="14"/>
        <v>787</v>
      </c>
      <c r="N28" s="63">
        <f t="shared" si="14"/>
        <v>0</v>
      </c>
      <c r="O28" s="904">
        <f t="shared" si="14"/>
        <v>0</v>
      </c>
      <c r="P28" s="1433">
        <f t="shared" ref="P28:AA28" si="15">SUM(P26:P27)</f>
        <v>787</v>
      </c>
      <c r="Q28" s="63">
        <f t="shared" si="15"/>
        <v>0</v>
      </c>
      <c r="R28" s="904">
        <f t="shared" si="15"/>
        <v>0</v>
      </c>
      <c r="S28" s="63">
        <f t="shared" si="15"/>
        <v>0</v>
      </c>
      <c r="T28" s="63">
        <f t="shared" si="15"/>
        <v>0</v>
      </c>
      <c r="U28" s="904">
        <f t="shared" si="15"/>
        <v>0</v>
      </c>
      <c r="V28" s="63">
        <f t="shared" si="15"/>
        <v>0</v>
      </c>
      <c r="W28" s="63">
        <f t="shared" si="15"/>
        <v>0</v>
      </c>
      <c r="X28" s="904">
        <f t="shared" si="15"/>
        <v>0</v>
      </c>
      <c r="Y28" s="63">
        <f t="shared" si="15"/>
        <v>0</v>
      </c>
      <c r="Z28" s="63">
        <f t="shared" si="15"/>
        <v>0</v>
      </c>
      <c r="AA28" s="904">
        <f t="shared" si="15"/>
        <v>0</v>
      </c>
    </row>
    <row r="29" spans="1:27" ht="12.75" customHeight="1">
      <c r="A29" s="907" t="s">
        <v>73</v>
      </c>
      <c r="B29" s="1211" t="s">
        <v>72</v>
      </c>
      <c r="C29" s="1226"/>
      <c r="D29" s="1440">
        <f t="shared" si="0"/>
        <v>1950</v>
      </c>
      <c r="E29" s="63"/>
      <c r="F29" s="904"/>
      <c r="G29" s="1451">
        <f>319+213</f>
        <v>532</v>
      </c>
      <c r="H29" s="31"/>
      <c r="I29" s="908"/>
      <c r="J29" s="1451">
        <f>426+213</f>
        <v>639</v>
      </c>
      <c r="K29" s="31"/>
      <c r="L29" s="908"/>
      <c r="M29" s="1451">
        <f>213+213</f>
        <v>426</v>
      </c>
      <c r="N29" s="31"/>
      <c r="O29" s="908"/>
      <c r="P29" s="33">
        <f>213+122+7</f>
        <v>342</v>
      </c>
      <c r="Q29" s="31"/>
      <c r="R29" s="908"/>
      <c r="S29" s="31"/>
      <c r="T29" s="31"/>
      <c r="U29" s="908"/>
      <c r="V29" s="31"/>
      <c r="W29" s="31"/>
      <c r="X29" s="908"/>
      <c r="Y29" s="31">
        <v>11</v>
      </c>
      <c r="Z29" s="31"/>
      <c r="AA29" s="908"/>
    </row>
    <row r="30" spans="1:27" ht="12.75" customHeight="1">
      <c r="A30" s="907" t="s">
        <v>75</v>
      </c>
      <c r="B30" s="1211" t="s">
        <v>74</v>
      </c>
      <c r="C30" s="1226"/>
      <c r="D30" s="1440">
        <f t="shared" si="0"/>
        <v>0</v>
      </c>
      <c r="E30" s="63"/>
      <c r="F30" s="904"/>
      <c r="G30" s="1451"/>
      <c r="H30" s="31"/>
      <c r="I30" s="908"/>
      <c r="J30" s="1451"/>
      <c r="K30" s="31"/>
      <c r="L30" s="908"/>
      <c r="M30" s="1451"/>
      <c r="N30" s="31"/>
      <c r="O30" s="908"/>
      <c r="P30" s="33"/>
      <c r="Q30" s="31"/>
      <c r="R30" s="908"/>
      <c r="S30" s="31"/>
      <c r="T30" s="31"/>
      <c r="U30" s="908"/>
      <c r="V30" s="31"/>
      <c r="W30" s="31"/>
      <c r="X30" s="908"/>
      <c r="Y30" s="31"/>
      <c r="Z30" s="31"/>
      <c r="AA30" s="908"/>
    </row>
    <row r="31" spans="1:27" ht="12.75" customHeight="1">
      <c r="A31" s="907" t="s">
        <v>76</v>
      </c>
      <c r="B31" s="1211" t="s">
        <v>154</v>
      </c>
      <c r="C31" s="1226"/>
      <c r="D31" s="1440">
        <f t="shared" si="0"/>
        <v>0</v>
      </c>
      <c r="E31" s="63"/>
      <c r="F31" s="904"/>
      <c r="G31" s="1451"/>
      <c r="H31" s="31"/>
      <c r="I31" s="908"/>
      <c r="J31" s="1451"/>
      <c r="K31" s="31"/>
      <c r="L31" s="908"/>
      <c r="M31" s="1451"/>
      <c r="N31" s="31"/>
      <c r="O31" s="908"/>
      <c r="P31" s="33"/>
      <c r="Q31" s="31"/>
      <c r="R31" s="908"/>
      <c r="S31" s="31"/>
      <c r="T31" s="31"/>
      <c r="U31" s="908"/>
      <c r="V31" s="31"/>
      <c r="W31" s="31"/>
      <c r="X31" s="908"/>
      <c r="Y31" s="31"/>
      <c r="Z31" s="31"/>
      <c r="AA31" s="908"/>
    </row>
    <row r="32" spans="1:27" ht="12.75" customHeight="1">
      <c r="A32" s="907" t="s">
        <v>77</v>
      </c>
      <c r="B32" s="1211" t="s">
        <v>153</v>
      </c>
      <c r="C32" s="1226"/>
      <c r="D32" s="1440">
        <f t="shared" si="0"/>
        <v>0</v>
      </c>
      <c r="E32" s="63"/>
      <c r="F32" s="904"/>
      <c r="G32" s="1451"/>
      <c r="H32" s="31"/>
      <c r="I32" s="908"/>
      <c r="J32" s="1451"/>
      <c r="K32" s="31"/>
      <c r="L32" s="908"/>
      <c r="M32" s="1451"/>
      <c r="N32" s="31"/>
      <c r="O32" s="908"/>
      <c r="P32" s="33"/>
      <c r="Q32" s="31"/>
      <c r="R32" s="908"/>
      <c r="S32" s="31"/>
      <c r="T32" s="31"/>
      <c r="U32" s="908"/>
      <c r="V32" s="31"/>
      <c r="W32" s="31"/>
      <c r="X32" s="908"/>
      <c r="Y32" s="31"/>
      <c r="Z32" s="31"/>
      <c r="AA32" s="908"/>
    </row>
    <row r="33" spans="1:27" ht="12.75" customHeight="1">
      <c r="A33" s="907" t="s">
        <v>79</v>
      </c>
      <c r="B33" s="1211" t="s">
        <v>78</v>
      </c>
      <c r="C33" s="1226"/>
      <c r="D33" s="1440">
        <f t="shared" si="0"/>
        <v>0</v>
      </c>
      <c r="E33" s="63"/>
      <c r="F33" s="904"/>
      <c r="G33" s="1451"/>
      <c r="H33" s="31"/>
      <c r="I33" s="908"/>
      <c r="J33" s="1451"/>
      <c r="K33" s="31"/>
      <c r="L33" s="908"/>
      <c r="M33" s="1451"/>
      <c r="N33" s="31"/>
      <c r="O33" s="908"/>
      <c r="P33" s="33"/>
      <c r="Q33" s="31"/>
      <c r="R33" s="908"/>
      <c r="S33" s="31"/>
      <c r="T33" s="31"/>
      <c r="U33" s="908"/>
      <c r="V33" s="31"/>
      <c r="W33" s="31"/>
      <c r="X33" s="908"/>
      <c r="Y33" s="31"/>
      <c r="Z33" s="31"/>
      <c r="AA33" s="908"/>
    </row>
    <row r="34" spans="1:27" s="48" customFormat="1" ht="12.75" customHeight="1">
      <c r="A34" s="903" t="s">
        <v>80</v>
      </c>
      <c r="B34" s="1215" t="s">
        <v>152</v>
      </c>
      <c r="C34" s="1429"/>
      <c r="D34" s="1440">
        <f t="shared" si="0"/>
        <v>1950</v>
      </c>
      <c r="E34" s="63"/>
      <c r="F34" s="904"/>
      <c r="G34" s="1449">
        <f>SUM(G29:G33)</f>
        <v>532</v>
      </c>
      <c r="H34" s="63">
        <f t="shared" ref="H34:O34" si="16">SUM(H29:H33)</f>
        <v>0</v>
      </c>
      <c r="I34" s="904">
        <f t="shared" si="16"/>
        <v>0</v>
      </c>
      <c r="J34" s="1449">
        <f t="shared" si="16"/>
        <v>639</v>
      </c>
      <c r="K34" s="63">
        <f t="shared" si="16"/>
        <v>0</v>
      </c>
      <c r="L34" s="904">
        <f t="shared" si="16"/>
        <v>0</v>
      </c>
      <c r="M34" s="1449">
        <f t="shared" si="16"/>
        <v>426</v>
      </c>
      <c r="N34" s="63">
        <f t="shared" si="16"/>
        <v>0</v>
      </c>
      <c r="O34" s="904">
        <f t="shared" si="16"/>
        <v>0</v>
      </c>
      <c r="P34" s="1433">
        <f t="shared" ref="P34:AA34" si="17">SUM(P29:P33)</f>
        <v>342</v>
      </c>
      <c r="Q34" s="63">
        <f t="shared" si="17"/>
        <v>0</v>
      </c>
      <c r="R34" s="904">
        <f t="shared" si="17"/>
        <v>0</v>
      </c>
      <c r="S34" s="63">
        <f t="shared" si="17"/>
        <v>0</v>
      </c>
      <c r="T34" s="63">
        <f t="shared" si="17"/>
        <v>0</v>
      </c>
      <c r="U34" s="904">
        <f t="shared" si="17"/>
        <v>0</v>
      </c>
      <c r="V34" s="63">
        <f t="shared" si="17"/>
        <v>0</v>
      </c>
      <c r="W34" s="63">
        <f t="shared" si="17"/>
        <v>0</v>
      </c>
      <c r="X34" s="904">
        <f t="shared" si="17"/>
        <v>0</v>
      </c>
      <c r="Y34" s="63">
        <f t="shared" si="17"/>
        <v>11</v>
      </c>
      <c r="Z34" s="63">
        <f t="shared" si="17"/>
        <v>0</v>
      </c>
      <c r="AA34" s="904">
        <f t="shared" si="17"/>
        <v>0</v>
      </c>
    </row>
    <row r="35" spans="1:27" s="48" customFormat="1" ht="12.75" customHeight="1">
      <c r="A35" s="903" t="s">
        <v>81</v>
      </c>
      <c r="B35" s="1215" t="s">
        <v>151</v>
      </c>
      <c r="C35" s="1429"/>
      <c r="D35" s="1440">
        <f t="shared" si="0"/>
        <v>9157</v>
      </c>
      <c r="E35" s="63">
        <f t="shared" ref="E35:R35" si="18">+E34+E28+E25+E17+E14</f>
        <v>0</v>
      </c>
      <c r="F35" s="904">
        <f t="shared" si="18"/>
        <v>0</v>
      </c>
      <c r="G35" s="1449">
        <f t="shared" si="18"/>
        <v>2500</v>
      </c>
      <c r="H35" s="63">
        <f t="shared" si="18"/>
        <v>0</v>
      </c>
      <c r="I35" s="904">
        <f t="shared" si="18"/>
        <v>0</v>
      </c>
      <c r="J35" s="1449">
        <f t="shared" si="18"/>
        <v>3000</v>
      </c>
      <c r="K35" s="63">
        <f t="shared" si="18"/>
        <v>0</v>
      </c>
      <c r="L35" s="904">
        <f t="shared" si="18"/>
        <v>0</v>
      </c>
      <c r="M35" s="1449">
        <f t="shared" si="18"/>
        <v>2000</v>
      </c>
      <c r="N35" s="63">
        <f t="shared" si="18"/>
        <v>0</v>
      </c>
      <c r="O35" s="904">
        <f t="shared" si="18"/>
        <v>0</v>
      </c>
      <c r="P35" s="1433">
        <f t="shared" si="18"/>
        <v>1607</v>
      </c>
      <c r="Q35" s="63">
        <f t="shared" si="18"/>
        <v>0</v>
      </c>
      <c r="R35" s="904">
        <f t="shared" si="18"/>
        <v>0</v>
      </c>
      <c r="S35" s="63">
        <f t="shared" ref="S35:U35" si="19">+S34+S28+S25+S17+S14</f>
        <v>0</v>
      </c>
      <c r="T35" s="63">
        <f t="shared" si="19"/>
        <v>0</v>
      </c>
      <c r="U35" s="904">
        <f t="shared" si="19"/>
        <v>0</v>
      </c>
      <c r="V35" s="63">
        <f t="shared" ref="V35:X35" si="20">+V34+V28+V25+V17+V14</f>
        <v>0</v>
      </c>
      <c r="W35" s="63">
        <f t="shared" si="20"/>
        <v>0</v>
      </c>
      <c r="X35" s="904">
        <f t="shared" si="20"/>
        <v>0</v>
      </c>
      <c r="Y35" s="63">
        <f t="shared" ref="Y35:AA35" si="21">+Y34+Y28+Y25+Y17+Y14</f>
        <v>50</v>
      </c>
      <c r="Z35" s="63">
        <f t="shared" si="21"/>
        <v>0</v>
      </c>
      <c r="AA35" s="904">
        <f t="shared" si="21"/>
        <v>0</v>
      </c>
    </row>
    <row r="36" spans="1:27" ht="11.25" customHeight="1">
      <c r="A36" s="905"/>
      <c r="B36" s="899"/>
      <c r="C36" s="899"/>
      <c r="D36" s="1444"/>
      <c r="E36" s="312"/>
      <c r="F36" s="1442"/>
      <c r="G36" s="1450"/>
      <c r="H36" s="69"/>
      <c r="I36" s="906"/>
      <c r="J36" s="1450"/>
      <c r="K36" s="69"/>
      <c r="L36" s="906"/>
      <c r="M36" s="1450"/>
      <c r="N36" s="69"/>
      <c r="O36" s="906"/>
      <c r="P36" s="69"/>
      <c r="Q36" s="69"/>
      <c r="R36" s="906"/>
      <c r="S36" s="69"/>
      <c r="T36" s="69"/>
      <c r="U36" s="906"/>
      <c r="V36" s="69"/>
      <c r="W36" s="69"/>
      <c r="X36" s="906"/>
      <c r="Y36" s="69"/>
      <c r="Z36" s="69"/>
      <c r="AA36" s="906"/>
    </row>
    <row r="37" spans="1:27" ht="12" customHeight="1">
      <c r="A37" s="905"/>
      <c r="B37" s="1238"/>
      <c r="C37" s="1238"/>
      <c r="D37" s="1445"/>
      <c r="E37" s="312"/>
      <c r="F37" s="1442"/>
      <c r="G37" s="1450"/>
      <c r="H37" s="69"/>
      <c r="I37" s="906"/>
      <c r="J37" s="1450"/>
      <c r="K37" s="69"/>
      <c r="L37" s="906"/>
      <c r="M37" s="1450"/>
      <c r="N37" s="69"/>
      <c r="O37" s="906"/>
      <c r="P37" s="69"/>
      <c r="Q37" s="69"/>
      <c r="R37" s="906"/>
      <c r="S37" s="69"/>
      <c r="T37" s="69"/>
      <c r="U37" s="906"/>
      <c r="V37" s="69"/>
      <c r="W37" s="69"/>
      <c r="X37" s="906"/>
      <c r="Y37" s="69"/>
      <c r="Z37" s="69"/>
      <c r="AA37" s="906"/>
    </row>
    <row r="38" spans="1:27" ht="12.75" hidden="1" customHeight="1">
      <c r="A38" s="136" t="s">
        <v>96</v>
      </c>
      <c r="B38" s="1239" t="s">
        <v>95</v>
      </c>
      <c r="C38" s="1239"/>
      <c r="D38" s="1440">
        <f t="shared" si="0"/>
        <v>0</v>
      </c>
      <c r="E38" s="312"/>
      <c r="F38" s="1442"/>
      <c r="G38" s="1450"/>
      <c r="H38" s="69"/>
      <c r="I38" s="906"/>
      <c r="J38" s="1450"/>
      <c r="K38" s="69"/>
      <c r="L38" s="906"/>
      <c r="M38" s="1450"/>
      <c r="N38" s="69"/>
      <c r="O38" s="906"/>
      <c r="P38" s="69"/>
      <c r="Q38" s="69"/>
      <c r="R38" s="906"/>
      <c r="S38" s="69"/>
      <c r="T38" s="69"/>
      <c r="U38" s="906"/>
      <c r="V38" s="69"/>
      <c r="W38" s="69"/>
      <c r="X38" s="906"/>
      <c r="Y38" s="69"/>
      <c r="Z38" s="69"/>
      <c r="AA38" s="906"/>
    </row>
    <row r="39" spans="1:27" ht="12.75" hidden="1" customHeight="1">
      <c r="A39" s="136" t="s">
        <v>98</v>
      </c>
      <c r="B39" s="1239" t="s">
        <v>97</v>
      </c>
      <c r="C39" s="1239"/>
      <c r="D39" s="1440">
        <f t="shared" si="0"/>
        <v>0</v>
      </c>
      <c r="E39" s="312"/>
      <c r="F39" s="1442"/>
      <c r="G39" s="1450"/>
      <c r="H39" s="69"/>
      <c r="I39" s="906"/>
      <c r="J39" s="1450"/>
      <c r="K39" s="69"/>
      <c r="L39" s="906"/>
      <c r="M39" s="1450"/>
      <c r="N39" s="69"/>
      <c r="O39" s="906"/>
      <c r="P39" s="69"/>
      <c r="Q39" s="69"/>
      <c r="R39" s="906"/>
      <c r="S39" s="69"/>
      <c r="T39" s="69"/>
      <c r="U39" s="906"/>
      <c r="V39" s="69"/>
      <c r="W39" s="69"/>
      <c r="X39" s="906"/>
      <c r="Y39" s="69"/>
      <c r="Z39" s="69"/>
      <c r="AA39" s="906"/>
    </row>
    <row r="40" spans="1:27" ht="23.25" hidden="1" customHeight="1">
      <c r="A40" s="136" t="s">
        <v>101</v>
      </c>
      <c r="B40" s="1239" t="s">
        <v>165</v>
      </c>
      <c r="C40" s="1239"/>
      <c r="D40" s="1440">
        <f t="shared" si="0"/>
        <v>0</v>
      </c>
      <c r="E40" s="312"/>
      <c r="F40" s="1442"/>
      <c r="G40" s="1450"/>
      <c r="H40" s="69"/>
      <c r="I40" s="906"/>
      <c r="J40" s="1450"/>
      <c r="K40" s="69"/>
      <c r="L40" s="906"/>
      <c r="M40" s="1450"/>
      <c r="N40" s="69"/>
      <c r="O40" s="906"/>
      <c r="P40" s="69"/>
      <c r="Q40" s="69"/>
      <c r="R40" s="906"/>
      <c r="S40" s="69"/>
      <c r="T40" s="69"/>
      <c r="U40" s="906"/>
      <c r="V40" s="69"/>
      <c r="W40" s="69"/>
      <c r="X40" s="906"/>
      <c r="Y40" s="69"/>
      <c r="Z40" s="69"/>
      <c r="AA40" s="906"/>
    </row>
    <row r="41" spans="1:27" ht="25.5" hidden="1" customHeight="1">
      <c r="A41" s="136" t="s">
        <v>103</v>
      </c>
      <c r="B41" s="1239" t="s">
        <v>102</v>
      </c>
      <c r="C41" s="1239"/>
      <c r="D41" s="1440">
        <f t="shared" si="0"/>
        <v>0</v>
      </c>
      <c r="E41" s="312"/>
      <c r="F41" s="1442"/>
      <c r="G41" s="1450"/>
      <c r="H41" s="69"/>
      <c r="I41" s="906"/>
      <c r="J41" s="1450"/>
      <c r="K41" s="69"/>
      <c r="L41" s="906"/>
      <c r="M41" s="1450"/>
      <c r="N41" s="69"/>
      <c r="O41" s="906"/>
      <c r="P41" s="69"/>
      <c r="Q41" s="69"/>
      <c r="R41" s="906"/>
      <c r="S41" s="69"/>
      <c r="T41" s="69"/>
      <c r="U41" s="906"/>
      <c r="V41" s="69"/>
      <c r="W41" s="69"/>
      <c r="X41" s="906"/>
      <c r="Y41" s="69"/>
      <c r="Z41" s="69"/>
      <c r="AA41" s="906"/>
    </row>
    <row r="42" spans="1:27" ht="27" hidden="1" customHeight="1">
      <c r="A42" s="136" t="s">
        <v>107</v>
      </c>
      <c r="B42" s="1239" t="s">
        <v>164</v>
      </c>
      <c r="C42" s="1239"/>
      <c r="D42" s="1440">
        <f t="shared" si="0"/>
        <v>0</v>
      </c>
      <c r="E42" s="312"/>
      <c r="F42" s="1442"/>
      <c r="G42" s="1450"/>
      <c r="H42" s="69"/>
      <c r="I42" s="906"/>
      <c r="J42" s="1450"/>
      <c r="K42" s="69"/>
      <c r="L42" s="906"/>
      <c r="M42" s="1450"/>
      <c r="N42" s="69"/>
      <c r="O42" s="906"/>
      <c r="P42" s="69"/>
      <c r="Q42" s="69"/>
      <c r="R42" s="906"/>
      <c r="S42" s="69"/>
      <c r="T42" s="69"/>
      <c r="U42" s="906"/>
      <c r="V42" s="69"/>
      <c r="W42" s="69"/>
      <c r="X42" s="906"/>
      <c r="Y42" s="69"/>
      <c r="Z42" s="69"/>
      <c r="AA42" s="906"/>
    </row>
    <row r="43" spans="1:27" ht="12.75" hidden="1" customHeight="1">
      <c r="A43" s="136" t="s">
        <v>708</v>
      </c>
      <c r="B43" s="1240" t="s">
        <v>106</v>
      </c>
      <c r="C43" s="1240"/>
      <c r="D43" s="1440">
        <f t="shared" si="0"/>
        <v>0</v>
      </c>
      <c r="E43" s="312"/>
      <c r="F43" s="1442"/>
      <c r="G43" s="1450"/>
      <c r="H43" s="69"/>
      <c r="I43" s="906"/>
      <c r="J43" s="1450"/>
      <c r="K43" s="69"/>
      <c r="L43" s="906"/>
      <c r="M43" s="1450"/>
      <c r="N43" s="69"/>
      <c r="O43" s="906"/>
      <c r="P43" s="69"/>
      <c r="Q43" s="69"/>
      <c r="R43" s="906"/>
      <c r="S43" s="69"/>
      <c r="T43" s="69"/>
      <c r="U43" s="906"/>
      <c r="V43" s="69"/>
      <c r="W43" s="69"/>
      <c r="X43" s="906"/>
      <c r="Y43" s="69"/>
      <c r="Z43" s="69"/>
      <c r="AA43" s="906"/>
    </row>
    <row r="44" spans="1:27" s="48" customFormat="1" ht="12.75" customHeight="1">
      <c r="A44" s="903" t="s">
        <v>108</v>
      </c>
      <c r="B44" s="1215" t="s">
        <v>163</v>
      </c>
      <c r="C44" s="1429"/>
      <c r="D44" s="1440">
        <f t="shared" si="0"/>
        <v>0</v>
      </c>
      <c r="E44" s="63"/>
      <c r="F44" s="904"/>
      <c r="G44" s="1449"/>
      <c r="H44" s="63"/>
      <c r="I44" s="904"/>
      <c r="J44" s="1449"/>
      <c r="K44" s="63"/>
      <c r="L44" s="904"/>
      <c r="M44" s="1449"/>
      <c r="N44" s="63"/>
      <c r="O44" s="904"/>
      <c r="P44" s="1433"/>
      <c r="Q44" s="63"/>
      <c r="R44" s="904"/>
      <c r="S44" s="63"/>
      <c r="T44" s="63"/>
      <c r="U44" s="904"/>
      <c r="V44" s="63"/>
      <c r="W44" s="63"/>
      <c r="X44" s="904"/>
      <c r="Y44" s="63"/>
      <c r="Z44" s="63"/>
      <c r="AA44" s="904"/>
    </row>
    <row r="45" spans="1:27" ht="12" customHeight="1">
      <c r="A45" s="905"/>
      <c r="B45" s="899"/>
      <c r="C45" s="899"/>
      <c r="D45" s="1440">
        <f t="shared" si="0"/>
        <v>0</v>
      </c>
      <c r="E45" s="312"/>
      <c r="F45" s="1442"/>
      <c r="G45" s="1450"/>
      <c r="H45" s="69"/>
      <c r="I45" s="906"/>
      <c r="J45" s="1450"/>
      <c r="K45" s="69"/>
      <c r="L45" s="906"/>
      <c r="M45" s="1450"/>
      <c r="N45" s="69"/>
      <c r="O45" s="906"/>
      <c r="P45" s="69"/>
      <c r="Q45" s="69"/>
      <c r="R45" s="906"/>
      <c r="S45" s="69"/>
      <c r="T45" s="69"/>
      <c r="U45" s="906"/>
      <c r="V45" s="69"/>
      <c r="W45" s="69"/>
      <c r="X45" s="906"/>
      <c r="Y45" s="69"/>
      <c r="Z45" s="69"/>
      <c r="AA45" s="906"/>
    </row>
    <row r="46" spans="1:27" ht="12.75" customHeight="1">
      <c r="A46" s="907" t="s">
        <v>110</v>
      </c>
      <c r="B46" s="1211" t="s">
        <v>109</v>
      </c>
      <c r="C46" s="1226"/>
      <c r="D46" s="1440">
        <f t="shared" si="0"/>
        <v>15901</v>
      </c>
      <c r="E46" s="63"/>
      <c r="F46" s="904"/>
      <c r="G46" s="1451"/>
      <c r="H46" s="31"/>
      <c r="I46" s="908"/>
      <c r="J46" s="1451">
        <f>6693-990</f>
        <v>5703</v>
      </c>
      <c r="K46" s="31"/>
      <c r="L46" s="908"/>
      <c r="M46" s="1451">
        <v>5905</v>
      </c>
      <c r="N46" s="31"/>
      <c r="O46" s="908"/>
      <c r="P46" s="33">
        <f>3543+750</f>
        <v>4293</v>
      </c>
      <c r="Q46" s="31"/>
      <c r="R46" s="908"/>
      <c r="S46" s="31"/>
      <c r="T46" s="31"/>
      <c r="U46" s="908"/>
      <c r="V46" s="31"/>
      <c r="W46" s="31"/>
      <c r="X46" s="908"/>
      <c r="Y46" s="31"/>
      <c r="Z46" s="31"/>
      <c r="AA46" s="908"/>
    </row>
    <row r="47" spans="1:27" ht="12.75" customHeight="1">
      <c r="A47" s="907" t="s">
        <v>111</v>
      </c>
      <c r="B47" s="1211" t="s">
        <v>162</v>
      </c>
      <c r="C47" s="1226"/>
      <c r="D47" s="1440">
        <f t="shared" si="0"/>
        <v>424023</v>
      </c>
      <c r="E47" s="63"/>
      <c r="F47" s="904"/>
      <c r="G47" s="1451">
        <f>2362+250394</f>
        <v>252756</v>
      </c>
      <c r="H47" s="31"/>
      <c r="I47" s="908"/>
      <c r="J47" s="1451">
        <f>787+94488</f>
        <v>95275</v>
      </c>
      <c r="K47" s="31"/>
      <c r="L47" s="908"/>
      <c r="M47" s="1451">
        <f>73228+1181</f>
        <v>74409</v>
      </c>
      <c r="N47" s="31"/>
      <c r="O47" s="908"/>
      <c r="P47" s="33"/>
      <c r="Q47" s="31"/>
      <c r="R47" s="908"/>
      <c r="S47" s="31">
        <f>496+299</f>
        <v>795</v>
      </c>
      <c r="T47" s="31"/>
      <c r="U47" s="908"/>
      <c r="V47" s="31">
        <f>394+394</f>
        <v>788</v>
      </c>
      <c r="W47" s="31"/>
      <c r="X47" s="908"/>
      <c r="Y47" s="31"/>
      <c r="Z47" s="31"/>
      <c r="AA47" s="908"/>
    </row>
    <row r="48" spans="1:27" ht="12.75" customHeight="1">
      <c r="A48" s="907" t="s">
        <v>114</v>
      </c>
      <c r="B48" s="1211" t="s">
        <v>113</v>
      </c>
      <c r="C48" s="1226"/>
      <c r="D48" s="1440">
        <f t="shared" si="0"/>
        <v>7087</v>
      </c>
      <c r="E48" s="63"/>
      <c r="F48" s="904"/>
      <c r="G48" s="1451"/>
      <c r="H48" s="31"/>
      <c r="I48" s="908"/>
      <c r="J48" s="1451"/>
      <c r="K48" s="31"/>
      <c r="L48" s="908"/>
      <c r="M48" s="1451"/>
      <c r="N48" s="31"/>
      <c r="O48" s="908"/>
      <c r="P48" s="33">
        <f>5118+1969</f>
        <v>7087</v>
      </c>
      <c r="Q48" s="31"/>
      <c r="R48" s="908"/>
      <c r="S48" s="31"/>
      <c r="T48" s="31"/>
      <c r="U48" s="908"/>
      <c r="V48" s="31"/>
      <c r="W48" s="31"/>
      <c r="X48" s="908"/>
      <c r="Y48" s="31"/>
      <c r="Z48" s="31"/>
      <c r="AA48" s="908"/>
    </row>
    <row r="49" spans="1:27" ht="12.75" customHeight="1">
      <c r="A49" s="907" t="s">
        <v>116</v>
      </c>
      <c r="B49" s="1211" t="s">
        <v>115</v>
      </c>
      <c r="C49" s="1226"/>
      <c r="D49" s="1440">
        <f t="shared" si="0"/>
        <v>25677</v>
      </c>
      <c r="E49" s="63"/>
      <c r="F49" s="904"/>
      <c r="G49" s="1451">
        <v>2362</v>
      </c>
      <c r="H49" s="31"/>
      <c r="I49" s="908"/>
      <c r="J49" s="1451"/>
      <c r="K49" s="31"/>
      <c r="L49" s="908"/>
      <c r="M49" s="1451">
        <f>3937+18110</f>
        <v>22047</v>
      </c>
      <c r="N49" s="31"/>
      <c r="O49" s="908"/>
      <c r="P49" s="33"/>
      <c r="Q49" s="31"/>
      <c r="R49" s="908"/>
      <c r="S49" s="31"/>
      <c r="T49" s="31"/>
      <c r="U49" s="908"/>
      <c r="V49" s="31">
        <v>55</v>
      </c>
      <c r="W49" s="31"/>
      <c r="X49" s="908"/>
      <c r="Y49" s="31">
        <v>1213</v>
      </c>
      <c r="Z49" s="31"/>
      <c r="AA49" s="908"/>
    </row>
    <row r="50" spans="1:27" ht="12.75" customHeight="1">
      <c r="A50" s="907" t="s">
        <v>118</v>
      </c>
      <c r="B50" s="1211" t="s">
        <v>117</v>
      </c>
      <c r="C50" s="1226"/>
      <c r="D50" s="1440">
        <f t="shared" si="0"/>
        <v>0</v>
      </c>
      <c r="E50" s="63"/>
      <c r="F50" s="904"/>
      <c r="G50" s="1451"/>
      <c r="H50" s="31"/>
      <c r="I50" s="908"/>
      <c r="J50" s="1451"/>
      <c r="K50" s="31"/>
      <c r="L50" s="908"/>
      <c r="M50" s="1451"/>
      <c r="N50" s="31"/>
      <c r="O50" s="908"/>
      <c r="P50" s="33"/>
      <c r="Q50" s="31"/>
      <c r="R50" s="908"/>
      <c r="S50" s="31"/>
      <c r="T50" s="31"/>
      <c r="U50" s="908"/>
      <c r="V50" s="31"/>
      <c r="W50" s="31"/>
      <c r="X50" s="908"/>
      <c r="Y50" s="31"/>
      <c r="Z50" s="31"/>
      <c r="AA50" s="908"/>
    </row>
    <row r="51" spans="1:27" ht="12.75" customHeight="1">
      <c r="A51" s="907" t="s">
        <v>120</v>
      </c>
      <c r="B51" s="1211" t="s">
        <v>119</v>
      </c>
      <c r="C51" s="1226"/>
      <c r="D51" s="1440">
        <f t="shared" si="0"/>
        <v>0</v>
      </c>
      <c r="E51" s="63"/>
      <c r="F51" s="904"/>
      <c r="G51" s="1451"/>
      <c r="H51" s="31"/>
      <c r="I51" s="908"/>
      <c r="J51" s="1451"/>
      <c r="K51" s="31"/>
      <c r="L51" s="908"/>
      <c r="M51" s="1451"/>
      <c r="N51" s="31"/>
      <c r="O51" s="908"/>
      <c r="P51" s="33"/>
      <c r="Q51" s="31"/>
      <c r="R51" s="908"/>
      <c r="S51" s="31"/>
      <c r="T51" s="31"/>
      <c r="U51" s="908"/>
      <c r="V51" s="31"/>
      <c r="W51" s="31"/>
      <c r="X51" s="908"/>
      <c r="Y51" s="31"/>
      <c r="Z51" s="31"/>
      <c r="AA51" s="908"/>
    </row>
    <row r="52" spans="1:27" ht="12.75" customHeight="1">
      <c r="A52" s="907" t="s">
        <v>122</v>
      </c>
      <c r="B52" s="1211" t="s">
        <v>121</v>
      </c>
      <c r="C52" s="1226"/>
      <c r="D52" s="1440">
        <f t="shared" si="0"/>
        <v>127628</v>
      </c>
      <c r="E52" s="63"/>
      <c r="F52" s="904"/>
      <c r="G52" s="1451">
        <f>638+638+67606</f>
        <v>68882</v>
      </c>
      <c r="H52" s="31"/>
      <c r="I52" s="908"/>
      <c r="J52" s="1451">
        <f>1807+213+25512-267</f>
        <v>27265</v>
      </c>
      <c r="K52" s="31"/>
      <c r="L52" s="908"/>
      <c r="M52" s="1451">
        <f>1595+319+1063+19772+4890</f>
        <v>27639</v>
      </c>
      <c r="N52" s="31"/>
      <c r="O52" s="908"/>
      <c r="P52" s="33">
        <f>957+531+1382+203</f>
        <v>3073</v>
      </c>
      <c r="Q52" s="31"/>
      <c r="R52" s="908"/>
      <c r="S52" s="31">
        <f>134+81</f>
        <v>215</v>
      </c>
      <c r="T52" s="31"/>
      <c r="U52" s="908"/>
      <c r="V52" s="31">
        <f>212+15</f>
        <v>227</v>
      </c>
      <c r="W52" s="31"/>
      <c r="X52" s="908"/>
      <c r="Y52" s="31">
        <v>327</v>
      </c>
      <c r="Z52" s="31"/>
      <c r="AA52" s="908"/>
    </row>
    <row r="53" spans="1:27" s="48" customFormat="1" ht="12.75" customHeight="1">
      <c r="A53" s="903" t="s">
        <v>123</v>
      </c>
      <c r="B53" s="1215" t="s">
        <v>161</v>
      </c>
      <c r="C53" s="1429"/>
      <c r="D53" s="1440">
        <f t="shared" si="0"/>
        <v>600316</v>
      </c>
      <c r="E53" s="63">
        <f t="shared" ref="E53:R53" si="22">+E52+E51+E50+E49+E48+E47+E46</f>
        <v>0</v>
      </c>
      <c r="F53" s="904">
        <f t="shared" si="22"/>
        <v>0</v>
      </c>
      <c r="G53" s="1449">
        <f t="shared" si="22"/>
        <v>324000</v>
      </c>
      <c r="H53" s="63">
        <f t="shared" si="22"/>
        <v>0</v>
      </c>
      <c r="I53" s="904">
        <f t="shared" si="22"/>
        <v>0</v>
      </c>
      <c r="J53" s="1449">
        <f t="shared" si="22"/>
        <v>128243</v>
      </c>
      <c r="K53" s="63">
        <f t="shared" si="22"/>
        <v>0</v>
      </c>
      <c r="L53" s="904">
        <f t="shared" si="22"/>
        <v>0</v>
      </c>
      <c r="M53" s="1449">
        <f t="shared" si="22"/>
        <v>130000</v>
      </c>
      <c r="N53" s="63">
        <f t="shared" si="22"/>
        <v>0</v>
      </c>
      <c r="O53" s="904">
        <f t="shared" si="22"/>
        <v>0</v>
      </c>
      <c r="P53" s="1433">
        <f t="shared" si="22"/>
        <v>14453</v>
      </c>
      <c r="Q53" s="63">
        <f t="shared" si="22"/>
        <v>0</v>
      </c>
      <c r="R53" s="904">
        <f t="shared" si="22"/>
        <v>0</v>
      </c>
      <c r="S53" s="63">
        <f t="shared" ref="S53:U53" si="23">+S52+S51+S50+S49+S48+S47+S46</f>
        <v>1010</v>
      </c>
      <c r="T53" s="63">
        <f t="shared" si="23"/>
        <v>0</v>
      </c>
      <c r="U53" s="904">
        <f t="shared" si="23"/>
        <v>0</v>
      </c>
      <c r="V53" s="63">
        <f t="shared" ref="V53:X53" si="24">+V52+V51+V50+V49+V48+V47+V46</f>
        <v>1070</v>
      </c>
      <c r="W53" s="63">
        <f t="shared" si="24"/>
        <v>0</v>
      </c>
      <c r="X53" s="904">
        <f t="shared" si="24"/>
        <v>0</v>
      </c>
      <c r="Y53" s="63">
        <f t="shared" ref="Y53:AA53" si="25">+Y52+Y51+Y50+Y49+Y48+Y47+Y46</f>
        <v>1540</v>
      </c>
      <c r="Z53" s="63">
        <f t="shared" si="25"/>
        <v>0</v>
      </c>
      <c r="AA53" s="904">
        <f t="shared" si="25"/>
        <v>0</v>
      </c>
    </row>
    <row r="54" spans="1:27">
      <c r="A54" s="905"/>
      <c r="B54" s="899"/>
      <c r="C54" s="899"/>
      <c r="D54" s="1441"/>
      <c r="E54" s="312"/>
      <c r="F54" s="1442"/>
      <c r="G54" s="1450"/>
      <c r="H54" s="69"/>
      <c r="I54" s="906"/>
      <c r="J54" s="1450"/>
      <c r="K54" s="69"/>
      <c r="L54" s="906"/>
      <c r="M54" s="1450"/>
      <c r="N54" s="69"/>
      <c r="O54" s="906"/>
      <c r="P54" s="69"/>
      <c r="Q54" s="69"/>
      <c r="R54" s="906"/>
      <c r="S54" s="69"/>
      <c r="T54" s="69"/>
      <c r="U54" s="906"/>
      <c r="V54" s="69"/>
      <c r="W54" s="69"/>
      <c r="X54" s="906"/>
      <c r="Y54" s="69"/>
      <c r="Z54" s="69"/>
      <c r="AA54" s="906"/>
    </row>
    <row r="55" spans="1:27" ht="12.75" customHeight="1">
      <c r="A55" s="907" t="s">
        <v>125</v>
      </c>
      <c r="B55" s="1211" t="s">
        <v>124</v>
      </c>
      <c r="C55" s="1226"/>
      <c r="D55" s="1440">
        <f t="shared" si="0"/>
        <v>149606</v>
      </c>
      <c r="E55" s="63"/>
      <c r="F55" s="904"/>
      <c r="G55" s="1451"/>
      <c r="H55" s="31"/>
      <c r="I55" s="908"/>
      <c r="J55" s="1451">
        <v>149606</v>
      </c>
      <c r="K55" s="31"/>
      <c r="L55" s="908"/>
      <c r="M55" s="1451"/>
      <c r="N55" s="31"/>
      <c r="O55" s="908"/>
      <c r="P55" s="33"/>
      <c r="Q55" s="31"/>
      <c r="R55" s="908"/>
      <c r="S55" s="31"/>
      <c r="T55" s="31"/>
      <c r="U55" s="908"/>
      <c r="V55" s="31"/>
      <c r="W55" s="31"/>
      <c r="X55" s="908"/>
      <c r="Y55" s="31"/>
      <c r="Z55" s="31"/>
      <c r="AA55" s="908"/>
    </row>
    <row r="56" spans="1:27" ht="12.75" customHeight="1">
      <c r="A56" s="907" t="s">
        <v>127</v>
      </c>
      <c r="B56" s="1211" t="s">
        <v>126</v>
      </c>
      <c r="C56" s="1226"/>
      <c r="D56" s="1440">
        <f t="shared" si="0"/>
        <v>0</v>
      </c>
      <c r="E56" s="63"/>
      <c r="F56" s="904"/>
      <c r="G56" s="1451"/>
      <c r="H56" s="31"/>
      <c r="I56" s="908"/>
      <c r="J56" s="1451"/>
      <c r="K56" s="31"/>
      <c r="L56" s="908"/>
      <c r="M56" s="1451"/>
      <c r="N56" s="31"/>
      <c r="O56" s="908"/>
      <c r="P56" s="33"/>
      <c r="Q56" s="31"/>
      <c r="R56" s="908"/>
      <c r="S56" s="31"/>
      <c r="T56" s="31"/>
      <c r="U56" s="908"/>
      <c r="V56" s="31"/>
      <c r="W56" s="31"/>
      <c r="X56" s="908"/>
      <c r="Y56" s="31"/>
      <c r="Z56" s="31"/>
      <c r="AA56" s="908"/>
    </row>
    <row r="57" spans="1:27" ht="12.75" customHeight="1">
      <c r="A57" s="907" t="s">
        <v>129</v>
      </c>
      <c r="B57" s="1211" t="s">
        <v>128</v>
      </c>
      <c r="C57" s="1226"/>
      <c r="D57" s="1440">
        <f t="shared" si="0"/>
        <v>0</v>
      </c>
      <c r="E57" s="63"/>
      <c r="F57" s="904"/>
      <c r="G57" s="1451"/>
      <c r="H57" s="31"/>
      <c r="I57" s="908"/>
      <c r="J57" s="1451"/>
      <c r="K57" s="31"/>
      <c r="L57" s="908"/>
      <c r="M57" s="1451"/>
      <c r="N57" s="31"/>
      <c r="O57" s="908"/>
      <c r="P57" s="33"/>
      <c r="Q57" s="31"/>
      <c r="R57" s="908"/>
      <c r="S57" s="31"/>
      <c r="T57" s="31"/>
      <c r="U57" s="908"/>
      <c r="V57" s="31"/>
      <c r="W57" s="31"/>
      <c r="X57" s="908"/>
      <c r="Y57" s="31"/>
      <c r="Z57" s="31"/>
      <c r="AA57" s="908"/>
    </row>
    <row r="58" spans="1:27" ht="12.75" customHeight="1">
      <c r="A58" s="907" t="s">
        <v>131</v>
      </c>
      <c r="B58" s="1211" t="s">
        <v>130</v>
      </c>
      <c r="C58" s="1226"/>
      <c r="D58" s="1440">
        <f t="shared" si="0"/>
        <v>40394</v>
      </c>
      <c r="E58" s="63"/>
      <c r="F58" s="904"/>
      <c r="G58" s="1451"/>
      <c r="H58" s="31"/>
      <c r="I58" s="908"/>
      <c r="J58" s="1451">
        <v>40394</v>
      </c>
      <c r="K58" s="31"/>
      <c r="L58" s="908"/>
      <c r="M58" s="1451"/>
      <c r="N58" s="31"/>
      <c r="O58" s="908"/>
      <c r="P58" s="33"/>
      <c r="Q58" s="31"/>
      <c r="R58" s="908"/>
      <c r="S58" s="31"/>
      <c r="T58" s="31"/>
      <c r="U58" s="908"/>
      <c r="V58" s="31"/>
      <c r="W58" s="31"/>
      <c r="X58" s="908"/>
      <c r="Y58" s="31"/>
      <c r="Z58" s="31"/>
      <c r="AA58" s="908"/>
    </row>
    <row r="59" spans="1:27" s="48" customFormat="1" ht="12.75" customHeight="1">
      <c r="A59" s="903" t="s">
        <v>132</v>
      </c>
      <c r="B59" s="1215" t="s">
        <v>160</v>
      </c>
      <c r="C59" s="1429"/>
      <c r="D59" s="1440">
        <f t="shared" si="0"/>
        <v>190000</v>
      </c>
      <c r="E59" s="63"/>
      <c r="F59" s="904"/>
      <c r="G59" s="1449"/>
      <c r="H59" s="63"/>
      <c r="I59" s="904"/>
      <c r="J59" s="1449">
        <f>SUM(J55:J58)</f>
        <v>190000</v>
      </c>
      <c r="K59" s="63"/>
      <c r="L59" s="904"/>
      <c r="M59" s="1449"/>
      <c r="N59" s="63"/>
      <c r="O59" s="904"/>
      <c r="P59" s="1433"/>
      <c r="Q59" s="63"/>
      <c r="R59" s="904"/>
      <c r="S59" s="63"/>
      <c r="T59" s="63"/>
      <c r="U59" s="904"/>
      <c r="V59" s="63"/>
      <c r="W59" s="63"/>
      <c r="X59" s="904"/>
      <c r="Y59" s="63"/>
      <c r="Z59" s="63"/>
      <c r="AA59" s="904"/>
    </row>
    <row r="60" spans="1:27">
      <c r="A60" s="905"/>
      <c r="B60" s="899"/>
      <c r="C60" s="899"/>
      <c r="D60" s="1441"/>
      <c r="E60" s="312"/>
      <c r="F60" s="1442"/>
      <c r="G60" s="1450"/>
      <c r="H60" s="69"/>
      <c r="I60" s="906"/>
      <c r="J60" s="1450"/>
      <c r="K60" s="69"/>
      <c r="L60" s="906"/>
      <c r="M60" s="1450"/>
      <c r="N60" s="69"/>
      <c r="O60" s="906"/>
      <c r="P60" s="69"/>
      <c r="Q60" s="69"/>
      <c r="R60" s="906"/>
      <c r="S60" s="69"/>
      <c r="T60" s="69"/>
      <c r="U60" s="906"/>
      <c r="V60" s="69"/>
      <c r="W60" s="69"/>
      <c r="X60" s="906"/>
      <c r="Y60" s="69"/>
      <c r="Z60" s="69"/>
      <c r="AA60" s="906"/>
    </row>
    <row r="61" spans="1:27" hidden="1">
      <c r="A61" s="136" t="s">
        <v>386</v>
      </c>
      <c r="B61" s="1240" t="s">
        <v>387</v>
      </c>
      <c r="C61" s="1240"/>
      <c r="D61" s="1440">
        <f t="shared" si="0"/>
        <v>0</v>
      </c>
      <c r="E61" s="312"/>
      <c r="F61" s="1442"/>
      <c r="G61" s="1450"/>
      <c r="H61" s="69"/>
      <c r="I61" s="906"/>
      <c r="J61" s="1450"/>
      <c r="K61" s="69"/>
      <c r="L61" s="906"/>
      <c r="M61" s="1450"/>
      <c r="N61" s="69"/>
      <c r="O61" s="906"/>
      <c r="P61" s="69"/>
      <c r="Q61" s="69"/>
      <c r="R61" s="906"/>
      <c r="S61" s="69"/>
      <c r="T61" s="69"/>
      <c r="U61" s="906"/>
      <c r="V61" s="69"/>
      <c r="W61" s="69"/>
      <c r="X61" s="906"/>
      <c r="Y61" s="69"/>
      <c r="Z61" s="69"/>
      <c r="AA61" s="906"/>
    </row>
    <row r="62" spans="1:27" hidden="1">
      <c r="A62" s="136" t="s">
        <v>402</v>
      </c>
      <c r="B62" s="1240" t="s">
        <v>403</v>
      </c>
      <c r="C62" s="1240"/>
      <c r="D62" s="1440">
        <f t="shared" si="0"/>
        <v>0</v>
      </c>
      <c r="E62" s="312"/>
      <c r="F62" s="1442"/>
      <c r="G62" s="1450"/>
      <c r="H62" s="69"/>
      <c r="I62" s="906"/>
      <c r="J62" s="1450"/>
      <c r="K62" s="69"/>
      <c r="L62" s="906"/>
      <c r="M62" s="1450"/>
      <c r="N62" s="69"/>
      <c r="O62" s="906"/>
      <c r="P62" s="69"/>
      <c r="Q62" s="69"/>
      <c r="R62" s="906"/>
      <c r="S62" s="69"/>
      <c r="T62" s="69"/>
      <c r="U62" s="906"/>
      <c r="V62" s="69"/>
      <c r="W62" s="69"/>
      <c r="X62" s="906"/>
      <c r="Y62" s="69"/>
      <c r="Z62" s="69"/>
      <c r="AA62" s="906"/>
    </row>
    <row r="63" spans="1:27" ht="12.75" hidden="1" customHeight="1">
      <c r="A63" s="136" t="s">
        <v>709</v>
      </c>
      <c r="B63" s="1240" t="s">
        <v>404</v>
      </c>
      <c r="C63" s="1240"/>
      <c r="D63" s="1440">
        <f t="shared" si="0"/>
        <v>0</v>
      </c>
      <c r="E63" s="312"/>
      <c r="F63" s="1442"/>
      <c r="G63" s="1450"/>
      <c r="H63" s="69"/>
      <c r="I63" s="906"/>
      <c r="J63" s="1450"/>
      <c r="K63" s="69"/>
      <c r="L63" s="906"/>
      <c r="M63" s="1450"/>
      <c r="N63" s="69"/>
      <c r="O63" s="906"/>
      <c r="P63" s="69"/>
      <c r="Q63" s="69"/>
      <c r="R63" s="906"/>
      <c r="S63" s="69"/>
      <c r="T63" s="69"/>
      <c r="U63" s="906"/>
      <c r="V63" s="69"/>
      <c r="W63" s="69"/>
      <c r="X63" s="906"/>
      <c r="Y63" s="69"/>
      <c r="Z63" s="69"/>
      <c r="AA63" s="906"/>
    </row>
    <row r="64" spans="1:27" s="48" customFormat="1" ht="12.75" customHeight="1">
      <c r="A64" s="903" t="s">
        <v>134</v>
      </c>
      <c r="B64" s="1215" t="s">
        <v>158</v>
      </c>
      <c r="C64" s="1429"/>
      <c r="D64" s="1440">
        <f t="shared" si="0"/>
        <v>0</v>
      </c>
      <c r="E64" s="63">
        <f t="shared" ref="E64:R64" si="26">SUM(E61:E63)</f>
        <v>0</v>
      </c>
      <c r="F64" s="904">
        <f t="shared" si="26"/>
        <v>0</v>
      </c>
      <c r="G64" s="1449">
        <f t="shared" si="26"/>
        <v>0</v>
      </c>
      <c r="H64" s="63">
        <f t="shared" si="26"/>
        <v>0</v>
      </c>
      <c r="I64" s="904">
        <f t="shared" si="26"/>
        <v>0</v>
      </c>
      <c r="J64" s="1449">
        <f t="shared" si="26"/>
        <v>0</v>
      </c>
      <c r="K64" s="63">
        <f t="shared" si="26"/>
        <v>0</v>
      </c>
      <c r="L64" s="904">
        <f t="shared" si="26"/>
        <v>0</v>
      </c>
      <c r="M64" s="1449">
        <f t="shared" si="26"/>
        <v>0</v>
      </c>
      <c r="N64" s="63">
        <f t="shared" si="26"/>
        <v>0</v>
      </c>
      <c r="O64" s="904">
        <f t="shared" si="26"/>
        <v>0</v>
      </c>
      <c r="P64" s="1433">
        <f t="shared" si="26"/>
        <v>0</v>
      </c>
      <c r="Q64" s="63">
        <f t="shared" si="26"/>
        <v>0</v>
      </c>
      <c r="R64" s="904">
        <f t="shared" si="26"/>
        <v>0</v>
      </c>
      <c r="S64" s="63">
        <f t="shared" ref="S64:U64" si="27">SUM(S61:S63)</f>
        <v>0</v>
      </c>
      <c r="T64" s="63">
        <f t="shared" si="27"/>
        <v>0</v>
      </c>
      <c r="U64" s="904">
        <f t="shared" si="27"/>
        <v>0</v>
      </c>
      <c r="V64" s="63">
        <f t="shared" ref="V64:X64" si="28">SUM(V61:V63)</f>
        <v>0</v>
      </c>
      <c r="W64" s="63">
        <f t="shared" si="28"/>
        <v>0</v>
      </c>
      <c r="X64" s="904">
        <f t="shared" si="28"/>
        <v>0</v>
      </c>
      <c r="Y64" s="63">
        <f t="shared" ref="Y64:AA64" si="29">SUM(Y61:Y63)</f>
        <v>0</v>
      </c>
      <c r="Z64" s="63">
        <f t="shared" si="29"/>
        <v>0</v>
      </c>
      <c r="AA64" s="904">
        <f t="shared" si="29"/>
        <v>0</v>
      </c>
    </row>
    <row r="65" spans="1:27" ht="13.5" thickBot="1">
      <c r="A65" s="905"/>
      <c r="B65" s="901"/>
      <c r="C65" s="901"/>
      <c r="D65" s="1444"/>
      <c r="E65" s="312"/>
      <c r="F65" s="1442"/>
      <c r="G65" s="1450"/>
      <c r="H65" s="69"/>
      <c r="I65" s="906"/>
      <c r="J65" s="1450"/>
      <c r="K65" s="69"/>
      <c r="L65" s="906"/>
      <c r="M65" s="1450"/>
      <c r="N65" s="69"/>
      <c r="O65" s="906"/>
      <c r="P65" s="69"/>
      <c r="Q65" s="69"/>
      <c r="R65" s="906"/>
      <c r="S65" s="69"/>
      <c r="T65" s="69"/>
      <c r="U65" s="906"/>
      <c r="V65" s="69"/>
      <c r="W65" s="69"/>
      <c r="X65" s="906"/>
      <c r="Y65" s="69"/>
      <c r="Z65" s="69"/>
      <c r="AA65" s="906"/>
    </row>
    <row r="66" spans="1:27" s="48" customFormat="1" ht="12.75" customHeight="1" thickBot="1">
      <c r="A66" s="55" t="s">
        <v>135</v>
      </c>
      <c r="B66" s="1225" t="s">
        <v>157</v>
      </c>
      <c r="C66" s="1430"/>
      <c r="D66" s="1446">
        <f t="shared" si="0"/>
        <v>803973</v>
      </c>
      <c r="E66" s="70">
        <f t="shared" ref="E66:R66" si="30">+E64+E59+E53+E44+E35+E9+E7</f>
        <v>0</v>
      </c>
      <c r="F66" s="1426">
        <f t="shared" si="30"/>
        <v>0</v>
      </c>
      <c r="G66" s="1452">
        <f t="shared" si="30"/>
        <v>327625</v>
      </c>
      <c r="H66" s="70">
        <f t="shared" si="30"/>
        <v>0</v>
      </c>
      <c r="I66" s="1426">
        <f t="shared" si="30"/>
        <v>0</v>
      </c>
      <c r="J66" s="1452">
        <f t="shared" si="30"/>
        <v>322368</v>
      </c>
      <c r="K66" s="70">
        <f t="shared" si="30"/>
        <v>0</v>
      </c>
      <c r="L66" s="1426">
        <f t="shared" si="30"/>
        <v>0</v>
      </c>
      <c r="M66" s="1452">
        <f t="shared" si="30"/>
        <v>133125</v>
      </c>
      <c r="N66" s="70">
        <f t="shared" si="30"/>
        <v>0</v>
      </c>
      <c r="O66" s="1426">
        <f t="shared" si="30"/>
        <v>0</v>
      </c>
      <c r="P66" s="1434">
        <f t="shared" si="30"/>
        <v>17185</v>
      </c>
      <c r="Q66" s="70">
        <f t="shared" si="30"/>
        <v>0</v>
      </c>
      <c r="R66" s="1426">
        <f t="shared" si="30"/>
        <v>0</v>
      </c>
      <c r="S66" s="70">
        <f t="shared" ref="S66:U66" si="31">+S64+S59+S53+S44+S35+S9+S7</f>
        <v>1010</v>
      </c>
      <c r="T66" s="70">
        <f t="shared" si="31"/>
        <v>0</v>
      </c>
      <c r="U66" s="1426">
        <f t="shared" si="31"/>
        <v>0</v>
      </c>
      <c r="V66" s="70">
        <f t="shared" ref="V66:X66" si="32">+V64+V59+V53+V44+V35+V9+V7</f>
        <v>1070</v>
      </c>
      <c r="W66" s="70">
        <f t="shared" si="32"/>
        <v>0</v>
      </c>
      <c r="X66" s="1426">
        <f t="shared" si="32"/>
        <v>0</v>
      </c>
      <c r="Y66" s="70">
        <f t="shared" ref="Y66:AA66" si="33">+Y64+Y59+Y53+Y44+Y35+Y9+Y7</f>
        <v>1590</v>
      </c>
      <c r="Z66" s="70">
        <f t="shared" si="33"/>
        <v>0</v>
      </c>
      <c r="AA66" s="1426">
        <f t="shared" si="33"/>
        <v>0</v>
      </c>
    </row>
  </sheetData>
  <mergeCells count="73">
    <mergeCell ref="B61:C61"/>
    <mergeCell ref="B62:C62"/>
    <mergeCell ref="B63:C63"/>
    <mergeCell ref="B64:C64"/>
    <mergeCell ref="B66:C66"/>
    <mergeCell ref="B59:C59"/>
    <mergeCell ref="B47:C47"/>
    <mergeCell ref="B48:C48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46:C46"/>
    <mergeCell ref="B33:C33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J2:L2"/>
    <mergeCell ref="M2:O2"/>
    <mergeCell ref="P2:R2"/>
    <mergeCell ref="D3:F3"/>
    <mergeCell ref="G3:I3"/>
    <mergeCell ref="J3:L3"/>
    <mergeCell ref="M3:O3"/>
    <mergeCell ref="P3:R3"/>
    <mergeCell ref="B6:C6"/>
    <mergeCell ref="A2:A4"/>
    <mergeCell ref="B2:C4"/>
    <mergeCell ref="D2:F2"/>
    <mergeCell ref="G2:I2"/>
    <mergeCell ref="B5:C5"/>
    <mergeCell ref="S2:U2"/>
    <mergeCell ref="S3:U3"/>
    <mergeCell ref="V2:X2"/>
    <mergeCell ref="V3:X3"/>
    <mergeCell ref="Y2:AA2"/>
    <mergeCell ref="Y3:AA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60" orientation="landscape" cellComments="asDisplayed" r:id="rId1"/>
  <headerFooter>
    <oddHeader>&amp;C&amp;"Times New Roman,Félkövér"&amp;12Martonvásár Város Önkormányzatának kiadásai 2017.
Városfejlesztési feladatok saját forrásból&amp;R&amp;"Times New Roman,Félkövér"&amp;12
5/b. melléklet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view="pageLayout" topLeftCell="A4" workbookViewId="0">
      <selection activeCell="G1" sqref="G1:R1048576"/>
    </sheetView>
  </sheetViews>
  <sheetFormatPr defaultRowHeight="15"/>
  <cols>
    <col min="1" max="1" width="8.140625" style="28" customWidth="1"/>
    <col min="2" max="2" width="7.140625" style="29" customWidth="1"/>
    <col min="3" max="3" width="31" style="29" customWidth="1"/>
    <col min="4" max="4" width="8.140625" style="20" customWidth="1"/>
    <col min="5" max="5" width="8.42578125" style="20" customWidth="1"/>
    <col min="6" max="6" width="8.140625" style="20" customWidth="1"/>
    <col min="7" max="7" width="7.5703125" style="20" hidden="1" customWidth="1"/>
    <col min="8" max="8" width="7.140625" style="20" hidden="1" customWidth="1"/>
    <col min="9" max="9" width="8.140625" style="20" hidden="1" customWidth="1"/>
    <col min="10" max="10" width="7.85546875" style="20" hidden="1" customWidth="1"/>
    <col min="11" max="11" width="7.7109375" style="20" hidden="1" customWidth="1"/>
    <col min="12" max="12" width="7.85546875" style="20" hidden="1" customWidth="1"/>
    <col min="13" max="13" width="7.140625" style="20" hidden="1" customWidth="1"/>
    <col min="14" max="14" width="8" style="20" hidden="1" customWidth="1"/>
    <col min="15" max="15" width="7.5703125" style="20" hidden="1" customWidth="1"/>
    <col min="16" max="16" width="8" style="20" hidden="1" customWidth="1"/>
    <col min="17" max="17" width="7.85546875" style="20" hidden="1" customWidth="1"/>
    <col min="18" max="18" width="7.28515625" style="20" hidden="1" customWidth="1"/>
    <col min="22" max="16384" width="9.140625" style="20"/>
  </cols>
  <sheetData>
    <row r="1" spans="1:18" s="1" customFormat="1" ht="12.75" customHeight="1">
      <c r="A1" s="28"/>
      <c r="B1" s="29"/>
      <c r="C1" s="29"/>
      <c r="P1" s="176" t="s">
        <v>401</v>
      </c>
      <c r="Q1" s="176"/>
      <c r="R1" s="176"/>
    </row>
    <row r="2" spans="1:18" s="35" customFormat="1" ht="28.5" customHeight="1">
      <c r="A2" s="1220" t="s">
        <v>0</v>
      </c>
      <c r="B2" s="1220" t="s">
        <v>182</v>
      </c>
      <c r="C2" s="1220"/>
      <c r="D2" s="1231" t="s">
        <v>180</v>
      </c>
      <c r="E2" s="1231"/>
      <c r="F2" s="1231"/>
      <c r="G2" s="1231"/>
      <c r="H2" s="1231"/>
      <c r="I2" s="1231"/>
      <c r="J2" s="1231"/>
      <c r="K2" s="1231"/>
      <c r="L2" s="1231"/>
      <c r="M2" s="1231"/>
      <c r="N2" s="1231"/>
      <c r="O2" s="1231"/>
      <c r="P2" s="1231"/>
      <c r="Q2" s="1231"/>
      <c r="R2" s="1231"/>
    </row>
    <row r="3" spans="1:18" s="35" customFormat="1" ht="12.75">
      <c r="A3" s="1220"/>
      <c r="B3" s="1220"/>
      <c r="C3" s="1220"/>
      <c r="D3" s="1231"/>
      <c r="E3" s="1231"/>
      <c r="F3" s="1231"/>
      <c r="G3" s="1231" t="s">
        <v>295</v>
      </c>
      <c r="H3" s="1231"/>
      <c r="I3" s="1231"/>
      <c r="J3" s="1231" t="s">
        <v>295</v>
      </c>
      <c r="K3" s="1231"/>
      <c r="L3" s="1231"/>
      <c r="M3" s="1231" t="s">
        <v>295</v>
      </c>
      <c r="N3" s="1231"/>
      <c r="O3" s="1231"/>
      <c r="P3" s="1231" t="s">
        <v>295</v>
      </c>
      <c r="Q3" s="1231"/>
      <c r="R3" s="1231"/>
    </row>
    <row r="4" spans="1:18" s="19" customFormat="1" ht="25.5">
      <c r="A4" s="1220"/>
      <c r="B4" s="1220"/>
      <c r="C4" s="1220"/>
      <c r="D4" s="3" t="s">
        <v>177</v>
      </c>
      <c r="E4" s="3" t="s">
        <v>178</v>
      </c>
      <c r="F4" s="3" t="s">
        <v>179</v>
      </c>
      <c r="G4" s="3" t="s">
        <v>177</v>
      </c>
      <c r="H4" s="3" t="s">
        <v>178</v>
      </c>
      <c r="I4" s="3" t="s">
        <v>179</v>
      </c>
      <c r="J4" s="3" t="s">
        <v>177</v>
      </c>
      <c r="K4" s="3" t="s">
        <v>178</v>
      </c>
      <c r="L4" s="3" t="s">
        <v>179</v>
      </c>
      <c r="M4" s="3" t="s">
        <v>177</v>
      </c>
      <c r="N4" s="3" t="s">
        <v>178</v>
      </c>
      <c r="O4" s="3" t="s">
        <v>179</v>
      </c>
      <c r="P4" s="3" t="s">
        <v>177</v>
      </c>
      <c r="Q4" s="3" t="s">
        <v>178</v>
      </c>
      <c r="R4" s="3" t="s">
        <v>179</v>
      </c>
    </row>
    <row r="5" spans="1:18" s="48" customFormat="1" ht="12.75" customHeight="1">
      <c r="A5" s="6" t="s">
        <v>27</v>
      </c>
      <c r="B5" s="1215" t="s">
        <v>174</v>
      </c>
      <c r="C5" s="1215"/>
      <c r="D5" s="106">
        <f t="shared" ref="D5:D9" si="0">+G5+J5+M5+P5</f>
        <v>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s="48" customFormat="1" ht="12.75" customHeight="1">
      <c r="A6" s="6" t="s">
        <v>33</v>
      </c>
      <c r="B6" s="1215" t="s">
        <v>173</v>
      </c>
      <c r="C6" s="1215"/>
      <c r="D6" s="106">
        <f t="shared" si="0"/>
        <v>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s="48" customFormat="1" ht="12.75" customHeight="1">
      <c r="A7" s="7" t="s">
        <v>34</v>
      </c>
      <c r="B7" s="1214" t="s">
        <v>172</v>
      </c>
      <c r="C7" s="1214"/>
      <c r="D7" s="106">
        <f t="shared" si="0"/>
        <v>0</v>
      </c>
      <c r="E7" s="60">
        <f>+E6+E5</f>
        <v>0</v>
      </c>
      <c r="F7" s="60">
        <f>+F6+F5</f>
        <v>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12" customHeight="1">
      <c r="A8" s="8"/>
      <c r="B8" s="9"/>
      <c r="C8" s="9"/>
      <c r="D8" s="30">
        <f t="shared" si="0"/>
        <v>0</v>
      </c>
      <c r="E8" s="32"/>
      <c r="F8" s="33"/>
      <c r="G8" s="32"/>
      <c r="H8" s="32"/>
      <c r="I8" s="33"/>
      <c r="J8" s="32"/>
      <c r="K8" s="32"/>
      <c r="L8" s="33"/>
      <c r="M8" s="32"/>
      <c r="N8" s="32"/>
      <c r="O8" s="33"/>
      <c r="P8" s="32"/>
      <c r="Q8" s="32"/>
      <c r="R8" s="32"/>
    </row>
    <row r="9" spans="1:18" s="48" customFormat="1" ht="12.75" customHeight="1">
      <c r="A9" s="6" t="s">
        <v>35</v>
      </c>
      <c r="B9" s="1215" t="s">
        <v>171</v>
      </c>
      <c r="C9" s="1215"/>
      <c r="D9" s="106">
        <f t="shared" si="0"/>
        <v>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11.25" customHeight="1">
      <c r="A10" s="139"/>
      <c r="B10" s="27"/>
      <c r="C10" s="12"/>
      <c r="D10" s="313"/>
      <c r="E10" s="32"/>
      <c r="F10" s="33"/>
      <c r="G10" s="32"/>
      <c r="H10" s="32"/>
      <c r="I10" s="33"/>
      <c r="J10" s="32"/>
      <c r="K10" s="32"/>
      <c r="L10" s="33"/>
      <c r="M10" s="32"/>
      <c r="N10" s="32"/>
      <c r="O10" s="33"/>
      <c r="P10" s="32"/>
      <c r="Q10" s="32"/>
      <c r="R10" s="32"/>
    </row>
    <row r="11" spans="1:18" ht="12.75" hidden="1" customHeight="1">
      <c r="A11" s="13" t="s">
        <v>42</v>
      </c>
      <c r="B11" s="1213" t="s">
        <v>41</v>
      </c>
      <c r="C11" s="1213"/>
      <c r="D11" s="30">
        <f t="shared" ref="D11:D35" si="1">+G11+J11+M11+P11</f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2.75" hidden="1" customHeight="1">
      <c r="A12" s="4" t="s">
        <v>44</v>
      </c>
      <c r="B12" s="1211" t="s">
        <v>43</v>
      </c>
      <c r="C12" s="1211"/>
      <c r="D12" s="30">
        <f t="shared" si="1"/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2.75" hidden="1" customHeight="1">
      <c r="A13" s="4" t="s">
        <v>46</v>
      </c>
      <c r="B13" s="1211" t="s">
        <v>45</v>
      </c>
      <c r="C13" s="1211"/>
      <c r="D13" s="30">
        <f t="shared" si="1"/>
        <v>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48" customFormat="1" ht="12.75" customHeight="1">
      <c r="A14" s="6" t="s">
        <v>47</v>
      </c>
      <c r="B14" s="1215" t="s">
        <v>170</v>
      </c>
      <c r="C14" s="1215"/>
      <c r="D14" s="106">
        <f t="shared" si="1"/>
        <v>0</v>
      </c>
      <c r="E14" s="63">
        <f>SUM(E11:E13)</f>
        <v>0</v>
      </c>
      <c r="F14" s="63">
        <f>SUM(F11:F13)</f>
        <v>0</v>
      </c>
      <c r="G14" s="63">
        <f>SUM(G11:G13)</f>
        <v>0</v>
      </c>
      <c r="H14" s="63">
        <f t="shared" ref="H14:O14" si="2">SUM(H11:H13)</f>
        <v>0</v>
      </c>
      <c r="I14" s="63">
        <f t="shared" si="2"/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0</v>
      </c>
      <c r="N14" s="63">
        <f t="shared" si="2"/>
        <v>0</v>
      </c>
      <c r="O14" s="63">
        <f t="shared" si="2"/>
        <v>0</v>
      </c>
      <c r="P14" s="63">
        <f>SUM(P11:P13)</f>
        <v>0</v>
      </c>
      <c r="Q14" s="63">
        <f>SUM(Q11:Q13)</f>
        <v>0</v>
      </c>
      <c r="R14" s="63">
        <f>SUM(R11:R13)</f>
        <v>0</v>
      </c>
    </row>
    <row r="15" spans="1:18" ht="12.75" hidden="1" customHeight="1">
      <c r="A15" s="4" t="s">
        <v>49</v>
      </c>
      <c r="B15" s="1211" t="s">
        <v>48</v>
      </c>
      <c r="C15" s="1211"/>
      <c r="D15" s="30">
        <f t="shared" si="1"/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 hidden="1" customHeight="1">
      <c r="A16" s="4" t="s">
        <v>51</v>
      </c>
      <c r="B16" s="1211" t="s">
        <v>50</v>
      </c>
      <c r="C16" s="1211"/>
      <c r="D16" s="30">
        <f t="shared" si="1"/>
        <v>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48" customFormat="1" ht="12.75" customHeight="1">
      <c r="A17" s="6" t="s">
        <v>52</v>
      </c>
      <c r="B17" s="1215" t="s">
        <v>169</v>
      </c>
      <c r="C17" s="1215"/>
      <c r="D17" s="106">
        <f t="shared" si="1"/>
        <v>0</v>
      </c>
      <c r="E17" s="63">
        <f>+E15+E16</f>
        <v>0</v>
      </c>
      <c r="F17" s="63">
        <f>+F15+F16</f>
        <v>0</v>
      </c>
      <c r="G17" s="63">
        <f>+G15+G16</f>
        <v>0</v>
      </c>
      <c r="H17" s="63">
        <f t="shared" ref="H17:O17" si="3">+H15+H16</f>
        <v>0</v>
      </c>
      <c r="I17" s="63">
        <f t="shared" si="3"/>
        <v>0</v>
      </c>
      <c r="J17" s="63">
        <f t="shared" si="3"/>
        <v>0</v>
      </c>
      <c r="K17" s="63">
        <f t="shared" si="3"/>
        <v>0</v>
      </c>
      <c r="L17" s="63">
        <f t="shared" si="3"/>
        <v>0</v>
      </c>
      <c r="M17" s="63">
        <f t="shared" si="3"/>
        <v>0</v>
      </c>
      <c r="N17" s="63">
        <f t="shared" si="3"/>
        <v>0</v>
      </c>
      <c r="O17" s="63">
        <f t="shared" si="3"/>
        <v>0</v>
      </c>
      <c r="P17" s="63">
        <f>+P15+P16</f>
        <v>0</v>
      </c>
      <c r="Q17" s="63">
        <f>+Q15+Q16</f>
        <v>0</v>
      </c>
      <c r="R17" s="63">
        <f>+R15+R16</f>
        <v>0</v>
      </c>
    </row>
    <row r="18" spans="1:18" ht="12.75" hidden="1" customHeight="1">
      <c r="A18" s="4" t="s">
        <v>54</v>
      </c>
      <c r="B18" s="1211" t="s">
        <v>53</v>
      </c>
      <c r="C18" s="1211"/>
      <c r="D18" s="30">
        <f t="shared" si="1"/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 hidden="1" customHeight="1">
      <c r="A19" s="4" t="s">
        <v>56</v>
      </c>
      <c r="B19" s="1211" t="s">
        <v>55</v>
      </c>
      <c r="C19" s="1211"/>
      <c r="D19" s="30">
        <f t="shared" si="1"/>
        <v>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 hidden="1" customHeight="1">
      <c r="A20" s="4" t="s">
        <v>57</v>
      </c>
      <c r="B20" s="1211" t="s">
        <v>167</v>
      </c>
      <c r="C20" s="1211"/>
      <c r="D20" s="30">
        <f t="shared" si="1"/>
        <v>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2.75" hidden="1" customHeight="1">
      <c r="A21" s="4"/>
      <c r="B21" s="1211" t="s">
        <v>58</v>
      </c>
      <c r="C21" s="1211"/>
      <c r="D21" s="30">
        <f t="shared" si="1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2.75" hidden="1" customHeight="1">
      <c r="A22" s="4" t="s">
        <v>60</v>
      </c>
      <c r="B22" s="1211" t="s">
        <v>166</v>
      </c>
      <c r="C22" s="1211"/>
      <c r="D22" s="30">
        <f t="shared" si="1"/>
        <v>0</v>
      </c>
      <c r="E22" s="30">
        <f t="shared" ref="E22" si="4">+H22+K22+N22+Q22</f>
        <v>0</v>
      </c>
      <c r="F22" s="30">
        <f t="shared" ref="F22" si="5">+I22+L22+O22+R22</f>
        <v>0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 hidden="1" customHeight="1">
      <c r="A23" s="4" t="s">
        <v>63</v>
      </c>
      <c r="B23" s="1211" t="s">
        <v>62</v>
      </c>
      <c r="C23" s="1211"/>
      <c r="D23" s="30">
        <f t="shared" si="1"/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 hidden="1" customHeight="1">
      <c r="A24" s="4" t="s">
        <v>65</v>
      </c>
      <c r="B24" s="1211" t="s">
        <v>64</v>
      </c>
      <c r="C24" s="1211"/>
      <c r="D24" s="30">
        <f t="shared" si="1"/>
        <v>0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48" customFormat="1" ht="12.75" customHeight="1">
      <c r="A25" s="6" t="s">
        <v>66</v>
      </c>
      <c r="B25" s="1215" t="s">
        <v>156</v>
      </c>
      <c r="C25" s="1215"/>
      <c r="D25" s="106">
        <f t="shared" si="1"/>
        <v>0</v>
      </c>
      <c r="E25" s="63">
        <f t="shared" ref="E25:R25" si="6">+E24+E23+E22+E21+E20+E19+E18</f>
        <v>0</v>
      </c>
      <c r="F25" s="63">
        <f t="shared" si="6"/>
        <v>0</v>
      </c>
      <c r="G25" s="63">
        <f t="shared" si="6"/>
        <v>0</v>
      </c>
      <c r="H25" s="63">
        <f t="shared" si="6"/>
        <v>0</v>
      </c>
      <c r="I25" s="63">
        <f t="shared" si="6"/>
        <v>0</v>
      </c>
      <c r="J25" s="63">
        <f t="shared" si="6"/>
        <v>0</v>
      </c>
      <c r="K25" s="63">
        <f t="shared" si="6"/>
        <v>0</v>
      </c>
      <c r="L25" s="63">
        <f t="shared" si="6"/>
        <v>0</v>
      </c>
      <c r="M25" s="63">
        <f t="shared" si="6"/>
        <v>0</v>
      </c>
      <c r="N25" s="63">
        <f t="shared" si="6"/>
        <v>0</v>
      </c>
      <c r="O25" s="63">
        <f t="shared" si="6"/>
        <v>0</v>
      </c>
      <c r="P25" s="63">
        <f t="shared" si="6"/>
        <v>0</v>
      </c>
      <c r="Q25" s="63">
        <f t="shared" si="6"/>
        <v>0</v>
      </c>
      <c r="R25" s="63">
        <f t="shared" si="6"/>
        <v>0</v>
      </c>
    </row>
    <row r="26" spans="1:18" ht="12.75" hidden="1" customHeight="1">
      <c r="A26" s="4" t="s">
        <v>68</v>
      </c>
      <c r="B26" s="1211" t="s">
        <v>67</v>
      </c>
      <c r="C26" s="1211"/>
      <c r="D26" s="30">
        <f t="shared" si="1"/>
        <v>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 hidden="1" customHeight="1">
      <c r="A27" s="4" t="s">
        <v>70</v>
      </c>
      <c r="B27" s="1211" t="s">
        <v>69</v>
      </c>
      <c r="C27" s="1211"/>
      <c r="D27" s="30">
        <f t="shared" si="1"/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48" customFormat="1" ht="12.75" customHeight="1">
      <c r="A28" s="6" t="s">
        <v>71</v>
      </c>
      <c r="B28" s="1215" t="s">
        <v>155</v>
      </c>
      <c r="C28" s="1215"/>
      <c r="D28" s="106">
        <f t="shared" si="1"/>
        <v>0</v>
      </c>
      <c r="E28" s="63"/>
      <c r="F28" s="63"/>
      <c r="G28" s="63">
        <f>SUM(G26:G27)</f>
        <v>0</v>
      </c>
      <c r="H28" s="63">
        <f t="shared" ref="H28:O28" si="7">SUM(H26:H27)</f>
        <v>0</v>
      </c>
      <c r="I28" s="63">
        <f t="shared" si="7"/>
        <v>0</v>
      </c>
      <c r="J28" s="63">
        <f t="shared" si="7"/>
        <v>0</v>
      </c>
      <c r="K28" s="63">
        <f t="shared" si="7"/>
        <v>0</v>
      </c>
      <c r="L28" s="63">
        <f t="shared" si="7"/>
        <v>0</v>
      </c>
      <c r="M28" s="63">
        <f t="shared" si="7"/>
        <v>0</v>
      </c>
      <c r="N28" s="63">
        <f t="shared" si="7"/>
        <v>0</v>
      </c>
      <c r="O28" s="63">
        <f t="shared" si="7"/>
        <v>0</v>
      </c>
      <c r="P28" s="63">
        <f>SUM(P26:P27)</f>
        <v>0</v>
      </c>
      <c r="Q28" s="63">
        <f>SUM(Q26:Q27)</f>
        <v>0</v>
      </c>
      <c r="R28" s="63">
        <f>SUM(R26:R27)</f>
        <v>0</v>
      </c>
    </row>
    <row r="29" spans="1:18" ht="12.75" hidden="1" customHeight="1">
      <c r="A29" s="4" t="s">
        <v>73</v>
      </c>
      <c r="B29" s="1211" t="s">
        <v>72</v>
      </c>
      <c r="C29" s="1211"/>
      <c r="D29" s="30">
        <f t="shared" si="1"/>
        <v>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 hidden="1" customHeight="1">
      <c r="A30" s="4" t="s">
        <v>75</v>
      </c>
      <c r="B30" s="1211" t="s">
        <v>74</v>
      </c>
      <c r="C30" s="1211"/>
      <c r="D30" s="30">
        <f t="shared" si="1"/>
        <v>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.75" hidden="1" customHeight="1">
      <c r="A31" s="4" t="s">
        <v>76</v>
      </c>
      <c r="B31" s="1211" t="s">
        <v>154</v>
      </c>
      <c r="C31" s="1211"/>
      <c r="D31" s="30">
        <f t="shared" si="1"/>
        <v>0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.75" hidden="1" customHeight="1">
      <c r="A32" s="4" t="s">
        <v>77</v>
      </c>
      <c r="B32" s="1211" t="s">
        <v>153</v>
      </c>
      <c r="C32" s="1211"/>
      <c r="D32" s="30">
        <f t="shared" si="1"/>
        <v>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 hidden="1" customHeight="1">
      <c r="A33" s="4" t="s">
        <v>79</v>
      </c>
      <c r="B33" s="1211" t="s">
        <v>78</v>
      </c>
      <c r="C33" s="1211"/>
      <c r="D33" s="30">
        <f t="shared" si="1"/>
        <v>0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48" customFormat="1" ht="12.75" customHeight="1">
      <c r="A34" s="6" t="s">
        <v>80</v>
      </c>
      <c r="B34" s="1215" t="s">
        <v>152</v>
      </c>
      <c r="C34" s="1215"/>
      <c r="D34" s="106">
        <f t="shared" si="1"/>
        <v>0</v>
      </c>
      <c r="E34" s="63"/>
      <c r="F34" s="63"/>
      <c r="G34" s="63">
        <f>SUM(G29:G33)</f>
        <v>0</v>
      </c>
      <c r="H34" s="63">
        <f t="shared" ref="H34:O34" si="8">SUM(H29:H33)</f>
        <v>0</v>
      </c>
      <c r="I34" s="63">
        <f t="shared" si="8"/>
        <v>0</v>
      </c>
      <c r="J34" s="63">
        <f t="shared" si="8"/>
        <v>0</v>
      </c>
      <c r="K34" s="63">
        <f t="shared" si="8"/>
        <v>0</v>
      </c>
      <c r="L34" s="63">
        <f t="shared" si="8"/>
        <v>0</v>
      </c>
      <c r="M34" s="63">
        <f t="shared" si="8"/>
        <v>0</v>
      </c>
      <c r="N34" s="63">
        <f t="shared" si="8"/>
        <v>0</v>
      </c>
      <c r="O34" s="63">
        <f t="shared" si="8"/>
        <v>0</v>
      </c>
      <c r="P34" s="63">
        <f>SUM(P29:P33)</f>
        <v>0</v>
      </c>
      <c r="Q34" s="63">
        <f>SUM(Q29:Q33)</f>
        <v>0</v>
      </c>
      <c r="R34" s="63">
        <f>SUM(R29:R33)</f>
        <v>0</v>
      </c>
    </row>
    <row r="35" spans="1:18" s="48" customFormat="1" ht="12.75" customHeight="1">
      <c r="A35" s="7" t="s">
        <v>81</v>
      </c>
      <c r="B35" s="1214" t="s">
        <v>151</v>
      </c>
      <c r="C35" s="1214"/>
      <c r="D35" s="106">
        <f t="shared" si="1"/>
        <v>0</v>
      </c>
      <c r="E35" s="60">
        <f t="shared" ref="E35:R35" si="9">+E34+E28+E25+E17+E14</f>
        <v>0</v>
      </c>
      <c r="F35" s="60">
        <f t="shared" si="9"/>
        <v>0</v>
      </c>
      <c r="G35" s="60">
        <f t="shared" si="9"/>
        <v>0</v>
      </c>
      <c r="H35" s="60">
        <f t="shared" si="9"/>
        <v>0</v>
      </c>
      <c r="I35" s="60">
        <f t="shared" si="9"/>
        <v>0</v>
      </c>
      <c r="J35" s="60">
        <f t="shared" si="9"/>
        <v>0</v>
      </c>
      <c r="K35" s="60">
        <f t="shared" si="9"/>
        <v>0</v>
      </c>
      <c r="L35" s="60">
        <f t="shared" si="9"/>
        <v>0</v>
      </c>
      <c r="M35" s="60">
        <f t="shared" si="9"/>
        <v>0</v>
      </c>
      <c r="N35" s="60">
        <f t="shared" si="9"/>
        <v>0</v>
      </c>
      <c r="O35" s="60">
        <f t="shared" si="9"/>
        <v>0</v>
      </c>
      <c r="P35" s="60">
        <f t="shared" si="9"/>
        <v>0</v>
      </c>
      <c r="Q35" s="60">
        <f t="shared" si="9"/>
        <v>0</v>
      </c>
      <c r="R35" s="60">
        <f t="shared" si="9"/>
        <v>0</v>
      </c>
    </row>
    <row r="36" spans="1:18" ht="12" customHeight="1">
      <c r="A36" s="8"/>
      <c r="B36" s="1242"/>
      <c r="C36" s="1242"/>
      <c r="D36" s="30"/>
      <c r="E36" s="32"/>
      <c r="F36" s="33"/>
      <c r="G36" s="32"/>
      <c r="H36" s="32"/>
      <c r="I36" s="33"/>
      <c r="J36" s="32"/>
      <c r="K36" s="32"/>
      <c r="L36" s="33"/>
      <c r="M36" s="32"/>
      <c r="N36" s="32"/>
      <c r="O36" s="33"/>
      <c r="P36" s="32"/>
      <c r="Q36" s="32"/>
      <c r="R36" s="32"/>
    </row>
    <row r="37" spans="1:18" ht="12.75" hidden="1" customHeight="1">
      <c r="A37" s="4" t="s">
        <v>96</v>
      </c>
      <c r="B37" s="1228" t="s">
        <v>95</v>
      </c>
      <c r="C37" s="1228"/>
      <c r="D37" s="30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 hidden="1" customHeight="1">
      <c r="A38" s="4" t="s">
        <v>98</v>
      </c>
      <c r="B38" s="1228" t="s">
        <v>97</v>
      </c>
      <c r="C38" s="1228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23.25" hidden="1" customHeight="1">
      <c r="A39" s="4" t="s">
        <v>101</v>
      </c>
      <c r="B39" s="1228" t="s">
        <v>165</v>
      </c>
      <c r="C39" s="1228"/>
      <c r="D39" s="3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25.5" hidden="1" customHeight="1">
      <c r="A40" s="4" t="s">
        <v>103</v>
      </c>
      <c r="B40" s="1228" t="s">
        <v>102</v>
      </c>
      <c r="C40" s="1228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27" hidden="1" customHeight="1">
      <c r="A41" s="4" t="s">
        <v>107</v>
      </c>
      <c r="B41" s="1228" t="s">
        <v>164</v>
      </c>
      <c r="C41" s="1228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2.75" hidden="1" customHeight="1">
      <c r="A42" s="4" t="s">
        <v>708</v>
      </c>
      <c r="B42" s="1211" t="s">
        <v>106</v>
      </c>
      <c r="C42" s="1211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48" customFormat="1" ht="12.75" customHeight="1">
      <c r="A43" s="6" t="s">
        <v>108</v>
      </c>
      <c r="B43" s="1215" t="s">
        <v>163</v>
      </c>
      <c r="C43" s="1215"/>
      <c r="D43" s="30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2" customHeight="1">
      <c r="A44" s="8"/>
      <c r="B44" s="9"/>
      <c r="C44" s="9"/>
      <c r="D44" s="30"/>
      <c r="E44" s="32"/>
      <c r="F44" s="33"/>
      <c r="G44" s="32"/>
      <c r="H44" s="32"/>
      <c r="I44" s="33"/>
      <c r="J44" s="32"/>
      <c r="K44" s="32"/>
      <c r="L44" s="33"/>
      <c r="M44" s="32"/>
      <c r="N44" s="32"/>
      <c r="O44" s="33"/>
      <c r="P44" s="32"/>
      <c r="Q44" s="32"/>
      <c r="R44" s="32"/>
    </row>
    <row r="45" spans="1:18" ht="12.75" hidden="1" customHeight="1">
      <c r="A45" s="13" t="s">
        <v>110</v>
      </c>
      <c r="B45" s="1213" t="s">
        <v>109</v>
      </c>
      <c r="C45" s="1213"/>
      <c r="D45" s="30">
        <f t="shared" ref="D45:D51" si="10">+G45+J45+M45+P45</f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ht="12.75" hidden="1" customHeight="1">
      <c r="A46" s="4" t="s">
        <v>111</v>
      </c>
      <c r="B46" s="1211" t="s">
        <v>162</v>
      </c>
      <c r="C46" s="1211"/>
      <c r="D46" s="30">
        <f t="shared" si="10"/>
        <v>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4"/>
      <c r="Q46" s="34"/>
      <c r="R46" s="34"/>
    </row>
    <row r="47" spans="1:18" ht="12.75" hidden="1" customHeight="1">
      <c r="A47" s="4" t="s">
        <v>114</v>
      </c>
      <c r="B47" s="1211" t="s">
        <v>113</v>
      </c>
      <c r="C47" s="1211"/>
      <c r="D47" s="30">
        <f t="shared" si="10"/>
        <v>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4"/>
      <c r="Q47" s="34"/>
      <c r="R47" s="34"/>
    </row>
    <row r="48" spans="1:18" ht="12.75" hidden="1" customHeight="1">
      <c r="A48" s="4" t="s">
        <v>116</v>
      </c>
      <c r="B48" s="1211" t="s">
        <v>115</v>
      </c>
      <c r="C48" s="1211"/>
      <c r="D48" s="30">
        <f t="shared" si="10"/>
        <v>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4"/>
      <c r="Q48" s="34"/>
      <c r="R48" s="34"/>
    </row>
    <row r="49" spans="1:20" ht="12.75" hidden="1" customHeight="1">
      <c r="A49" s="4" t="s">
        <v>118</v>
      </c>
      <c r="B49" s="1211" t="s">
        <v>117</v>
      </c>
      <c r="C49" s="1211"/>
      <c r="D49" s="30">
        <f t="shared" si="10"/>
        <v>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4"/>
      <c r="Q49" s="34"/>
      <c r="R49" s="34"/>
    </row>
    <row r="50" spans="1:20" ht="12.75" hidden="1" customHeight="1">
      <c r="A50" s="4" t="s">
        <v>120</v>
      </c>
      <c r="B50" s="1211" t="s">
        <v>119</v>
      </c>
      <c r="C50" s="1211"/>
      <c r="D50" s="30">
        <f t="shared" si="10"/>
        <v>0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4"/>
      <c r="Q50" s="34"/>
      <c r="R50" s="34"/>
    </row>
    <row r="51" spans="1:20" ht="12.75" hidden="1" customHeight="1">
      <c r="A51" s="4" t="s">
        <v>122</v>
      </c>
      <c r="B51" s="1211" t="s">
        <v>121</v>
      </c>
      <c r="C51" s="1211"/>
      <c r="D51" s="30">
        <f t="shared" si="10"/>
        <v>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4"/>
      <c r="Q51" s="34"/>
      <c r="R51" s="34"/>
    </row>
    <row r="52" spans="1:20" s="48" customFormat="1" ht="12.75" customHeight="1">
      <c r="A52" s="7" t="s">
        <v>123</v>
      </c>
      <c r="B52" s="1214" t="s">
        <v>161</v>
      </c>
      <c r="C52" s="1214"/>
      <c r="D52" s="60">
        <f t="shared" ref="D52:R52" si="11">+D51+D50+D49+D48+D47+D46+D45</f>
        <v>0</v>
      </c>
      <c r="E52" s="60">
        <f t="shared" si="11"/>
        <v>0</v>
      </c>
      <c r="F52" s="60">
        <f t="shared" si="11"/>
        <v>0</v>
      </c>
      <c r="G52" s="60">
        <f t="shared" si="11"/>
        <v>0</v>
      </c>
      <c r="H52" s="60">
        <f t="shared" si="11"/>
        <v>0</v>
      </c>
      <c r="I52" s="60">
        <f t="shared" si="11"/>
        <v>0</v>
      </c>
      <c r="J52" s="60">
        <f t="shared" si="11"/>
        <v>0</v>
      </c>
      <c r="K52" s="60">
        <f t="shared" si="11"/>
        <v>0</v>
      </c>
      <c r="L52" s="60">
        <f t="shared" si="11"/>
        <v>0</v>
      </c>
      <c r="M52" s="60">
        <f t="shared" si="11"/>
        <v>0</v>
      </c>
      <c r="N52" s="60">
        <f t="shared" si="11"/>
        <v>0</v>
      </c>
      <c r="O52" s="60">
        <f t="shared" si="11"/>
        <v>0</v>
      </c>
      <c r="P52" s="60">
        <f t="shared" si="11"/>
        <v>0</v>
      </c>
      <c r="Q52" s="60">
        <f t="shared" si="11"/>
        <v>0</v>
      </c>
      <c r="R52" s="60">
        <f t="shared" si="11"/>
        <v>0</v>
      </c>
    </row>
    <row r="53" spans="1:20">
      <c r="A53" s="8"/>
      <c r="B53" s="9"/>
      <c r="C53" s="9"/>
      <c r="D53" s="32"/>
      <c r="E53" s="32"/>
      <c r="F53" s="33"/>
      <c r="G53" s="32"/>
      <c r="H53" s="32"/>
      <c r="I53" s="33"/>
      <c r="J53" s="32"/>
      <c r="K53" s="32"/>
      <c r="L53" s="33"/>
      <c r="M53" s="32"/>
      <c r="N53" s="32"/>
      <c r="O53" s="33"/>
      <c r="P53" s="32"/>
      <c r="Q53" s="32"/>
      <c r="R53" s="32"/>
    </row>
    <row r="54" spans="1:20" ht="12.75" hidden="1" customHeight="1">
      <c r="A54" s="4" t="s">
        <v>125</v>
      </c>
      <c r="B54" s="1211" t="s">
        <v>124</v>
      </c>
      <c r="C54" s="121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ht="12.75" hidden="1" customHeight="1">
      <c r="A55" s="4" t="s">
        <v>127</v>
      </c>
      <c r="B55" s="1211" t="s">
        <v>126</v>
      </c>
      <c r="C55" s="121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ht="12.75" hidden="1" customHeight="1">
      <c r="A56" s="4" t="s">
        <v>129</v>
      </c>
      <c r="B56" s="1211" t="s">
        <v>128</v>
      </c>
      <c r="C56" s="121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ht="12.75" hidden="1" customHeight="1">
      <c r="A57" s="4" t="s">
        <v>131</v>
      </c>
      <c r="B57" s="1211" t="s">
        <v>130</v>
      </c>
      <c r="C57" s="121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48" customFormat="1" ht="12.75" customHeight="1">
      <c r="A58" s="7" t="s">
        <v>132</v>
      </c>
      <c r="B58" s="1214" t="s">
        <v>160</v>
      </c>
      <c r="C58" s="1214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20">
      <c r="A59" s="8"/>
      <c r="B59" s="9"/>
      <c r="C59" s="9"/>
      <c r="D59" s="32"/>
      <c r="E59" s="32"/>
      <c r="F59" s="33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T59" s="192"/>
    </row>
    <row r="60" spans="1:20" hidden="1">
      <c r="A60" s="139" t="s">
        <v>386</v>
      </c>
      <c r="B60" s="1213" t="s">
        <v>387</v>
      </c>
      <c r="C60" s="1213"/>
      <c r="D60" s="31">
        <f>+G60+J60+M60+P60</f>
        <v>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hidden="1">
      <c r="A61" s="139" t="s">
        <v>402</v>
      </c>
      <c r="B61" s="1226" t="s">
        <v>403</v>
      </c>
      <c r="C61" s="1227"/>
      <c r="D61" s="31">
        <f>+G61+J61+M61+P61</f>
        <v>0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ht="12.75" hidden="1" customHeight="1">
      <c r="A62" s="13" t="s">
        <v>133</v>
      </c>
      <c r="B62" s="1213" t="s">
        <v>404</v>
      </c>
      <c r="C62" s="1213"/>
      <c r="D62" s="31">
        <f>+G62+J62+M62+P62</f>
        <v>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48" customFormat="1" ht="12.75" customHeight="1">
      <c r="A63" s="16" t="s">
        <v>134</v>
      </c>
      <c r="B63" s="1224" t="s">
        <v>158</v>
      </c>
      <c r="C63" s="1224"/>
      <c r="D63" s="58">
        <f>SUM(D60:D62)</f>
        <v>0</v>
      </c>
      <c r="E63" s="58">
        <f t="shared" ref="E63:R63" si="12">SUM(E60:E62)</f>
        <v>0</v>
      </c>
      <c r="F63" s="58">
        <f t="shared" si="12"/>
        <v>0</v>
      </c>
      <c r="G63" s="58">
        <f t="shared" si="12"/>
        <v>0</v>
      </c>
      <c r="H63" s="58">
        <f t="shared" si="12"/>
        <v>0</v>
      </c>
      <c r="I63" s="58">
        <f t="shared" si="12"/>
        <v>0</v>
      </c>
      <c r="J63" s="58">
        <f t="shared" si="12"/>
        <v>0</v>
      </c>
      <c r="K63" s="58">
        <f t="shared" si="12"/>
        <v>0</v>
      </c>
      <c r="L63" s="58">
        <f t="shared" si="12"/>
        <v>0</v>
      </c>
      <c r="M63" s="58">
        <f t="shared" si="12"/>
        <v>0</v>
      </c>
      <c r="N63" s="58">
        <f t="shared" si="12"/>
        <v>0</v>
      </c>
      <c r="O63" s="58">
        <f t="shared" si="12"/>
        <v>0</v>
      </c>
      <c r="P63" s="58">
        <f t="shared" si="12"/>
        <v>0</v>
      </c>
      <c r="Q63" s="58">
        <f t="shared" si="12"/>
        <v>0</v>
      </c>
      <c r="R63" s="58">
        <f t="shared" si="12"/>
        <v>0</v>
      </c>
    </row>
    <row r="64" spans="1:20">
      <c r="A64" s="8"/>
      <c r="B64" s="17"/>
      <c r="C64" s="17"/>
      <c r="D64" s="32"/>
      <c r="E64" s="32"/>
      <c r="F64" s="33"/>
      <c r="G64" s="32"/>
      <c r="H64" s="32"/>
      <c r="I64" s="33"/>
      <c r="J64" s="32"/>
      <c r="K64" s="32"/>
      <c r="L64" s="33"/>
      <c r="M64" s="32"/>
      <c r="N64" s="32"/>
      <c r="O64" s="33"/>
      <c r="P64" s="32"/>
      <c r="Q64" s="32"/>
      <c r="R64" s="32"/>
    </row>
    <row r="65" spans="1:18" s="48" customFormat="1" ht="12.75" customHeight="1">
      <c r="A65" s="18" t="s">
        <v>135</v>
      </c>
      <c r="B65" s="1241" t="s">
        <v>157</v>
      </c>
      <c r="C65" s="1241"/>
      <c r="D65" s="59">
        <f t="shared" ref="D65:R65" si="13">+D63+D58+D52+D43+D35+D9+D7</f>
        <v>0</v>
      </c>
      <c r="E65" s="59">
        <f t="shared" si="13"/>
        <v>0</v>
      </c>
      <c r="F65" s="59">
        <f t="shared" si="13"/>
        <v>0</v>
      </c>
      <c r="G65" s="59">
        <f t="shared" si="13"/>
        <v>0</v>
      </c>
      <c r="H65" s="59">
        <f t="shared" si="13"/>
        <v>0</v>
      </c>
      <c r="I65" s="59">
        <f t="shared" si="13"/>
        <v>0</v>
      </c>
      <c r="J65" s="59">
        <f t="shared" si="13"/>
        <v>0</v>
      </c>
      <c r="K65" s="59">
        <f t="shared" si="13"/>
        <v>0</v>
      </c>
      <c r="L65" s="59">
        <f t="shared" si="13"/>
        <v>0</v>
      </c>
      <c r="M65" s="59">
        <f t="shared" si="13"/>
        <v>0</v>
      </c>
      <c r="N65" s="59">
        <f t="shared" si="13"/>
        <v>0</v>
      </c>
      <c r="O65" s="59">
        <f t="shared" si="13"/>
        <v>0</v>
      </c>
      <c r="P65" s="59">
        <f t="shared" si="13"/>
        <v>0</v>
      </c>
      <c r="Q65" s="59">
        <f t="shared" si="13"/>
        <v>0</v>
      </c>
      <c r="R65" s="59">
        <f t="shared" si="13"/>
        <v>0</v>
      </c>
    </row>
  </sheetData>
  <mergeCells count="67">
    <mergeCell ref="D2:F2"/>
    <mergeCell ref="A2:A4"/>
    <mergeCell ref="B2:C4"/>
    <mergeCell ref="G2:I2"/>
    <mergeCell ref="J2:L2"/>
    <mergeCell ref="D3:F3"/>
    <mergeCell ref="M2:O2"/>
    <mergeCell ref="P2:R2"/>
    <mergeCell ref="G3:I3"/>
    <mergeCell ref="J3:L3"/>
    <mergeCell ref="M3:O3"/>
    <mergeCell ref="P3:R3"/>
    <mergeCell ref="B13:C13"/>
    <mergeCell ref="B5:C5"/>
    <mergeCell ref="B6:C6"/>
    <mergeCell ref="B7:C7"/>
    <mergeCell ref="B9:C9"/>
    <mergeCell ref="B11:C11"/>
    <mergeCell ref="B12:C12"/>
    <mergeCell ref="B35:C35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6:C26"/>
    <mergeCell ref="B27:C27"/>
    <mergeCell ref="B24:C24"/>
    <mergeCell ref="B28:C28"/>
    <mergeCell ref="B36:C36"/>
    <mergeCell ref="B51:C51"/>
    <mergeCell ref="B52:C52"/>
    <mergeCell ref="B40:C40"/>
    <mergeCell ref="B48:C48"/>
    <mergeCell ref="B49:C49"/>
    <mergeCell ref="B50:C50"/>
    <mergeCell ref="B37:C37"/>
    <mergeCell ref="B38:C38"/>
    <mergeCell ref="B39:C39"/>
    <mergeCell ref="B29:C29"/>
    <mergeCell ref="B32:C32"/>
    <mergeCell ref="B33:C33"/>
    <mergeCell ref="B34:C34"/>
    <mergeCell ref="B30:C30"/>
    <mergeCell ref="B31:C31"/>
    <mergeCell ref="B65:C65"/>
    <mergeCell ref="B55:C55"/>
    <mergeCell ref="B56:C56"/>
    <mergeCell ref="B57:C57"/>
    <mergeCell ref="B58:C58"/>
    <mergeCell ref="B62:C62"/>
    <mergeCell ref="B63:C63"/>
    <mergeCell ref="B61:C61"/>
    <mergeCell ref="B60:C60"/>
    <mergeCell ref="B54:C54"/>
    <mergeCell ref="B41:C41"/>
    <mergeCell ref="B42:C42"/>
    <mergeCell ref="B43:C43"/>
    <mergeCell ref="B45:C45"/>
    <mergeCell ref="B46:C46"/>
    <mergeCell ref="B47:C47"/>
  </mergeCells>
  <printOptions horizontalCentered="1"/>
  <pageMargins left="0.31496062992125984" right="0.31496062992125984" top="0.74803149606299213" bottom="0.55118110236220474" header="0.31496062992125984" footer="0.31496062992125984"/>
  <pageSetup paperSize="9" orientation="landscape" cellComments="asDisplayed" r:id="rId1"/>
  <headerFooter>
    <oddHeader>&amp;C&amp;"Times New Roman,Félkövér"&amp;12Martonvásár Város Önkormányzatának kiadásai 2017.
Városfejlesztési feladatok EU forrásból&amp;R&amp;"Times New Roman,Félkövér"&amp;12 5/c.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view="pageLayout" topLeftCell="I1" workbookViewId="0">
      <selection activeCell="I9" sqref="I9"/>
    </sheetView>
  </sheetViews>
  <sheetFormatPr defaultRowHeight="12.75"/>
  <cols>
    <col min="1" max="1" width="7.28515625" style="28" customWidth="1"/>
    <col min="2" max="2" width="7.140625" style="29" customWidth="1"/>
    <col min="3" max="3" width="32" style="29" customWidth="1"/>
    <col min="4" max="4" width="10" style="29" customWidth="1"/>
    <col min="5" max="9" width="7.7109375" style="20" customWidth="1"/>
    <col min="10" max="10" width="6.7109375" style="20" customWidth="1"/>
    <col min="11" max="11" width="7.42578125" style="20" customWidth="1"/>
    <col min="12" max="12" width="7.28515625" style="20" customWidth="1"/>
    <col min="13" max="13" width="7.7109375" style="20" customWidth="1"/>
    <col min="14" max="14" width="7" style="20" customWidth="1"/>
    <col min="15" max="15" width="7.7109375" style="20" customWidth="1"/>
    <col min="16" max="16" width="7.42578125" style="20" customWidth="1"/>
    <col min="17" max="18" width="7.7109375" style="20" customWidth="1"/>
    <col min="19" max="19" width="6.7109375" style="20" customWidth="1"/>
    <col min="20" max="20" width="7.7109375" style="20" customWidth="1"/>
    <col min="21" max="21" width="7.7109375" style="20" hidden="1" customWidth="1"/>
    <col min="22" max="22" width="6.85546875" style="20" hidden="1" customWidth="1"/>
    <col min="23" max="23" width="7.140625" style="20" hidden="1" customWidth="1"/>
    <col min="24" max="16384" width="9.140625" style="20"/>
  </cols>
  <sheetData>
    <row r="1" spans="1:23" s="1" customFormat="1" ht="15">
      <c r="A1" s="28"/>
      <c r="B1" s="29"/>
      <c r="C1" s="29"/>
      <c r="D1" s="29"/>
      <c r="U1" s="1212" t="s">
        <v>401</v>
      </c>
      <c r="V1" s="1212"/>
      <c r="W1" s="1212"/>
    </row>
    <row r="2" spans="1:23" s="35" customFormat="1" ht="33.75" customHeight="1">
      <c r="A2" s="1220" t="s">
        <v>0</v>
      </c>
      <c r="B2" s="1220" t="s">
        <v>182</v>
      </c>
      <c r="C2" s="1220"/>
      <c r="D2" s="1221" t="s">
        <v>748</v>
      </c>
      <c r="E2" s="1231" t="s">
        <v>180</v>
      </c>
      <c r="F2" s="1231"/>
      <c r="G2" s="1231"/>
      <c r="H2" s="1244" t="s">
        <v>616</v>
      </c>
      <c r="I2" s="1231" t="s">
        <v>186</v>
      </c>
      <c r="J2" s="1231"/>
      <c r="K2" s="1231"/>
      <c r="L2" s="1231" t="s">
        <v>187</v>
      </c>
      <c r="M2" s="1231"/>
      <c r="N2" s="1231"/>
      <c r="O2" s="1243" t="s">
        <v>188</v>
      </c>
      <c r="P2" s="1243"/>
      <c r="Q2" s="1243"/>
      <c r="R2" s="1243" t="s">
        <v>191</v>
      </c>
      <c r="S2" s="1243"/>
      <c r="T2" s="1243"/>
      <c r="U2" s="1243" t="s">
        <v>192</v>
      </c>
      <c r="V2" s="1243"/>
      <c r="W2" s="1243"/>
    </row>
    <row r="3" spans="1:23" s="35" customFormat="1">
      <c r="A3" s="1220"/>
      <c r="B3" s="1220"/>
      <c r="C3" s="1220"/>
      <c r="D3" s="1222"/>
      <c r="E3" s="154"/>
      <c r="F3" s="154"/>
      <c r="G3" s="154"/>
      <c r="H3" s="1245"/>
      <c r="I3" s="1231" t="s">
        <v>189</v>
      </c>
      <c r="J3" s="1231"/>
      <c r="K3" s="1231"/>
      <c r="L3" s="1231" t="s">
        <v>189</v>
      </c>
      <c r="M3" s="1231"/>
      <c r="N3" s="1231"/>
      <c r="O3" s="1231" t="s">
        <v>190</v>
      </c>
      <c r="P3" s="1231"/>
      <c r="Q3" s="1231"/>
      <c r="R3" s="1231" t="s">
        <v>190</v>
      </c>
      <c r="S3" s="1231"/>
      <c r="T3" s="1231"/>
      <c r="U3" s="1231" t="s">
        <v>190</v>
      </c>
      <c r="V3" s="1231"/>
      <c r="W3" s="1231"/>
    </row>
    <row r="4" spans="1:23" s="19" customFormat="1" ht="25.5">
      <c r="A4" s="1220"/>
      <c r="B4" s="1220"/>
      <c r="C4" s="1220"/>
      <c r="D4" s="1223"/>
      <c r="E4" s="3" t="s">
        <v>177</v>
      </c>
      <c r="F4" s="3" t="s">
        <v>178</v>
      </c>
      <c r="G4" s="3" t="s">
        <v>179</v>
      </c>
      <c r="H4" s="1246"/>
      <c r="I4" s="3" t="s">
        <v>177</v>
      </c>
      <c r="J4" s="3" t="s">
        <v>178</v>
      </c>
      <c r="K4" s="3" t="s">
        <v>179</v>
      </c>
      <c r="L4" s="3" t="s">
        <v>177</v>
      </c>
      <c r="M4" s="3" t="s">
        <v>178</v>
      </c>
      <c r="N4" s="3" t="s">
        <v>179</v>
      </c>
      <c r="O4" s="3" t="s">
        <v>177</v>
      </c>
      <c r="P4" s="3" t="s">
        <v>178</v>
      </c>
      <c r="Q4" s="3" t="s">
        <v>179</v>
      </c>
      <c r="R4" s="3" t="s">
        <v>177</v>
      </c>
      <c r="S4" s="3" t="s">
        <v>178</v>
      </c>
      <c r="T4" s="3" t="s">
        <v>179</v>
      </c>
      <c r="U4" s="3" t="s">
        <v>177</v>
      </c>
      <c r="V4" s="3" t="s">
        <v>178</v>
      </c>
      <c r="W4" s="3" t="s">
        <v>179</v>
      </c>
    </row>
    <row r="5" spans="1:23" s="48" customFormat="1" ht="12" customHeight="1">
      <c r="A5" s="6" t="s">
        <v>27</v>
      </c>
      <c r="B5" s="1215" t="s">
        <v>174</v>
      </c>
      <c r="C5" s="1215"/>
      <c r="D5" s="63">
        <v>9403</v>
      </c>
      <c r="E5" s="63">
        <f>+I5+L5+O5+R5+U5</f>
        <v>10017</v>
      </c>
      <c r="F5" s="63">
        <f t="shared" ref="F5:G6" si="0">+J5+M5+P5+S5+V5</f>
        <v>0</v>
      </c>
      <c r="G5" s="63">
        <f t="shared" si="0"/>
        <v>0</v>
      </c>
      <c r="H5" s="787">
        <f>+E5/D5</f>
        <v>1.0652983090503032</v>
      </c>
      <c r="I5" s="63">
        <v>7102</v>
      </c>
      <c r="J5" s="63"/>
      <c r="K5" s="63"/>
      <c r="L5" s="63">
        <v>2915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</row>
    <row r="6" spans="1:23" s="48" customFormat="1" ht="12" customHeight="1">
      <c r="A6" s="6" t="s">
        <v>33</v>
      </c>
      <c r="B6" s="1215" t="s">
        <v>173</v>
      </c>
      <c r="C6" s="1215"/>
      <c r="D6" s="63">
        <v>853</v>
      </c>
      <c r="E6" s="63">
        <f>+I6+L6+O6+R6+U6</f>
        <v>853</v>
      </c>
      <c r="F6" s="63">
        <f t="shared" si="0"/>
        <v>0</v>
      </c>
      <c r="G6" s="63">
        <f t="shared" si="0"/>
        <v>0</v>
      </c>
      <c r="H6" s="787"/>
      <c r="I6" s="63">
        <v>0</v>
      </c>
      <c r="J6" s="63"/>
      <c r="K6" s="63"/>
      <c r="L6" s="63"/>
      <c r="M6" s="63"/>
      <c r="N6" s="63"/>
      <c r="O6" s="63">
        <v>853</v>
      </c>
      <c r="P6" s="63"/>
      <c r="Q6" s="63"/>
      <c r="R6" s="63"/>
      <c r="S6" s="63"/>
      <c r="T6" s="63"/>
      <c r="U6" s="63"/>
      <c r="V6" s="63"/>
      <c r="W6" s="63"/>
    </row>
    <row r="7" spans="1:23" s="48" customFormat="1" ht="12" customHeight="1">
      <c r="A7" s="7" t="s">
        <v>34</v>
      </c>
      <c r="B7" s="1214" t="s">
        <v>172</v>
      </c>
      <c r="C7" s="1214"/>
      <c r="D7" s="60">
        <v>10256</v>
      </c>
      <c r="E7" s="60">
        <f>+E6+E5</f>
        <v>10870</v>
      </c>
      <c r="F7" s="60">
        <f t="shared" ref="F7:G7" si="1">+F6+F5</f>
        <v>0</v>
      </c>
      <c r="G7" s="60">
        <f t="shared" si="1"/>
        <v>0</v>
      </c>
      <c r="H7" s="787">
        <f t="shared" ref="H7:H58" si="2">+E7/D7</f>
        <v>1.0598673946957877</v>
      </c>
      <c r="I7" s="60">
        <f>+I5+I6</f>
        <v>7102</v>
      </c>
      <c r="J7" s="60">
        <f t="shared" ref="J7:L7" si="3">+J5+J6</f>
        <v>0</v>
      </c>
      <c r="K7" s="60">
        <f t="shared" si="3"/>
        <v>0</v>
      </c>
      <c r="L7" s="60">
        <f t="shared" si="3"/>
        <v>2915</v>
      </c>
      <c r="M7" s="60"/>
      <c r="N7" s="60"/>
      <c r="O7" s="60">
        <f>SUM(O6)</f>
        <v>853</v>
      </c>
      <c r="P7" s="60"/>
      <c r="Q7" s="60"/>
      <c r="R7" s="60"/>
      <c r="S7" s="60"/>
      <c r="T7" s="60"/>
      <c r="U7" s="60"/>
      <c r="V7" s="60"/>
      <c r="W7" s="60"/>
    </row>
    <row r="8" spans="1:23" ht="12" customHeight="1">
      <c r="A8" s="8"/>
      <c r="B8" s="9"/>
      <c r="C8" s="9"/>
      <c r="D8" s="1094"/>
      <c r="E8" s="1094"/>
      <c r="F8" s="32"/>
      <c r="G8" s="32"/>
      <c r="H8" s="109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32"/>
      <c r="V8" s="32"/>
      <c r="W8" s="33"/>
    </row>
    <row r="9" spans="1:23" s="48" customFormat="1" ht="12" customHeight="1">
      <c r="A9" s="10" t="s">
        <v>35</v>
      </c>
      <c r="B9" s="1214" t="s">
        <v>171</v>
      </c>
      <c r="C9" s="1214"/>
      <c r="D9" s="30">
        <v>2788</v>
      </c>
      <c r="E9" s="30">
        <f>+I9+L9+O9+R9+U9</f>
        <v>2419</v>
      </c>
      <c r="F9" s="30">
        <f t="shared" ref="F9:G9" si="4">+J9+M9+P9+S9+V9</f>
        <v>0</v>
      </c>
      <c r="G9" s="30">
        <f t="shared" si="4"/>
        <v>0</v>
      </c>
      <c r="H9" s="787">
        <f t="shared" si="2"/>
        <v>0.86764705882352944</v>
      </c>
      <c r="I9" s="59">
        <v>1581</v>
      </c>
      <c r="J9" s="59"/>
      <c r="K9" s="59"/>
      <c r="L9" s="59">
        <v>650</v>
      </c>
      <c r="M9" s="59"/>
      <c r="N9" s="59"/>
      <c r="O9" s="59">
        <v>188</v>
      </c>
      <c r="P9" s="59"/>
      <c r="Q9" s="59"/>
      <c r="R9" s="59"/>
      <c r="S9" s="59"/>
      <c r="T9" s="59"/>
      <c r="U9" s="59"/>
      <c r="V9" s="59"/>
      <c r="W9" s="59"/>
    </row>
    <row r="10" spans="1:23" s="44" customFormat="1" ht="11.25" customHeight="1">
      <c r="A10" s="316"/>
      <c r="B10" s="317"/>
      <c r="C10" s="318"/>
      <c r="D10" s="1094"/>
      <c r="E10" s="1094"/>
      <c r="F10" s="1096"/>
      <c r="G10" s="1096"/>
      <c r="H10" s="1095"/>
      <c r="I10" s="1096"/>
      <c r="J10" s="1096"/>
      <c r="K10" s="1096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</row>
    <row r="11" spans="1:23" ht="12" customHeight="1">
      <c r="A11" s="4" t="s">
        <v>42</v>
      </c>
      <c r="B11" s="1211" t="s">
        <v>41</v>
      </c>
      <c r="C11" s="1211"/>
      <c r="D11" s="31">
        <v>100</v>
      </c>
      <c r="E11" s="31">
        <f t="shared" ref="E11:E34" si="5">+I11+L11+O11+R11+U11</f>
        <v>136</v>
      </c>
      <c r="F11" s="21"/>
      <c r="G11" s="31"/>
      <c r="H11" s="787">
        <f t="shared" si="2"/>
        <v>1.36</v>
      </c>
      <c r="I11" s="31">
        <v>136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2" customHeight="1">
      <c r="A12" s="4" t="s">
        <v>44</v>
      </c>
      <c r="B12" s="1211" t="s">
        <v>43</v>
      </c>
      <c r="C12" s="1211"/>
      <c r="D12" s="31">
        <v>300</v>
      </c>
      <c r="E12" s="31">
        <f t="shared" si="5"/>
        <v>123</v>
      </c>
      <c r="F12" s="31"/>
      <c r="G12" s="31"/>
      <c r="H12" s="787">
        <f t="shared" si="2"/>
        <v>0.41</v>
      </c>
      <c r="I12" s="31">
        <v>83</v>
      </c>
      <c r="J12" s="31"/>
      <c r="K12" s="31"/>
      <c r="L12" s="31"/>
      <c r="M12" s="31"/>
      <c r="N12" s="31"/>
      <c r="O12" s="31">
        <v>40</v>
      </c>
      <c r="P12" s="31"/>
      <c r="Q12" s="31"/>
      <c r="R12" s="31"/>
      <c r="S12" s="31"/>
      <c r="T12" s="31"/>
      <c r="U12" s="31"/>
      <c r="V12" s="31"/>
      <c r="W12" s="31"/>
    </row>
    <row r="13" spans="1:23" ht="12" customHeight="1">
      <c r="A13" s="4" t="s">
        <v>46</v>
      </c>
      <c r="B13" s="1211" t="s">
        <v>45</v>
      </c>
      <c r="C13" s="1211"/>
      <c r="D13" s="31">
        <v>0</v>
      </c>
      <c r="E13" s="31">
        <f t="shared" si="5"/>
        <v>0</v>
      </c>
      <c r="F13" s="31"/>
      <c r="G13" s="31"/>
      <c r="H13" s="787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s="48" customFormat="1" ht="12" customHeight="1">
      <c r="A14" s="6" t="s">
        <v>47</v>
      </c>
      <c r="B14" s="1215" t="s">
        <v>170</v>
      </c>
      <c r="C14" s="1215"/>
      <c r="D14" s="59">
        <v>400</v>
      </c>
      <c r="E14" s="59">
        <f t="shared" si="5"/>
        <v>259</v>
      </c>
      <c r="F14" s="63">
        <f>SUM(F11:F13)</f>
        <v>0</v>
      </c>
      <c r="G14" s="63">
        <f>SUM(G11:G13)</f>
        <v>0</v>
      </c>
      <c r="H14" s="787">
        <f t="shared" si="2"/>
        <v>0.64749999999999996</v>
      </c>
      <c r="I14" s="63">
        <f>SUM(I11:I13)</f>
        <v>219</v>
      </c>
      <c r="J14" s="63">
        <f t="shared" ref="J14:W14" si="6">SUM(J11:J13)</f>
        <v>0</v>
      </c>
      <c r="K14" s="63">
        <f t="shared" si="6"/>
        <v>0</v>
      </c>
      <c r="L14" s="63">
        <f t="shared" si="6"/>
        <v>0</v>
      </c>
      <c r="M14" s="63">
        <f t="shared" si="6"/>
        <v>0</v>
      </c>
      <c r="N14" s="63">
        <f t="shared" si="6"/>
        <v>0</v>
      </c>
      <c r="O14" s="63">
        <f t="shared" si="6"/>
        <v>40</v>
      </c>
      <c r="P14" s="63">
        <f t="shared" si="6"/>
        <v>0</v>
      </c>
      <c r="Q14" s="63">
        <f t="shared" si="6"/>
        <v>0</v>
      </c>
      <c r="R14" s="63">
        <f t="shared" si="6"/>
        <v>0</v>
      </c>
      <c r="S14" s="63">
        <f t="shared" si="6"/>
        <v>0</v>
      </c>
      <c r="T14" s="63">
        <f t="shared" si="6"/>
        <v>0</v>
      </c>
      <c r="U14" s="63">
        <f t="shared" si="6"/>
        <v>0</v>
      </c>
      <c r="V14" s="63">
        <f t="shared" si="6"/>
        <v>0</v>
      </c>
      <c r="W14" s="63">
        <f t="shared" si="6"/>
        <v>0</v>
      </c>
    </row>
    <row r="15" spans="1:23" ht="12" customHeight="1">
      <c r="A15" s="4" t="s">
        <v>49</v>
      </c>
      <c r="B15" s="1211" t="s">
        <v>48</v>
      </c>
      <c r="C15" s="1211"/>
      <c r="D15" s="34">
        <v>75</v>
      </c>
      <c r="E15" s="34">
        <f t="shared" si="5"/>
        <v>75</v>
      </c>
      <c r="F15" s="31"/>
      <c r="G15" s="31"/>
      <c r="H15" s="787">
        <f t="shared" si="2"/>
        <v>1</v>
      </c>
      <c r="I15" s="31"/>
      <c r="J15" s="31"/>
      <c r="K15" s="31"/>
      <c r="L15" s="31"/>
      <c r="M15" s="31"/>
      <c r="N15" s="31"/>
      <c r="O15" s="31">
        <v>75</v>
      </c>
      <c r="P15" s="31"/>
      <c r="Q15" s="31"/>
      <c r="R15" s="31"/>
      <c r="S15" s="31"/>
      <c r="T15" s="31"/>
      <c r="U15" s="31"/>
      <c r="V15" s="31"/>
      <c r="W15" s="31"/>
    </row>
    <row r="16" spans="1:23" ht="12" customHeight="1">
      <c r="A16" s="4" t="s">
        <v>51</v>
      </c>
      <c r="B16" s="1211" t="s">
        <v>50</v>
      </c>
      <c r="C16" s="1211"/>
      <c r="D16" s="34">
        <v>165</v>
      </c>
      <c r="E16" s="34">
        <f t="shared" si="5"/>
        <v>185</v>
      </c>
      <c r="F16" s="31"/>
      <c r="G16" s="31"/>
      <c r="H16" s="787">
        <f t="shared" si="2"/>
        <v>1.1212121212121211</v>
      </c>
      <c r="I16" s="31">
        <v>140</v>
      </c>
      <c r="J16" s="31"/>
      <c r="K16" s="31"/>
      <c r="L16" s="31"/>
      <c r="M16" s="31"/>
      <c r="N16" s="31"/>
      <c r="O16" s="31">
        <v>45</v>
      </c>
      <c r="P16" s="31"/>
      <c r="Q16" s="31"/>
      <c r="R16" s="31"/>
      <c r="S16" s="31"/>
      <c r="T16" s="31"/>
      <c r="U16" s="31"/>
      <c r="V16" s="31"/>
      <c r="W16" s="31"/>
    </row>
    <row r="17" spans="1:23" s="48" customFormat="1" ht="12" customHeight="1">
      <c r="A17" s="6" t="s">
        <v>52</v>
      </c>
      <c r="B17" s="1215" t="s">
        <v>169</v>
      </c>
      <c r="C17" s="1215"/>
      <c r="D17" s="59">
        <v>240</v>
      </c>
      <c r="E17" s="59">
        <f t="shared" si="5"/>
        <v>260</v>
      </c>
      <c r="F17" s="63">
        <f>+F15+F16</f>
        <v>0</v>
      </c>
      <c r="G17" s="63">
        <f>+G15+G16</f>
        <v>0</v>
      </c>
      <c r="H17" s="787">
        <f t="shared" si="2"/>
        <v>1.0833333333333333</v>
      </c>
      <c r="I17" s="63">
        <f>+I15+I16</f>
        <v>140</v>
      </c>
      <c r="J17" s="63">
        <f t="shared" ref="J17:W17" si="7">+J15+J16</f>
        <v>0</v>
      </c>
      <c r="K17" s="63">
        <f t="shared" si="7"/>
        <v>0</v>
      </c>
      <c r="L17" s="63">
        <f t="shared" si="7"/>
        <v>0</v>
      </c>
      <c r="M17" s="63">
        <f t="shared" si="7"/>
        <v>0</v>
      </c>
      <c r="N17" s="63">
        <f t="shared" si="7"/>
        <v>0</v>
      </c>
      <c r="O17" s="63">
        <f t="shared" si="7"/>
        <v>120</v>
      </c>
      <c r="P17" s="63">
        <f t="shared" si="7"/>
        <v>0</v>
      </c>
      <c r="Q17" s="63">
        <f t="shared" si="7"/>
        <v>0</v>
      </c>
      <c r="R17" s="63">
        <f t="shared" si="7"/>
        <v>0</v>
      </c>
      <c r="S17" s="63">
        <f t="shared" si="7"/>
        <v>0</v>
      </c>
      <c r="T17" s="63">
        <f t="shared" si="7"/>
        <v>0</v>
      </c>
      <c r="U17" s="63">
        <f t="shared" si="7"/>
        <v>0</v>
      </c>
      <c r="V17" s="63">
        <f t="shared" si="7"/>
        <v>0</v>
      </c>
      <c r="W17" s="63">
        <f t="shared" si="7"/>
        <v>0</v>
      </c>
    </row>
    <row r="18" spans="1:23" ht="12" customHeight="1">
      <c r="A18" s="4" t="s">
        <v>54</v>
      </c>
      <c r="B18" s="1211" t="s">
        <v>53</v>
      </c>
      <c r="C18" s="1211"/>
      <c r="D18" s="34">
        <v>0</v>
      </c>
      <c r="E18" s="34">
        <f t="shared" si="5"/>
        <v>0</v>
      </c>
      <c r="F18" s="31"/>
      <c r="G18" s="31"/>
      <c r="H18" s="787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2" customHeight="1">
      <c r="A19" s="4" t="s">
        <v>56</v>
      </c>
      <c r="B19" s="1211" t="s">
        <v>55</v>
      </c>
      <c r="C19" s="1211"/>
      <c r="D19" s="34">
        <v>0</v>
      </c>
      <c r="E19" s="34">
        <f t="shared" si="5"/>
        <v>0</v>
      </c>
      <c r="F19" s="31"/>
      <c r="G19" s="31"/>
      <c r="H19" s="787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2" customHeight="1">
      <c r="A20" s="4" t="s">
        <v>57</v>
      </c>
      <c r="B20" s="1211" t="s">
        <v>167</v>
      </c>
      <c r="C20" s="1211"/>
      <c r="D20" s="34">
        <v>0</v>
      </c>
      <c r="E20" s="34">
        <f t="shared" si="5"/>
        <v>0</v>
      </c>
      <c r="F20" s="31"/>
      <c r="G20" s="31"/>
      <c r="H20" s="787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2" customHeight="1">
      <c r="A21" s="4" t="s">
        <v>59</v>
      </c>
      <c r="B21" s="1211" t="s">
        <v>58</v>
      </c>
      <c r="C21" s="1211"/>
      <c r="D21" s="34">
        <v>0</v>
      </c>
      <c r="E21" s="34">
        <f t="shared" si="5"/>
        <v>0</v>
      </c>
      <c r="F21" s="31"/>
      <c r="G21" s="31"/>
      <c r="H21" s="787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2" customHeight="1">
      <c r="A22" s="4" t="s">
        <v>60</v>
      </c>
      <c r="B22" s="1211" t="s">
        <v>166</v>
      </c>
      <c r="C22" s="1211"/>
      <c r="D22" s="34">
        <v>0</v>
      </c>
      <c r="E22" s="34">
        <f t="shared" si="5"/>
        <v>0</v>
      </c>
      <c r="F22" s="34">
        <f t="shared" ref="F22" si="8">+J22+M22+P22+S22+V22</f>
        <v>0</v>
      </c>
      <c r="G22" s="34">
        <f t="shared" ref="G22" si="9">+K22+N22+Q22+T22+W22</f>
        <v>0</v>
      </c>
      <c r="H22" s="787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12" customHeight="1">
      <c r="A23" s="4" t="s">
        <v>63</v>
      </c>
      <c r="B23" s="1211" t="s">
        <v>62</v>
      </c>
      <c r="C23" s="1211"/>
      <c r="D23" s="34">
        <v>20</v>
      </c>
      <c r="E23" s="34">
        <f t="shared" si="5"/>
        <v>0</v>
      </c>
      <c r="F23" s="31"/>
      <c r="G23" s="31"/>
      <c r="H23" s="787"/>
      <c r="I23" s="31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2" customHeight="1">
      <c r="A24" s="4" t="s">
        <v>65</v>
      </c>
      <c r="B24" s="1211" t="s">
        <v>64</v>
      </c>
      <c r="C24" s="1211"/>
      <c r="D24" s="34">
        <v>1060</v>
      </c>
      <c r="E24" s="34">
        <f t="shared" si="5"/>
        <v>1711</v>
      </c>
      <c r="F24" s="31"/>
      <c r="G24" s="31"/>
      <c r="H24" s="787">
        <f t="shared" si="2"/>
        <v>1.6141509433962264</v>
      </c>
      <c r="I24" s="31">
        <v>714</v>
      </c>
      <c r="J24" s="31"/>
      <c r="K24" s="31"/>
      <c r="L24" s="31">
        <f>490+7</f>
        <v>497</v>
      </c>
      <c r="M24" s="31"/>
      <c r="N24" s="31"/>
      <c r="O24" s="31">
        <v>300</v>
      </c>
      <c r="P24" s="31"/>
      <c r="Q24" s="31"/>
      <c r="R24" s="31">
        <v>200</v>
      </c>
      <c r="S24" s="31"/>
      <c r="T24" s="31"/>
      <c r="U24" s="31"/>
      <c r="V24" s="31"/>
      <c r="W24" s="31"/>
    </row>
    <row r="25" spans="1:23" s="48" customFormat="1" ht="12" customHeight="1">
      <c r="A25" s="6" t="s">
        <v>66</v>
      </c>
      <c r="B25" s="1215" t="s">
        <v>156</v>
      </c>
      <c r="C25" s="1215"/>
      <c r="D25" s="59">
        <v>1080</v>
      </c>
      <c r="E25" s="59">
        <f t="shared" si="5"/>
        <v>1711</v>
      </c>
      <c r="F25" s="63">
        <f t="shared" ref="F25:W25" si="10">+F24+F23+F22+F21+F20+F19+F18</f>
        <v>0</v>
      </c>
      <c r="G25" s="63">
        <f t="shared" si="10"/>
        <v>0</v>
      </c>
      <c r="H25" s="787">
        <f t="shared" si="2"/>
        <v>1.5842592592592593</v>
      </c>
      <c r="I25" s="63">
        <f t="shared" si="10"/>
        <v>714</v>
      </c>
      <c r="J25" s="63">
        <f t="shared" si="10"/>
        <v>0</v>
      </c>
      <c r="K25" s="63">
        <f t="shared" si="10"/>
        <v>0</v>
      </c>
      <c r="L25" s="63">
        <f t="shared" si="10"/>
        <v>497</v>
      </c>
      <c r="M25" s="63">
        <f t="shared" si="10"/>
        <v>0</v>
      </c>
      <c r="N25" s="63">
        <f t="shared" si="10"/>
        <v>0</v>
      </c>
      <c r="O25" s="63">
        <f t="shared" si="10"/>
        <v>300</v>
      </c>
      <c r="P25" s="63">
        <f t="shared" si="10"/>
        <v>0</v>
      </c>
      <c r="Q25" s="63">
        <f t="shared" si="10"/>
        <v>0</v>
      </c>
      <c r="R25" s="63">
        <f t="shared" si="10"/>
        <v>200</v>
      </c>
      <c r="S25" s="63">
        <f t="shared" si="10"/>
        <v>0</v>
      </c>
      <c r="T25" s="63">
        <f t="shared" si="10"/>
        <v>0</v>
      </c>
      <c r="U25" s="63">
        <f t="shared" si="10"/>
        <v>0</v>
      </c>
      <c r="V25" s="63">
        <f t="shared" si="10"/>
        <v>0</v>
      </c>
      <c r="W25" s="63">
        <f t="shared" si="10"/>
        <v>0</v>
      </c>
    </row>
    <row r="26" spans="1:23" ht="12" customHeight="1">
      <c r="A26" s="4" t="s">
        <v>68</v>
      </c>
      <c r="B26" s="1211" t="s">
        <v>67</v>
      </c>
      <c r="C26" s="1211"/>
      <c r="D26" s="34">
        <v>180</v>
      </c>
      <c r="E26" s="34">
        <f t="shared" si="5"/>
        <v>160</v>
      </c>
      <c r="F26" s="31"/>
      <c r="G26" s="31"/>
      <c r="H26" s="787"/>
      <c r="I26" s="31">
        <v>160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12" customHeight="1">
      <c r="A27" s="4" t="s">
        <v>70</v>
      </c>
      <c r="B27" s="1211" t="s">
        <v>69</v>
      </c>
      <c r="C27" s="1211"/>
      <c r="D27" s="34">
        <v>0</v>
      </c>
      <c r="E27" s="34">
        <f t="shared" si="5"/>
        <v>0</v>
      </c>
      <c r="F27" s="31"/>
      <c r="G27" s="31"/>
      <c r="H27" s="787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s="48" customFormat="1" ht="12" customHeight="1">
      <c r="A28" s="6" t="s">
        <v>71</v>
      </c>
      <c r="B28" s="1215" t="s">
        <v>155</v>
      </c>
      <c r="C28" s="1215"/>
      <c r="D28" s="59">
        <v>180</v>
      </c>
      <c r="E28" s="59">
        <f t="shared" si="5"/>
        <v>160</v>
      </c>
      <c r="F28" s="63"/>
      <c r="G28" s="63"/>
      <c r="H28" s="787"/>
      <c r="I28" s="63">
        <f>+I26+I27</f>
        <v>160</v>
      </c>
      <c r="J28" s="63">
        <f t="shared" ref="J28:W28" si="11">+J26+J27</f>
        <v>0</v>
      </c>
      <c r="K28" s="63">
        <f t="shared" si="11"/>
        <v>0</v>
      </c>
      <c r="L28" s="63">
        <f t="shared" si="11"/>
        <v>0</v>
      </c>
      <c r="M28" s="63">
        <f t="shared" si="11"/>
        <v>0</v>
      </c>
      <c r="N28" s="63">
        <f t="shared" si="11"/>
        <v>0</v>
      </c>
      <c r="O28" s="63">
        <f t="shared" si="11"/>
        <v>0</v>
      </c>
      <c r="P28" s="63">
        <f t="shared" si="11"/>
        <v>0</v>
      </c>
      <c r="Q28" s="63">
        <f t="shared" si="11"/>
        <v>0</v>
      </c>
      <c r="R28" s="63">
        <f t="shared" si="11"/>
        <v>0</v>
      </c>
      <c r="S28" s="63">
        <f t="shared" si="11"/>
        <v>0</v>
      </c>
      <c r="T28" s="63">
        <f t="shared" si="11"/>
        <v>0</v>
      </c>
      <c r="U28" s="63">
        <f t="shared" si="11"/>
        <v>0</v>
      </c>
      <c r="V28" s="63">
        <f t="shared" si="11"/>
        <v>0</v>
      </c>
      <c r="W28" s="63">
        <f t="shared" si="11"/>
        <v>0</v>
      </c>
    </row>
    <row r="29" spans="1:23" ht="12" customHeight="1">
      <c r="A29" s="4" t="s">
        <v>73</v>
      </c>
      <c r="B29" s="1211" t="s">
        <v>72</v>
      </c>
      <c r="C29" s="1211"/>
      <c r="D29" s="34">
        <v>175</v>
      </c>
      <c r="E29" s="34">
        <f t="shared" si="5"/>
        <v>200</v>
      </c>
      <c r="F29" s="31"/>
      <c r="G29" s="31"/>
      <c r="H29" s="787">
        <f t="shared" si="2"/>
        <v>1.1428571428571428</v>
      </c>
      <c r="I29" s="31">
        <v>150</v>
      </c>
      <c r="J29" s="31"/>
      <c r="K29" s="31"/>
      <c r="L29" s="31"/>
      <c r="M29" s="31"/>
      <c r="N29" s="31"/>
      <c r="O29" s="31">
        <v>50</v>
      </c>
      <c r="P29" s="31"/>
      <c r="Q29" s="31"/>
      <c r="R29" s="31"/>
      <c r="S29" s="31"/>
      <c r="T29" s="31"/>
      <c r="U29" s="31"/>
      <c r="V29" s="31"/>
      <c r="W29" s="31"/>
    </row>
    <row r="30" spans="1:23" ht="12" customHeight="1">
      <c r="A30" s="4" t="s">
        <v>75</v>
      </c>
      <c r="B30" s="1211" t="s">
        <v>74</v>
      </c>
      <c r="C30" s="1211"/>
      <c r="D30" s="34">
        <v>0</v>
      </c>
      <c r="E30" s="34">
        <f t="shared" si="5"/>
        <v>0</v>
      </c>
      <c r="F30" s="31"/>
      <c r="G30" s="31"/>
      <c r="H30" s="787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2" customHeight="1">
      <c r="A31" s="4" t="s">
        <v>76</v>
      </c>
      <c r="B31" s="1211" t="s">
        <v>154</v>
      </c>
      <c r="C31" s="1211"/>
      <c r="D31" s="34">
        <v>0</v>
      </c>
      <c r="E31" s="34">
        <f t="shared" si="5"/>
        <v>0</v>
      </c>
      <c r="F31" s="31"/>
      <c r="G31" s="31"/>
      <c r="H31" s="787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  <row r="32" spans="1:23" ht="12" customHeight="1">
      <c r="A32" s="4" t="s">
        <v>77</v>
      </c>
      <c r="B32" s="1211" t="s">
        <v>153</v>
      </c>
      <c r="C32" s="1211"/>
      <c r="D32" s="34">
        <v>0</v>
      </c>
      <c r="E32" s="34">
        <f t="shared" si="5"/>
        <v>0</v>
      </c>
      <c r="F32" s="31"/>
      <c r="G32" s="31"/>
      <c r="H32" s="787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1:23" ht="12" customHeight="1">
      <c r="A33" s="4" t="s">
        <v>79</v>
      </c>
      <c r="B33" s="1211" t="s">
        <v>78</v>
      </c>
      <c r="C33" s="1211"/>
      <c r="D33" s="34">
        <v>0</v>
      </c>
      <c r="E33" s="34">
        <f t="shared" si="5"/>
        <v>0</v>
      </c>
      <c r="F33" s="31"/>
      <c r="G33" s="31"/>
      <c r="H33" s="787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s="48" customFormat="1" ht="12" customHeight="1">
      <c r="A34" s="6" t="s">
        <v>80</v>
      </c>
      <c r="B34" s="1215" t="s">
        <v>152</v>
      </c>
      <c r="C34" s="1215"/>
      <c r="D34" s="59">
        <v>175</v>
      </c>
      <c r="E34" s="59">
        <f t="shared" si="5"/>
        <v>200</v>
      </c>
      <c r="F34" s="63"/>
      <c r="G34" s="63"/>
      <c r="H34" s="787">
        <f t="shared" si="2"/>
        <v>1.1428571428571428</v>
      </c>
      <c r="I34" s="63">
        <f>SUM(I29:I33)</f>
        <v>150</v>
      </c>
      <c r="J34" s="63">
        <f t="shared" ref="J34:W34" si="12">SUM(J29:J33)</f>
        <v>0</v>
      </c>
      <c r="K34" s="63">
        <f t="shared" si="12"/>
        <v>0</v>
      </c>
      <c r="L34" s="63">
        <f t="shared" si="12"/>
        <v>0</v>
      </c>
      <c r="M34" s="63">
        <f t="shared" si="12"/>
        <v>0</v>
      </c>
      <c r="N34" s="63">
        <f t="shared" si="12"/>
        <v>0</v>
      </c>
      <c r="O34" s="63">
        <f t="shared" si="12"/>
        <v>50</v>
      </c>
      <c r="P34" s="63">
        <f t="shared" si="12"/>
        <v>0</v>
      </c>
      <c r="Q34" s="63">
        <f t="shared" si="12"/>
        <v>0</v>
      </c>
      <c r="R34" s="63">
        <f t="shared" si="12"/>
        <v>0</v>
      </c>
      <c r="S34" s="63">
        <f t="shared" si="12"/>
        <v>0</v>
      </c>
      <c r="T34" s="63">
        <f t="shared" si="12"/>
        <v>0</v>
      </c>
      <c r="U34" s="63">
        <f t="shared" si="12"/>
        <v>0</v>
      </c>
      <c r="V34" s="63">
        <f t="shared" si="12"/>
        <v>0</v>
      </c>
      <c r="W34" s="63">
        <f t="shared" si="12"/>
        <v>0</v>
      </c>
    </row>
    <row r="35" spans="1:23" s="48" customFormat="1" ht="12" customHeight="1">
      <c r="A35" s="7" t="s">
        <v>81</v>
      </c>
      <c r="B35" s="1214" t="s">
        <v>151</v>
      </c>
      <c r="C35" s="1214"/>
      <c r="D35" s="60">
        <v>2075</v>
      </c>
      <c r="E35" s="60">
        <f t="shared" ref="E35:W35" si="13">+E34+E28+E25+E17+E14</f>
        <v>2590</v>
      </c>
      <c r="F35" s="60">
        <f t="shared" si="13"/>
        <v>0</v>
      </c>
      <c r="G35" s="60">
        <f t="shared" si="13"/>
        <v>0</v>
      </c>
      <c r="H35" s="787">
        <f t="shared" si="2"/>
        <v>1.2481927710843375</v>
      </c>
      <c r="I35" s="60">
        <f t="shared" si="13"/>
        <v>1383</v>
      </c>
      <c r="J35" s="60">
        <f t="shared" si="13"/>
        <v>0</v>
      </c>
      <c r="K35" s="60">
        <f t="shared" si="13"/>
        <v>0</v>
      </c>
      <c r="L35" s="60">
        <f t="shared" si="13"/>
        <v>497</v>
      </c>
      <c r="M35" s="60">
        <f t="shared" si="13"/>
        <v>0</v>
      </c>
      <c r="N35" s="60">
        <f t="shared" si="13"/>
        <v>0</v>
      </c>
      <c r="O35" s="60">
        <f t="shared" si="13"/>
        <v>510</v>
      </c>
      <c r="P35" s="60">
        <f t="shared" si="13"/>
        <v>0</v>
      </c>
      <c r="Q35" s="60">
        <f t="shared" si="13"/>
        <v>0</v>
      </c>
      <c r="R35" s="60">
        <f t="shared" si="13"/>
        <v>200</v>
      </c>
      <c r="S35" s="60">
        <f t="shared" si="13"/>
        <v>0</v>
      </c>
      <c r="T35" s="60">
        <f t="shared" si="13"/>
        <v>0</v>
      </c>
      <c r="U35" s="60">
        <f t="shared" si="13"/>
        <v>0</v>
      </c>
      <c r="V35" s="60">
        <f t="shared" si="13"/>
        <v>0</v>
      </c>
      <c r="W35" s="60">
        <f t="shared" si="13"/>
        <v>0</v>
      </c>
    </row>
    <row r="36" spans="1:23" ht="9.75" customHeight="1">
      <c r="A36" s="8"/>
      <c r="B36" s="9"/>
      <c r="C36" s="9"/>
      <c r="D36" s="32"/>
      <c r="E36" s="32"/>
      <c r="F36" s="32"/>
      <c r="G36" s="32"/>
      <c r="H36" s="1095"/>
      <c r="I36" s="32"/>
      <c r="J36" s="32"/>
      <c r="K36" s="33"/>
      <c r="L36" s="32"/>
      <c r="M36" s="32"/>
      <c r="N36" s="33"/>
      <c r="O36" s="32"/>
      <c r="P36" s="32"/>
      <c r="Q36" s="33"/>
      <c r="R36" s="32"/>
      <c r="S36" s="32"/>
      <c r="T36" s="33"/>
      <c r="U36" s="32"/>
      <c r="V36" s="32"/>
      <c r="W36" s="33"/>
    </row>
    <row r="37" spans="1:23" ht="12" customHeight="1">
      <c r="A37" s="13" t="s">
        <v>110</v>
      </c>
      <c r="B37" s="1213" t="s">
        <v>109</v>
      </c>
      <c r="C37" s="1213"/>
      <c r="D37" s="34">
        <v>0</v>
      </c>
      <c r="E37" s="34">
        <f t="shared" ref="E37:E44" si="14">+I37+L37+O37+U37</f>
        <v>0</v>
      </c>
      <c r="F37" s="34"/>
      <c r="G37" s="34"/>
      <c r="H37" s="787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 ht="12" customHeight="1">
      <c r="A38" s="4" t="s">
        <v>111</v>
      </c>
      <c r="B38" s="1211" t="s">
        <v>162</v>
      </c>
      <c r="C38" s="1211"/>
      <c r="D38" s="34">
        <v>0</v>
      </c>
      <c r="E38" s="34">
        <f t="shared" si="14"/>
        <v>0</v>
      </c>
      <c r="F38" s="31"/>
      <c r="G38" s="31"/>
      <c r="H38" s="787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</row>
    <row r="39" spans="1:23" s="44" customFormat="1" ht="12" customHeight="1">
      <c r="A39" s="40" t="s">
        <v>111</v>
      </c>
      <c r="B39" s="43"/>
      <c r="C39" s="46" t="s">
        <v>112</v>
      </c>
      <c r="D39" s="34">
        <v>0</v>
      </c>
      <c r="E39" s="34">
        <f t="shared" si="14"/>
        <v>0</v>
      </c>
      <c r="F39" s="57"/>
      <c r="G39" s="57"/>
      <c r="H39" s="78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12" customHeight="1">
      <c r="A40" s="4" t="s">
        <v>114</v>
      </c>
      <c r="B40" s="1211" t="s">
        <v>113</v>
      </c>
      <c r="C40" s="1211"/>
      <c r="D40" s="34">
        <v>157</v>
      </c>
      <c r="E40" s="34">
        <f t="shared" si="14"/>
        <v>0</v>
      </c>
      <c r="F40" s="31"/>
      <c r="G40" s="31"/>
      <c r="H40" s="787">
        <f t="shared" si="2"/>
        <v>0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12" customHeight="1">
      <c r="A41" s="4" t="s">
        <v>116</v>
      </c>
      <c r="B41" s="1211" t="s">
        <v>115</v>
      </c>
      <c r="C41" s="1211"/>
      <c r="D41" s="34">
        <v>95</v>
      </c>
      <c r="E41" s="34">
        <f t="shared" si="14"/>
        <v>85</v>
      </c>
      <c r="F41" s="31"/>
      <c r="G41" s="31"/>
      <c r="H41" s="787">
        <f t="shared" si="2"/>
        <v>0.89473684210526316</v>
      </c>
      <c r="I41" s="31">
        <v>85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1:23" ht="12" customHeight="1">
      <c r="A42" s="4" t="s">
        <v>118</v>
      </c>
      <c r="B42" s="1211" t="s">
        <v>117</v>
      </c>
      <c r="C42" s="1211"/>
      <c r="D42" s="34">
        <v>0</v>
      </c>
      <c r="E42" s="34">
        <f t="shared" si="14"/>
        <v>0</v>
      </c>
      <c r="F42" s="31"/>
      <c r="G42" s="31"/>
      <c r="H42" s="787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</row>
    <row r="43" spans="1:23" ht="12" customHeight="1">
      <c r="A43" s="4" t="s">
        <v>120</v>
      </c>
      <c r="B43" s="1211" t="s">
        <v>119</v>
      </c>
      <c r="C43" s="1211"/>
      <c r="D43" s="34">
        <v>0</v>
      </c>
      <c r="E43" s="34">
        <f t="shared" si="14"/>
        <v>0</v>
      </c>
      <c r="F43" s="31"/>
      <c r="G43" s="31"/>
      <c r="H43" s="787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</row>
    <row r="44" spans="1:23" ht="12" customHeight="1">
      <c r="A44" s="4" t="s">
        <v>122</v>
      </c>
      <c r="B44" s="1211" t="s">
        <v>121</v>
      </c>
      <c r="C44" s="1211"/>
      <c r="D44" s="34">
        <v>68</v>
      </c>
      <c r="E44" s="34">
        <f t="shared" si="14"/>
        <v>23</v>
      </c>
      <c r="F44" s="31"/>
      <c r="G44" s="31"/>
      <c r="H44" s="787">
        <f t="shared" si="2"/>
        <v>0.33823529411764708</v>
      </c>
      <c r="I44" s="31">
        <v>23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s="48" customFormat="1" ht="12" customHeight="1">
      <c r="A45" s="7" t="s">
        <v>123</v>
      </c>
      <c r="B45" s="1214" t="s">
        <v>161</v>
      </c>
      <c r="C45" s="1214"/>
      <c r="D45" s="60">
        <v>320</v>
      </c>
      <c r="E45" s="60">
        <f>+E44+E43+E42+E41+E40+E38+E37</f>
        <v>108</v>
      </c>
      <c r="F45" s="60">
        <f>+F44+F43+F42+F41+F40+F38+F37</f>
        <v>0</v>
      </c>
      <c r="G45" s="60">
        <f>+G44+G43+G42+G41+G40+G38+G37</f>
        <v>0</v>
      </c>
      <c r="H45" s="787">
        <f t="shared" si="2"/>
        <v>0.33750000000000002</v>
      </c>
      <c r="I45" s="60">
        <f>+I44+I43+I42+I41+I40+I38+I37</f>
        <v>108</v>
      </c>
      <c r="J45" s="60">
        <f t="shared" ref="J45:W45" si="15">+J44+J43+J42+J41+J40+J38+J37</f>
        <v>0</v>
      </c>
      <c r="K45" s="60">
        <f t="shared" si="15"/>
        <v>0</v>
      </c>
      <c r="L45" s="60">
        <f t="shared" si="15"/>
        <v>0</v>
      </c>
      <c r="M45" s="60">
        <f t="shared" si="15"/>
        <v>0</v>
      </c>
      <c r="N45" s="60">
        <f t="shared" si="15"/>
        <v>0</v>
      </c>
      <c r="O45" s="60">
        <f t="shared" si="15"/>
        <v>0</v>
      </c>
      <c r="P45" s="60">
        <f t="shared" si="15"/>
        <v>0</v>
      </c>
      <c r="Q45" s="60">
        <f t="shared" si="15"/>
        <v>0</v>
      </c>
      <c r="R45" s="60">
        <f t="shared" si="15"/>
        <v>0</v>
      </c>
      <c r="S45" s="60">
        <f t="shared" si="15"/>
        <v>0</v>
      </c>
      <c r="T45" s="60">
        <f t="shared" si="15"/>
        <v>0</v>
      </c>
      <c r="U45" s="60">
        <f t="shared" si="15"/>
        <v>0</v>
      </c>
      <c r="V45" s="60">
        <f t="shared" si="15"/>
        <v>0</v>
      </c>
      <c r="W45" s="60">
        <f t="shared" si="15"/>
        <v>0</v>
      </c>
    </row>
    <row r="46" spans="1:23" ht="9" customHeight="1">
      <c r="A46" s="8"/>
      <c r="B46" s="9"/>
      <c r="C46" s="9"/>
      <c r="D46" s="32"/>
      <c r="E46" s="32"/>
      <c r="F46" s="32"/>
      <c r="G46" s="32"/>
      <c r="H46" s="1095"/>
      <c r="I46" s="32"/>
      <c r="J46" s="32"/>
      <c r="K46" s="32"/>
      <c r="L46" s="32"/>
      <c r="M46" s="32"/>
      <c r="N46" s="33"/>
      <c r="O46" s="32"/>
      <c r="P46" s="32"/>
      <c r="Q46" s="33"/>
      <c r="R46" s="32"/>
      <c r="S46" s="32"/>
      <c r="T46" s="33"/>
      <c r="U46" s="32"/>
      <c r="V46" s="32"/>
      <c r="W46" s="33"/>
    </row>
    <row r="47" spans="1:23" ht="12" hidden="1" customHeight="1">
      <c r="A47" s="4" t="s">
        <v>125</v>
      </c>
      <c r="B47" s="1211" t="s">
        <v>124</v>
      </c>
      <c r="C47" s="1211"/>
      <c r="D47" s="31"/>
      <c r="E47" s="31"/>
      <c r="F47" s="31"/>
      <c r="G47" s="31"/>
      <c r="H47" s="787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2" hidden="1" customHeight="1">
      <c r="A48" s="4" t="s">
        <v>127</v>
      </c>
      <c r="B48" s="1211" t="s">
        <v>126</v>
      </c>
      <c r="C48" s="1211"/>
      <c r="D48" s="31"/>
      <c r="E48" s="31"/>
      <c r="F48" s="31"/>
      <c r="G48" s="31"/>
      <c r="H48" s="787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12" hidden="1" customHeight="1">
      <c r="A49" s="4" t="s">
        <v>129</v>
      </c>
      <c r="B49" s="1211" t="s">
        <v>128</v>
      </c>
      <c r="C49" s="1211"/>
      <c r="D49" s="31"/>
      <c r="E49" s="31"/>
      <c r="F49" s="31"/>
      <c r="G49" s="31"/>
      <c r="H49" s="787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15" hidden="1" customHeight="1">
      <c r="A50" s="4" t="s">
        <v>131</v>
      </c>
      <c r="B50" s="1211" t="s">
        <v>130</v>
      </c>
      <c r="C50" s="1211"/>
      <c r="D50" s="31"/>
      <c r="E50" s="31"/>
      <c r="F50" s="31"/>
      <c r="G50" s="31"/>
      <c r="H50" s="787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</row>
    <row r="51" spans="1:23" s="48" customFormat="1" ht="12" customHeight="1">
      <c r="A51" s="7" t="s">
        <v>132</v>
      </c>
      <c r="B51" s="1214" t="s">
        <v>160</v>
      </c>
      <c r="C51" s="1214"/>
      <c r="D51" s="60"/>
      <c r="E51" s="60"/>
      <c r="F51" s="60"/>
      <c r="G51" s="60"/>
      <c r="H51" s="787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:23" ht="7.5" customHeight="1">
      <c r="A52" s="8"/>
      <c r="B52" s="9"/>
      <c r="C52" s="9"/>
      <c r="D52" s="32"/>
      <c r="E52" s="32"/>
      <c r="F52" s="32"/>
      <c r="G52" s="32"/>
      <c r="H52" s="1095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2" hidden="1" customHeight="1">
      <c r="A53" s="139" t="s">
        <v>386</v>
      </c>
      <c r="B53" s="1213" t="s">
        <v>387</v>
      </c>
      <c r="C53" s="1213"/>
      <c r="D53" s="140"/>
      <c r="E53" s="140"/>
      <c r="F53" s="140"/>
      <c r="G53" s="141"/>
      <c r="H53" s="787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</row>
    <row r="54" spans="1:23" ht="12" hidden="1" customHeight="1">
      <c r="A54" s="139" t="s">
        <v>402</v>
      </c>
      <c r="B54" s="1226" t="s">
        <v>403</v>
      </c>
      <c r="C54" s="1227"/>
      <c r="D54" s="140"/>
      <c r="E54" s="140"/>
      <c r="F54" s="140"/>
      <c r="G54" s="141"/>
      <c r="H54" s="787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</row>
    <row r="55" spans="1:23" ht="12" hidden="1" customHeight="1">
      <c r="A55" s="13" t="s">
        <v>709</v>
      </c>
      <c r="B55" s="1213" t="s">
        <v>159</v>
      </c>
      <c r="C55" s="1213"/>
      <c r="D55" s="34"/>
      <c r="E55" s="34"/>
      <c r="F55" s="34"/>
      <c r="G55" s="34"/>
      <c r="H55" s="787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s="48" customFormat="1" ht="12" customHeight="1">
      <c r="A56" s="16" t="s">
        <v>134</v>
      </c>
      <c r="B56" s="1224" t="s">
        <v>158</v>
      </c>
      <c r="C56" s="1224"/>
      <c r="D56" s="58"/>
      <c r="E56" s="58"/>
      <c r="F56" s="58"/>
      <c r="G56" s="58"/>
      <c r="H56" s="787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  <row r="57" spans="1:23" ht="12" customHeight="1">
      <c r="A57" s="8"/>
      <c r="B57" s="17"/>
      <c r="C57" s="17"/>
      <c r="D57" s="32"/>
      <c r="E57" s="32"/>
      <c r="F57" s="32"/>
      <c r="G57" s="32"/>
      <c r="H57" s="1095"/>
      <c r="I57" s="32"/>
      <c r="J57" s="32"/>
      <c r="K57" s="32"/>
      <c r="L57" s="32"/>
      <c r="M57" s="32"/>
      <c r="N57" s="33"/>
      <c r="O57" s="32"/>
      <c r="P57" s="32"/>
      <c r="Q57" s="33"/>
      <c r="R57" s="32"/>
      <c r="S57" s="32"/>
      <c r="T57" s="33"/>
      <c r="U57" s="32"/>
      <c r="V57" s="32"/>
      <c r="W57" s="33"/>
    </row>
    <row r="58" spans="1:23" s="48" customFormat="1" ht="12" customHeight="1">
      <c r="A58" s="18" t="s">
        <v>135</v>
      </c>
      <c r="B58" s="1241" t="s">
        <v>157</v>
      </c>
      <c r="C58" s="1241"/>
      <c r="D58" s="59">
        <v>15439</v>
      </c>
      <c r="E58" s="59">
        <f t="shared" ref="E58:W58" si="16">+E56+E51+E45+E35+E9+E7</f>
        <v>15987</v>
      </c>
      <c r="F58" s="59">
        <f t="shared" si="16"/>
        <v>0</v>
      </c>
      <c r="G58" s="59">
        <f t="shared" si="16"/>
        <v>0</v>
      </c>
      <c r="H58" s="787">
        <f t="shared" si="2"/>
        <v>1.0354945268475937</v>
      </c>
      <c r="I58" s="59">
        <f t="shared" si="16"/>
        <v>10174</v>
      </c>
      <c r="J58" s="59">
        <f t="shared" si="16"/>
        <v>0</v>
      </c>
      <c r="K58" s="59">
        <f t="shared" si="16"/>
        <v>0</v>
      </c>
      <c r="L58" s="59">
        <f t="shared" si="16"/>
        <v>4062</v>
      </c>
      <c r="M58" s="59">
        <f t="shared" si="16"/>
        <v>0</v>
      </c>
      <c r="N58" s="59">
        <f t="shared" si="16"/>
        <v>0</v>
      </c>
      <c r="O58" s="59">
        <f t="shared" si="16"/>
        <v>1551</v>
      </c>
      <c r="P58" s="59">
        <f t="shared" si="16"/>
        <v>0</v>
      </c>
      <c r="Q58" s="59">
        <f t="shared" si="16"/>
        <v>0</v>
      </c>
      <c r="R58" s="59">
        <f t="shared" si="16"/>
        <v>200</v>
      </c>
      <c r="S58" s="59">
        <f t="shared" si="16"/>
        <v>0</v>
      </c>
      <c r="T58" s="59">
        <f t="shared" si="16"/>
        <v>0</v>
      </c>
      <c r="U58" s="59">
        <f t="shared" si="16"/>
        <v>0</v>
      </c>
      <c r="V58" s="59">
        <f t="shared" si="16"/>
        <v>0</v>
      </c>
      <c r="W58" s="59">
        <f t="shared" si="16"/>
        <v>0</v>
      </c>
    </row>
  </sheetData>
  <mergeCells count="63">
    <mergeCell ref="B55:C55"/>
    <mergeCell ref="B58:C58"/>
    <mergeCell ref="I3:K3"/>
    <mergeCell ref="L3:N3"/>
    <mergeCell ref="B38:C38"/>
    <mergeCell ref="B48:C48"/>
    <mergeCell ref="B49:C49"/>
    <mergeCell ref="B50:C50"/>
    <mergeCell ref="B56:C56"/>
    <mergeCell ref="B40:C40"/>
    <mergeCell ref="B37:C37"/>
    <mergeCell ref="B53:C53"/>
    <mergeCell ref="B42:C42"/>
    <mergeCell ref="B43:C43"/>
    <mergeCell ref="B44:C44"/>
    <mergeCell ref="B51:C51"/>
    <mergeCell ref="B31:C31"/>
    <mergeCell ref="B41:C41"/>
    <mergeCell ref="B45:C45"/>
    <mergeCell ref="B47:C47"/>
    <mergeCell ref="B34:C34"/>
    <mergeCell ref="B35:C35"/>
    <mergeCell ref="U1:W1"/>
    <mergeCell ref="B5:C5"/>
    <mergeCell ref="B19:C19"/>
    <mergeCell ref="B6:C6"/>
    <mergeCell ref="B7:C7"/>
    <mergeCell ref="B9:C9"/>
    <mergeCell ref="B11:C11"/>
    <mergeCell ref="B12:C12"/>
    <mergeCell ref="B13:C13"/>
    <mergeCell ref="B14:C14"/>
    <mergeCell ref="B15:C15"/>
    <mergeCell ref="B16:C16"/>
    <mergeCell ref="B17:C17"/>
    <mergeCell ref="B18:C18"/>
    <mergeCell ref="D2:D4"/>
    <mergeCell ref="H2:H4"/>
    <mergeCell ref="A2:A4"/>
    <mergeCell ref="B2:C4"/>
    <mergeCell ref="I2:K2"/>
    <mergeCell ref="L2:N2"/>
    <mergeCell ref="U3:W3"/>
    <mergeCell ref="R3:T3"/>
    <mergeCell ref="O3:Q3"/>
    <mergeCell ref="O2:Q2"/>
    <mergeCell ref="R2:T2"/>
    <mergeCell ref="B54:C54"/>
    <mergeCell ref="B20:C20"/>
    <mergeCell ref="B21:C21"/>
    <mergeCell ref="U2:W2"/>
    <mergeCell ref="E2:G2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3:C33"/>
    <mergeCell ref="B32:C32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75" orientation="landscape" r:id="rId1"/>
  <headerFooter>
    <oddHeader>&amp;C&amp;"Times New Roman,Félkövér"&amp;12Martonvásár Város Önkormányzatának kiadásai 2017.
Védőnői, iskola egészségügyi feladatok ellátása&amp;R
&amp;"Times New Roman,Félkövér"&amp;12 5/d. melléklet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Layout" workbookViewId="0">
      <selection activeCell="G6" sqref="G6"/>
    </sheetView>
  </sheetViews>
  <sheetFormatPr defaultRowHeight="12.75"/>
  <cols>
    <col min="1" max="1" width="7.5703125" style="451" customWidth="1"/>
    <col min="2" max="2" width="25.42578125" style="450" customWidth="1"/>
    <col min="3" max="3" width="9.140625" style="450" customWidth="1"/>
    <col min="4" max="4" width="7.42578125" style="450" customWidth="1"/>
    <col min="5" max="5" width="6.5703125" style="450" customWidth="1"/>
    <col min="6" max="6" width="6.7109375" style="450" customWidth="1"/>
    <col min="7" max="16384" width="9.140625" style="450"/>
  </cols>
  <sheetData>
    <row r="1" spans="1:15" ht="12" customHeight="1"/>
    <row r="2" spans="1:15" s="454" customFormat="1" ht="28.5" customHeight="1">
      <c r="A2" s="1255" t="s">
        <v>283</v>
      </c>
      <c r="B2" s="1256"/>
      <c r="C2" s="1249" t="s">
        <v>550</v>
      </c>
      <c r="D2" s="1250"/>
      <c r="E2" s="1250"/>
      <c r="F2" s="1251"/>
      <c r="G2" s="450"/>
      <c r="H2" s="450"/>
      <c r="I2" s="450"/>
      <c r="J2" s="450"/>
      <c r="K2" s="450"/>
      <c r="L2" s="450"/>
      <c r="M2" s="450"/>
      <c r="N2" s="450"/>
      <c r="O2" s="450"/>
    </row>
    <row r="3" spans="1:15" s="454" customFormat="1" ht="25.5">
      <c r="A3" s="1253" t="s">
        <v>548</v>
      </c>
      <c r="B3" s="1254"/>
      <c r="C3" s="886" t="s">
        <v>786</v>
      </c>
      <c r="D3" s="441" t="s">
        <v>177</v>
      </c>
      <c r="E3" s="448" t="s">
        <v>178</v>
      </c>
      <c r="F3" s="448" t="s">
        <v>179</v>
      </c>
      <c r="G3" s="450"/>
      <c r="H3" s="450"/>
      <c r="I3" s="450"/>
      <c r="J3" s="450"/>
      <c r="K3" s="450"/>
      <c r="L3" s="450"/>
      <c r="M3" s="450"/>
      <c r="N3" s="450"/>
      <c r="O3" s="450"/>
    </row>
    <row r="4" spans="1:15" s="454" customFormat="1" ht="15" customHeight="1">
      <c r="A4" s="925" t="s">
        <v>551</v>
      </c>
      <c r="B4" s="453" t="s">
        <v>726</v>
      </c>
      <c r="C4" s="453">
        <v>500</v>
      </c>
      <c r="D4" s="469">
        <v>500</v>
      </c>
      <c r="E4" s="836"/>
      <c r="F4" s="836"/>
      <c r="G4" s="450"/>
      <c r="H4" s="450"/>
      <c r="I4" s="450"/>
      <c r="J4" s="450"/>
      <c r="K4" s="450"/>
      <c r="L4" s="450"/>
      <c r="M4" s="450"/>
      <c r="N4" s="450"/>
      <c r="O4" s="450"/>
    </row>
    <row r="5" spans="1:15" s="454" customFormat="1" ht="14.25" customHeight="1">
      <c r="A5" s="924" t="s">
        <v>551</v>
      </c>
      <c r="B5" s="453" t="s">
        <v>651</v>
      </c>
      <c r="C5" s="453">
        <v>600</v>
      </c>
      <c r="D5" s="469">
        <v>600</v>
      </c>
      <c r="E5" s="469"/>
      <c r="F5" s="469"/>
    </row>
    <row r="6" spans="1:15" ht="38.25">
      <c r="A6" s="924" t="s">
        <v>551</v>
      </c>
      <c r="B6" s="453" t="s">
        <v>650</v>
      </c>
      <c r="C6" s="889">
        <v>21678</v>
      </c>
      <c r="D6" s="469">
        <v>23920</v>
      </c>
      <c r="E6" s="469"/>
      <c r="F6" s="469"/>
      <c r="G6" s="454"/>
      <c r="H6" s="454"/>
      <c r="I6" s="888"/>
      <c r="J6" s="454"/>
      <c r="K6" s="454"/>
      <c r="L6" s="454"/>
      <c r="M6" s="454"/>
      <c r="N6" s="454"/>
      <c r="O6" s="454"/>
    </row>
    <row r="7" spans="1:15" ht="19.5" customHeight="1">
      <c r="A7" s="1247" t="s">
        <v>180</v>
      </c>
      <c r="B7" s="1248"/>
      <c r="C7" s="887">
        <f>SUM(C4:C6)</f>
        <v>22778</v>
      </c>
      <c r="D7" s="471">
        <f>SUM(D4:D6)</f>
        <v>25020</v>
      </c>
      <c r="E7" s="471">
        <f t="shared" ref="E7:F7" si="0">SUM(E4:E6)</f>
        <v>0</v>
      </c>
      <c r="F7" s="471">
        <f t="shared" si="0"/>
        <v>0</v>
      </c>
    </row>
    <row r="8" spans="1:15" ht="19.5" customHeight="1">
      <c r="A8" s="828"/>
      <c r="B8" s="828"/>
      <c r="C8" s="828"/>
      <c r="D8" s="829"/>
      <c r="E8" s="829"/>
      <c r="F8" s="829"/>
    </row>
    <row r="9" spans="1:15" ht="12.75" customHeight="1">
      <c r="A9" s="1252" t="s">
        <v>283</v>
      </c>
      <c r="B9" s="1252"/>
      <c r="C9" s="1249" t="s">
        <v>718</v>
      </c>
      <c r="D9" s="1250"/>
      <c r="E9" s="1250"/>
      <c r="F9" s="1251"/>
    </row>
    <row r="10" spans="1:15" ht="25.5">
      <c r="A10" s="1231" t="s">
        <v>548</v>
      </c>
      <c r="B10" s="1231"/>
      <c r="C10" s="886" t="s">
        <v>786</v>
      </c>
      <c r="D10" s="441" t="s">
        <v>177</v>
      </c>
      <c r="E10" s="821" t="s">
        <v>178</v>
      </c>
      <c r="F10" s="821" t="s">
        <v>179</v>
      </c>
    </row>
    <row r="11" spans="1:15" ht="25.5">
      <c r="A11" s="452" t="s">
        <v>690</v>
      </c>
      <c r="B11" s="453" t="s">
        <v>686</v>
      </c>
      <c r="C11" s="469">
        <v>1822</v>
      </c>
      <c r="D11" s="469">
        <v>1707</v>
      </c>
      <c r="E11" s="31">
        <f>+'5.f. mell. Átadott pénzeszk.'!D10</f>
        <v>0</v>
      </c>
      <c r="F11" s="31">
        <f>+'5.f. mell. Átadott pénzeszk.'!E10</f>
        <v>0</v>
      </c>
    </row>
    <row r="12" spans="1:15" ht="25.5">
      <c r="A12" s="452" t="s">
        <v>699</v>
      </c>
      <c r="B12" s="453" t="s">
        <v>682</v>
      </c>
      <c r="C12" s="469">
        <v>2395</v>
      </c>
      <c r="D12" s="469">
        <v>1824</v>
      </c>
      <c r="E12" s="31">
        <f>+'5.f. mell. Átadott pénzeszk.'!D11</f>
        <v>0</v>
      </c>
      <c r="F12" s="31">
        <f>+'5.f. mell. Átadott pénzeszk.'!E11</f>
        <v>0</v>
      </c>
    </row>
    <row r="13" spans="1:15" ht="25.5">
      <c r="A13" s="452" t="s">
        <v>701</v>
      </c>
      <c r="B13" s="453" t="s">
        <v>683</v>
      </c>
      <c r="C13" s="469">
        <v>248</v>
      </c>
      <c r="D13" s="469">
        <v>2928</v>
      </c>
      <c r="E13" s="31">
        <f>+'5.f. mell. Átadott pénzeszk.'!D12</f>
        <v>0</v>
      </c>
      <c r="F13" s="31">
        <f>+'5.f. mell. Átadott pénzeszk.'!E12</f>
        <v>0</v>
      </c>
    </row>
    <row r="14" spans="1:15">
      <c r="A14" s="452" t="s">
        <v>698</v>
      </c>
      <c r="B14" s="453" t="s">
        <v>687</v>
      </c>
      <c r="C14" s="469">
        <v>1678</v>
      </c>
      <c r="D14" s="469">
        <v>5667</v>
      </c>
      <c r="E14" s="31">
        <f>+'5.f. mell. Átadott pénzeszk.'!D13</f>
        <v>0</v>
      </c>
      <c r="F14" s="31">
        <f>+'5.f. mell. Átadott pénzeszk.'!E13</f>
        <v>0</v>
      </c>
    </row>
    <row r="15" spans="1:15" ht="25.5">
      <c r="A15" s="452" t="s">
        <v>696</v>
      </c>
      <c r="B15" s="453" t="s">
        <v>688</v>
      </c>
      <c r="C15" s="469">
        <v>1005</v>
      </c>
      <c r="D15" s="469">
        <v>1351</v>
      </c>
      <c r="E15" s="31">
        <f>+'5.f. mell. Átadott pénzeszk.'!D14</f>
        <v>0</v>
      </c>
      <c r="F15" s="31">
        <f>+'5.f. mell. Átadott pénzeszk.'!E14</f>
        <v>0</v>
      </c>
    </row>
    <row r="16" spans="1:15">
      <c r="A16" s="452" t="s">
        <v>702</v>
      </c>
      <c r="B16" s="453" t="s">
        <v>693</v>
      </c>
      <c r="C16" s="469">
        <v>1000</v>
      </c>
      <c r="D16" s="469">
        <v>1005</v>
      </c>
      <c r="E16" s="31">
        <f>+'5.f. mell. Átadott pénzeszk.'!D15</f>
        <v>0</v>
      </c>
      <c r="F16" s="31">
        <f>+'5.f. mell. Átadott pénzeszk.'!E15</f>
        <v>0</v>
      </c>
    </row>
    <row r="17" spans="1:6">
      <c r="A17" s="1247" t="s">
        <v>180</v>
      </c>
      <c r="B17" s="1248"/>
      <c r="C17" s="887">
        <f>SUM(C11:C16)</f>
        <v>8148</v>
      </c>
      <c r="D17" s="471">
        <f>SUM(D11:D16)</f>
        <v>14482</v>
      </c>
      <c r="E17" s="471">
        <f>SUM(E15:E16)</f>
        <v>0</v>
      </c>
      <c r="F17" s="471">
        <f>SUM(F15:F16)</f>
        <v>0</v>
      </c>
    </row>
    <row r="18" spans="1:6">
      <c r="A18" s="830"/>
      <c r="B18" s="831"/>
      <c r="C18" s="831"/>
      <c r="D18" s="832"/>
      <c r="E18" s="20"/>
      <c r="F18" s="20"/>
    </row>
  </sheetData>
  <mergeCells count="8">
    <mergeCell ref="A17:B17"/>
    <mergeCell ref="C2:F2"/>
    <mergeCell ref="C9:F9"/>
    <mergeCell ref="A9:B9"/>
    <mergeCell ref="A10:B10"/>
    <mergeCell ref="A3:B3"/>
    <mergeCell ref="A7:B7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Önkormányzatának kiadásai 2017.
Szociális feladatok ellátása&amp;R
&amp;"Times New Roman,Félkövér"&amp;12 5/e. 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view="pageLayout" topLeftCell="C1" workbookViewId="0">
      <selection activeCell="I10" sqref="I10"/>
    </sheetView>
  </sheetViews>
  <sheetFormatPr defaultRowHeight="12.75"/>
  <cols>
    <col min="1" max="1" width="7.5703125" style="451" customWidth="1"/>
    <col min="2" max="2" width="29" style="450" customWidth="1"/>
    <col min="3" max="3" width="7.42578125" style="450" customWidth="1"/>
    <col min="4" max="4" width="6.5703125" style="450" customWidth="1"/>
    <col min="5" max="5" width="6.7109375" style="450" customWidth="1"/>
    <col min="6" max="6" width="7.140625" style="450" customWidth="1"/>
    <col min="7" max="7" width="5.85546875" style="450" customWidth="1"/>
    <col min="8" max="11" width="7.42578125" style="450" customWidth="1"/>
    <col min="12" max="12" width="8.140625" style="450" customWidth="1"/>
    <col min="13" max="13" width="5.85546875" style="450" customWidth="1"/>
    <col min="14" max="15" width="7.85546875" style="450" customWidth="1"/>
    <col min="16" max="16" width="6" style="450" customWidth="1"/>
    <col min="17" max="16384" width="9.140625" style="450"/>
  </cols>
  <sheetData>
    <row r="1" spans="1:16" ht="12.75" customHeight="1">
      <c r="A1" s="1275"/>
      <c r="B1" s="1276" t="s">
        <v>549</v>
      </c>
      <c r="C1" s="1277" t="s">
        <v>101</v>
      </c>
      <c r="D1" s="1277"/>
      <c r="E1" s="1277"/>
      <c r="F1" s="1277" t="s">
        <v>105</v>
      </c>
      <c r="G1" s="1277"/>
      <c r="H1" s="1277"/>
      <c r="I1" s="1277" t="s">
        <v>134</v>
      </c>
      <c r="J1" s="1277"/>
      <c r="K1" s="1277"/>
      <c r="L1" s="1260" t="s">
        <v>180</v>
      </c>
      <c r="M1" s="1261"/>
      <c r="N1" s="1262"/>
      <c r="O1" s="1257" t="s">
        <v>748</v>
      </c>
      <c r="P1" s="1257" t="s">
        <v>616</v>
      </c>
    </row>
    <row r="2" spans="1:16" ht="29.25" customHeight="1">
      <c r="A2" s="1275"/>
      <c r="B2" s="1276"/>
      <c r="C2" s="1266" t="s">
        <v>644</v>
      </c>
      <c r="D2" s="1266"/>
      <c r="E2" s="1266"/>
      <c r="F2" s="1266" t="s">
        <v>543</v>
      </c>
      <c r="G2" s="1266"/>
      <c r="H2" s="1266"/>
      <c r="I2" s="1266" t="s">
        <v>736</v>
      </c>
      <c r="J2" s="1266"/>
      <c r="K2" s="1266"/>
      <c r="L2" s="1263"/>
      <c r="M2" s="1264"/>
      <c r="N2" s="1265"/>
      <c r="O2" s="1258"/>
      <c r="P2" s="1258"/>
    </row>
    <row r="3" spans="1:16" ht="26.25" customHeight="1">
      <c r="A3" s="456" t="s">
        <v>548</v>
      </c>
      <c r="B3" s="457" t="s">
        <v>283</v>
      </c>
      <c r="C3" s="441" t="s">
        <v>177</v>
      </c>
      <c r="D3" s="455" t="s">
        <v>178</v>
      </c>
      <c r="E3" s="455" t="s">
        <v>179</v>
      </c>
      <c r="F3" s="441" t="s">
        <v>177</v>
      </c>
      <c r="G3" s="455" t="s">
        <v>178</v>
      </c>
      <c r="H3" s="455" t="s">
        <v>179</v>
      </c>
      <c r="I3" s="441" t="s">
        <v>177</v>
      </c>
      <c r="J3" s="835" t="s">
        <v>178</v>
      </c>
      <c r="K3" s="835" t="s">
        <v>179</v>
      </c>
      <c r="L3" s="441" t="s">
        <v>177</v>
      </c>
      <c r="M3" s="455" t="s">
        <v>178</v>
      </c>
      <c r="N3" s="455" t="s">
        <v>179</v>
      </c>
      <c r="O3" s="1259"/>
      <c r="P3" s="1259"/>
    </row>
    <row r="4" spans="1:16" s="454" customFormat="1" ht="15" customHeight="1">
      <c r="A4" s="909" t="s">
        <v>545</v>
      </c>
      <c r="B4" s="893" t="s">
        <v>546</v>
      </c>
      <c r="C4" s="910"/>
      <c r="D4" s="910"/>
      <c r="E4" s="910"/>
      <c r="F4" s="910">
        <v>1500</v>
      </c>
      <c r="G4" s="469"/>
      <c r="H4" s="469"/>
      <c r="I4" s="469"/>
      <c r="J4" s="469"/>
      <c r="K4" s="469"/>
      <c r="L4" s="469">
        <f>+C4+F4+I4</f>
        <v>1500</v>
      </c>
      <c r="M4" s="469">
        <f t="shared" ref="M4:N7" si="0">+D4+G4+J4</f>
        <v>0</v>
      </c>
      <c r="N4" s="469">
        <f t="shared" si="0"/>
        <v>0</v>
      </c>
      <c r="O4" s="469">
        <v>3100</v>
      </c>
      <c r="P4" s="792">
        <f>+L4/O4</f>
        <v>0.4838709677419355</v>
      </c>
    </row>
    <row r="5" spans="1:16" s="454" customFormat="1" ht="15" customHeight="1">
      <c r="A5" s="909" t="s">
        <v>545</v>
      </c>
      <c r="B5" s="893" t="s">
        <v>680</v>
      </c>
      <c r="C5" s="910"/>
      <c r="D5" s="910"/>
      <c r="E5" s="910"/>
      <c r="F5" s="910">
        <v>650</v>
      </c>
      <c r="G5" s="469"/>
      <c r="H5" s="469"/>
      <c r="I5" s="469"/>
      <c r="J5" s="469"/>
      <c r="K5" s="469"/>
      <c r="L5" s="469">
        <f>+C5+F5+I5</f>
        <v>650</v>
      </c>
      <c r="M5" s="469">
        <f t="shared" si="0"/>
        <v>0</v>
      </c>
      <c r="N5" s="469">
        <f t="shared" si="0"/>
        <v>0</v>
      </c>
      <c r="O5" s="469">
        <v>750</v>
      </c>
      <c r="P5" s="792">
        <f t="shared" ref="P5:P46" si="1">+L5/O5</f>
        <v>0.8666666666666667</v>
      </c>
    </row>
    <row r="6" spans="1:16" s="454" customFormat="1" ht="15" customHeight="1">
      <c r="A6" s="909"/>
      <c r="B6" s="893" t="s">
        <v>787</v>
      </c>
      <c r="C6" s="910"/>
      <c r="D6" s="910"/>
      <c r="E6" s="910"/>
      <c r="F6" s="910">
        <v>150</v>
      </c>
      <c r="G6" s="469"/>
      <c r="H6" s="469"/>
      <c r="I6" s="469"/>
      <c r="J6" s="469"/>
      <c r="K6" s="469"/>
      <c r="L6" s="469">
        <f t="shared" ref="L6:L7" si="2">+C6+F6+I6</f>
        <v>150</v>
      </c>
      <c r="M6" s="469">
        <f t="shared" si="0"/>
        <v>0</v>
      </c>
      <c r="N6" s="469">
        <f t="shared" si="0"/>
        <v>0</v>
      </c>
      <c r="O6" s="469"/>
      <c r="P6" s="792"/>
    </row>
    <row r="7" spans="1:16" s="454" customFormat="1" ht="15" customHeight="1">
      <c r="A7" s="909"/>
      <c r="B7" s="893" t="s">
        <v>788</v>
      </c>
      <c r="C7" s="910"/>
      <c r="D7" s="910"/>
      <c r="E7" s="910"/>
      <c r="F7" s="910">
        <v>150</v>
      </c>
      <c r="G7" s="469"/>
      <c r="H7" s="469"/>
      <c r="I7" s="469"/>
      <c r="J7" s="469"/>
      <c r="K7" s="469"/>
      <c r="L7" s="469">
        <f t="shared" si="2"/>
        <v>150</v>
      </c>
      <c r="M7" s="469">
        <f t="shared" si="0"/>
        <v>0</v>
      </c>
      <c r="N7" s="469">
        <f t="shared" si="0"/>
        <v>0</v>
      </c>
      <c r="O7" s="469"/>
      <c r="P7" s="792"/>
    </row>
    <row r="8" spans="1:16" s="454" customFormat="1" ht="15" customHeight="1">
      <c r="A8" s="909" t="s">
        <v>547</v>
      </c>
      <c r="B8" s="893" t="s">
        <v>533</v>
      </c>
      <c r="C8" s="910"/>
      <c r="D8" s="910"/>
      <c r="E8" s="910"/>
      <c r="F8" s="910">
        <v>6000</v>
      </c>
      <c r="G8" s="469"/>
      <c r="H8" s="469"/>
      <c r="I8" s="469"/>
      <c r="J8" s="469"/>
      <c r="K8" s="469"/>
      <c r="L8" s="469">
        <f t="shared" ref="L8:L45" si="3">+C8+F8+I8</f>
        <v>6000</v>
      </c>
      <c r="M8" s="469">
        <f t="shared" ref="M8:M45" si="4">+D8+G8+J8</f>
        <v>0</v>
      </c>
      <c r="N8" s="469">
        <f t="shared" ref="N8:N45" si="5">+E8+H8+K8</f>
        <v>0</v>
      </c>
      <c r="O8" s="469">
        <v>5500</v>
      </c>
      <c r="P8" s="792">
        <f t="shared" si="1"/>
        <v>1.0909090909090908</v>
      </c>
    </row>
    <row r="9" spans="1:16" s="454" customFormat="1" ht="15" customHeight="1">
      <c r="A9" s="1269" t="s">
        <v>552</v>
      </c>
      <c r="B9" s="1270"/>
      <c r="C9" s="911">
        <f>SUM(C10:C16)</f>
        <v>18377</v>
      </c>
      <c r="D9" s="911"/>
      <c r="E9" s="911"/>
      <c r="F9" s="911"/>
      <c r="G9" s="469"/>
      <c r="H9" s="469"/>
      <c r="I9" s="469"/>
      <c r="J9" s="469"/>
      <c r="K9" s="469"/>
      <c r="L9" s="469">
        <f t="shared" si="3"/>
        <v>18377</v>
      </c>
      <c r="M9" s="469">
        <f t="shared" si="4"/>
        <v>0</v>
      </c>
      <c r="N9" s="469">
        <f t="shared" si="5"/>
        <v>0</v>
      </c>
      <c r="O9" s="469">
        <v>11268</v>
      </c>
      <c r="P9" s="792">
        <f t="shared" si="1"/>
        <v>1.6309016684416044</v>
      </c>
    </row>
    <row r="10" spans="1:16" s="838" customFormat="1" ht="15" customHeight="1">
      <c r="A10" s="837" t="s">
        <v>690</v>
      </c>
      <c r="B10" s="585" t="s">
        <v>686</v>
      </c>
      <c r="C10" s="587">
        <v>1707</v>
      </c>
      <c r="D10" s="587"/>
      <c r="E10" s="587"/>
      <c r="F10" s="587"/>
      <c r="G10" s="587"/>
      <c r="H10" s="587"/>
      <c r="I10" s="587"/>
      <c r="J10" s="587"/>
      <c r="K10" s="587"/>
      <c r="L10" s="587">
        <f t="shared" si="3"/>
        <v>1707</v>
      </c>
      <c r="M10" s="587">
        <f t="shared" si="4"/>
        <v>0</v>
      </c>
      <c r="N10" s="587">
        <f t="shared" si="5"/>
        <v>0</v>
      </c>
      <c r="O10" s="587">
        <v>1822</v>
      </c>
      <c r="P10" s="792">
        <f t="shared" si="1"/>
        <v>0.93688254665203075</v>
      </c>
    </row>
    <row r="11" spans="1:16" s="838" customFormat="1" ht="15" customHeight="1">
      <c r="A11" s="837" t="s">
        <v>699</v>
      </c>
      <c r="B11" s="585" t="s">
        <v>682</v>
      </c>
      <c r="C11" s="587">
        <v>1824</v>
      </c>
      <c r="D11" s="587"/>
      <c r="E11" s="587"/>
      <c r="F11" s="587"/>
      <c r="G11" s="587"/>
      <c r="H11" s="587"/>
      <c r="I11" s="587"/>
      <c r="J11" s="587"/>
      <c r="K11" s="587"/>
      <c r="L11" s="587">
        <f t="shared" si="3"/>
        <v>1824</v>
      </c>
      <c r="M11" s="587">
        <f t="shared" si="4"/>
        <v>0</v>
      </c>
      <c r="N11" s="587">
        <f t="shared" si="5"/>
        <v>0</v>
      </c>
      <c r="O11" s="587">
        <v>2395</v>
      </c>
      <c r="P11" s="792">
        <f t="shared" si="1"/>
        <v>0.76158663883089772</v>
      </c>
    </row>
    <row r="12" spans="1:16" s="838" customFormat="1" ht="15" customHeight="1">
      <c r="A12" s="837" t="s">
        <v>701</v>
      </c>
      <c r="B12" s="585" t="s">
        <v>683</v>
      </c>
      <c r="C12" s="587">
        <v>2928</v>
      </c>
      <c r="D12" s="587"/>
      <c r="E12" s="587"/>
      <c r="F12" s="587"/>
      <c r="G12" s="587"/>
      <c r="H12" s="587"/>
      <c r="I12" s="587"/>
      <c r="J12" s="587"/>
      <c r="K12" s="587"/>
      <c r="L12" s="587">
        <f t="shared" si="3"/>
        <v>2928</v>
      </c>
      <c r="M12" s="587">
        <f t="shared" si="4"/>
        <v>0</v>
      </c>
      <c r="N12" s="587">
        <f t="shared" si="5"/>
        <v>0</v>
      </c>
      <c r="O12" s="587">
        <v>248</v>
      </c>
      <c r="P12" s="792">
        <f t="shared" si="1"/>
        <v>11.806451612903226</v>
      </c>
    </row>
    <row r="13" spans="1:16" s="838" customFormat="1" ht="15" customHeight="1">
      <c r="A13" s="837" t="s">
        <v>698</v>
      </c>
      <c r="B13" s="585" t="s">
        <v>687</v>
      </c>
      <c r="C13" s="587">
        <v>5667</v>
      </c>
      <c r="D13" s="587"/>
      <c r="E13" s="587"/>
      <c r="F13" s="587"/>
      <c r="G13" s="587"/>
      <c r="H13" s="587"/>
      <c r="I13" s="587"/>
      <c r="J13" s="587"/>
      <c r="K13" s="587"/>
      <c r="L13" s="587">
        <f t="shared" si="3"/>
        <v>5667</v>
      </c>
      <c r="M13" s="587">
        <f t="shared" si="4"/>
        <v>0</v>
      </c>
      <c r="N13" s="587">
        <f t="shared" si="5"/>
        <v>0</v>
      </c>
      <c r="O13" s="587">
        <v>1678</v>
      </c>
      <c r="P13" s="792">
        <f t="shared" si="1"/>
        <v>3.3772348033373065</v>
      </c>
    </row>
    <row r="14" spans="1:16" s="838" customFormat="1" ht="15" customHeight="1">
      <c r="A14" s="837" t="s">
        <v>696</v>
      </c>
      <c r="B14" s="585" t="s">
        <v>688</v>
      </c>
      <c r="C14" s="587">
        <v>1351</v>
      </c>
      <c r="D14" s="587"/>
      <c r="E14" s="587"/>
      <c r="F14" s="587"/>
      <c r="G14" s="587"/>
      <c r="H14" s="587"/>
      <c r="I14" s="587"/>
      <c r="J14" s="587"/>
      <c r="K14" s="587"/>
      <c r="L14" s="587">
        <f t="shared" si="3"/>
        <v>1351</v>
      </c>
      <c r="M14" s="587">
        <f t="shared" si="4"/>
        <v>0</v>
      </c>
      <c r="N14" s="587">
        <f t="shared" si="5"/>
        <v>0</v>
      </c>
      <c r="O14" s="587">
        <v>1005</v>
      </c>
      <c r="P14" s="792">
        <f t="shared" si="1"/>
        <v>1.3442786069651742</v>
      </c>
    </row>
    <row r="15" spans="1:16" s="838" customFormat="1" ht="15" customHeight="1">
      <c r="A15" s="837" t="s">
        <v>702</v>
      </c>
      <c r="B15" s="585" t="s">
        <v>693</v>
      </c>
      <c r="C15" s="587">
        <v>1005</v>
      </c>
      <c r="D15" s="587"/>
      <c r="E15" s="587"/>
      <c r="F15" s="587"/>
      <c r="G15" s="587"/>
      <c r="H15" s="587"/>
      <c r="I15" s="587"/>
      <c r="J15" s="587"/>
      <c r="K15" s="587"/>
      <c r="L15" s="587">
        <f t="shared" si="3"/>
        <v>1005</v>
      </c>
      <c r="M15" s="587">
        <f t="shared" si="4"/>
        <v>0</v>
      </c>
      <c r="N15" s="587">
        <f t="shared" si="5"/>
        <v>0</v>
      </c>
      <c r="O15" s="587">
        <v>1000</v>
      </c>
      <c r="P15" s="792">
        <f t="shared" si="1"/>
        <v>1.0049999999999999</v>
      </c>
    </row>
    <row r="16" spans="1:16" s="838" customFormat="1" ht="15" customHeight="1">
      <c r="A16" s="837" t="s">
        <v>535</v>
      </c>
      <c r="B16" s="585" t="s">
        <v>691</v>
      </c>
      <c r="C16" s="587">
        <f>2370+570+955</f>
        <v>3895</v>
      </c>
      <c r="D16" s="587"/>
      <c r="E16" s="587"/>
      <c r="F16" s="587"/>
      <c r="G16" s="587"/>
      <c r="H16" s="587"/>
      <c r="I16" s="587"/>
      <c r="J16" s="587"/>
      <c r="K16" s="587"/>
      <c r="L16" s="587">
        <f t="shared" si="3"/>
        <v>3895</v>
      </c>
      <c r="M16" s="587">
        <f t="shared" si="4"/>
        <v>0</v>
      </c>
      <c r="N16" s="587">
        <f t="shared" si="5"/>
        <v>0</v>
      </c>
      <c r="O16" s="587">
        <v>3120</v>
      </c>
      <c r="P16" s="792">
        <f t="shared" si="1"/>
        <v>1.2483974358974359</v>
      </c>
    </row>
    <row r="17" spans="1:16" s="454" customFormat="1" ht="15" customHeight="1">
      <c r="A17" s="1271" t="s">
        <v>724</v>
      </c>
      <c r="B17" s="1272"/>
      <c r="C17" s="469">
        <f>SUM(C18:C27)</f>
        <v>212872</v>
      </c>
      <c r="D17" s="469"/>
      <c r="E17" s="469"/>
      <c r="F17" s="469"/>
      <c r="G17" s="469"/>
      <c r="H17" s="469"/>
      <c r="I17" s="469"/>
      <c r="J17" s="469"/>
      <c r="K17" s="469"/>
      <c r="L17" s="469">
        <f t="shared" si="3"/>
        <v>212872</v>
      </c>
      <c r="M17" s="469">
        <f t="shared" si="4"/>
        <v>0</v>
      </c>
      <c r="N17" s="469">
        <f t="shared" si="5"/>
        <v>0</v>
      </c>
      <c r="O17" s="469">
        <v>220069</v>
      </c>
      <c r="P17" s="792">
        <f t="shared" si="1"/>
        <v>0.96729662060535559</v>
      </c>
    </row>
    <row r="18" spans="1:16" s="454" customFormat="1" ht="15" customHeight="1">
      <c r="A18" s="837" t="s">
        <v>728</v>
      </c>
      <c r="B18" s="585" t="s">
        <v>729</v>
      </c>
      <c r="C18" s="587">
        <v>153319</v>
      </c>
      <c r="D18" s="469"/>
      <c r="E18" s="469"/>
      <c r="F18" s="469"/>
      <c r="G18" s="469"/>
      <c r="H18" s="469"/>
      <c r="I18" s="469"/>
      <c r="J18" s="469"/>
      <c r="K18" s="469"/>
      <c r="L18" s="469">
        <f>SUM(C18:K18)</f>
        <v>153319</v>
      </c>
      <c r="M18" s="469"/>
      <c r="N18" s="469"/>
      <c r="O18" s="469">
        <v>155601</v>
      </c>
      <c r="P18" s="792">
        <f t="shared" si="1"/>
        <v>0.98533428448403293</v>
      </c>
    </row>
    <row r="19" spans="1:16" s="838" customFormat="1" ht="15" customHeight="1">
      <c r="A19" s="837" t="s">
        <v>700</v>
      </c>
      <c r="B19" s="585" t="s">
        <v>692</v>
      </c>
      <c r="C19" s="587">
        <v>2945</v>
      </c>
      <c r="D19" s="587"/>
      <c r="E19" s="587"/>
      <c r="F19" s="587"/>
      <c r="G19" s="587"/>
      <c r="H19" s="587"/>
      <c r="I19" s="587"/>
      <c r="J19" s="587"/>
      <c r="K19" s="587"/>
      <c r="L19" s="587">
        <f t="shared" si="3"/>
        <v>2945</v>
      </c>
      <c r="M19" s="587">
        <f t="shared" si="4"/>
        <v>0</v>
      </c>
      <c r="N19" s="587">
        <f t="shared" si="5"/>
        <v>0</v>
      </c>
      <c r="O19" s="587">
        <v>3886</v>
      </c>
      <c r="P19" s="792">
        <f t="shared" si="1"/>
        <v>0.75784868759650026</v>
      </c>
    </row>
    <row r="20" spans="1:16" s="838" customFormat="1" ht="15" customHeight="1">
      <c r="A20" s="837" t="s">
        <v>699</v>
      </c>
      <c r="B20" s="585" t="s">
        <v>682</v>
      </c>
      <c r="C20" s="587">
        <v>15000</v>
      </c>
      <c r="D20" s="587"/>
      <c r="E20" s="587"/>
      <c r="F20" s="587"/>
      <c r="G20" s="587"/>
      <c r="H20" s="587"/>
      <c r="I20" s="587"/>
      <c r="J20" s="587"/>
      <c r="K20" s="587"/>
      <c r="L20" s="587">
        <f t="shared" si="3"/>
        <v>15000</v>
      </c>
      <c r="M20" s="587">
        <f t="shared" si="4"/>
        <v>0</v>
      </c>
      <c r="N20" s="587">
        <f t="shared" si="5"/>
        <v>0</v>
      </c>
      <c r="O20" s="587">
        <v>15000</v>
      </c>
      <c r="P20" s="792">
        <f t="shared" si="1"/>
        <v>1</v>
      </c>
    </row>
    <row r="21" spans="1:16" s="838" customFormat="1" ht="15" customHeight="1">
      <c r="A21" s="837" t="s">
        <v>701</v>
      </c>
      <c r="B21" s="585" t="s">
        <v>683</v>
      </c>
      <c r="C21" s="587">
        <v>9900</v>
      </c>
      <c r="D21" s="587"/>
      <c r="E21" s="587"/>
      <c r="F21" s="587"/>
      <c r="G21" s="587"/>
      <c r="H21" s="587"/>
      <c r="I21" s="587"/>
      <c r="J21" s="587"/>
      <c r="K21" s="587"/>
      <c r="L21" s="587">
        <f t="shared" si="3"/>
        <v>9900</v>
      </c>
      <c r="M21" s="587">
        <f t="shared" si="4"/>
        <v>0</v>
      </c>
      <c r="N21" s="587">
        <f t="shared" si="5"/>
        <v>0</v>
      </c>
      <c r="O21" s="587">
        <v>9900</v>
      </c>
      <c r="P21" s="792">
        <f t="shared" si="1"/>
        <v>1</v>
      </c>
    </row>
    <row r="22" spans="1:16" s="838" customFormat="1" ht="15" customHeight="1">
      <c r="A22" s="837" t="s">
        <v>702</v>
      </c>
      <c r="B22" s="585" t="s">
        <v>693</v>
      </c>
      <c r="C22" s="587">
        <v>443</v>
      </c>
      <c r="D22" s="587"/>
      <c r="E22" s="587"/>
      <c r="F22" s="587"/>
      <c r="G22" s="587"/>
      <c r="H22" s="587"/>
      <c r="I22" s="587"/>
      <c r="J22" s="587"/>
      <c r="K22" s="587"/>
      <c r="L22" s="587">
        <f t="shared" si="3"/>
        <v>443</v>
      </c>
      <c r="M22" s="587">
        <f t="shared" si="4"/>
        <v>0</v>
      </c>
      <c r="N22" s="587">
        <f t="shared" si="5"/>
        <v>0</v>
      </c>
      <c r="O22" s="587">
        <v>996</v>
      </c>
      <c r="P22" s="792">
        <f t="shared" si="1"/>
        <v>0.44477911646586343</v>
      </c>
    </row>
    <row r="23" spans="1:16" s="838" customFormat="1" ht="15" customHeight="1">
      <c r="A23" s="837"/>
      <c r="B23" s="585" t="s">
        <v>687</v>
      </c>
      <c r="C23" s="587">
        <v>13037</v>
      </c>
      <c r="D23" s="587"/>
      <c r="E23" s="587"/>
      <c r="F23" s="587"/>
      <c r="G23" s="587"/>
      <c r="H23" s="587"/>
      <c r="I23" s="587"/>
      <c r="J23" s="587"/>
      <c r="K23" s="587"/>
      <c r="L23" s="587">
        <f t="shared" si="3"/>
        <v>13037</v>
      </c>
      <c r="M23" s="587">
        <f t="shared" si="4"/>
        <v>0</v>
      </c>
      <c r="N23" s="587">
        <f t="shared" si="5"/>
        <v>0</v>
      </c>
      <c r="O23" s="587">
        <v>20358</v>
      </c>
      <c r="P23" s="792">
        <f t="shared" si="1"/>
        <v>0.64038707142155415</v>
      </c>
    </row>
    <row r="24" spans="1:16" s="838" customFormat="1" ht="15" customHeight="1">
      <c r="A24" s="837" t="s">
        <v>697</v>
      </c>
      <c r="B24" s="585" t="s">
        <v>686</v>
      </c>
      <c r="C24" s="587">
        <v>491</v>
      </c>
      <c r="D24" s="587"/>
      <c r="E24" s="587"/>
      <c r="F24" s="587"/>
      <c r="G24" s="587"/>
      <c r="H24" s="587"/>
      <c r="I24" s="587"/>
      <c r="J24" s="587"/>
      <c r="K24" s="587"/>
      <c r="L24" s="587">
        <f t="shared" si="3"/>
        <v>491</v>
      </c>
      <c r="M24" s="587">
        <f t="shared" si="4"/>
        <v>0</v>
      </c>
      <c r="N24" s="587">
        <f t="shared" si="5"/>
        <v>0</v>
      </c>
      <c r="O24" s="587">
        <v>1145</v>
      </c>
      <c r="P24" s="792">
        <f t="shared" si="1"/>
        <v>0.42882096069868997</v>
      </c>
    </row>
    <row r="25" spans="1:16" s="838" customFormat="1" ht="15" customHeight="1">
      <c r="A25" s="837" t="s">
        <v>690</v>
      </c>
      <c r="B25" s="585" t="s">
        <v>694</v>
      </c>
      <c r="C25" s="587">
        <v>2500</v>
      </c>
      <c r="D25" s="587"/>
      <c r="E25" s="587"/>
      <c r="G25" s="587"/>
      <c r="H25" s="587"/>
      <c r="I25" s="587"/>
      <c r="J25" s="587"/>
      <c r="K25" s="587"/>
      <c r="L25" s="587">
        <f t="shared" si="3"/>
        <v>2500</v>
      </c>
      <c r="M25" s="587">
        <f t="shared" si="4"/>
        <v>0</v>
      </c>
      <c r="N25" s="587">
        <f t="shared" si="5"/>
        <v>0</v>
      </c>
      <c r="O25" s="587">
        <v>2500</v>
      </c>
      <c r="P25" s="792">
        <f t="shared" si="1"/>
        <v>1</v>
      </c>
    </row>
    <row r="26" spans="1:16" s="838" customFormat="1" ht="15" customHeight="1">
      <c r="A26" s="837" t="s">
        <v>689</v>
      </c>
      <c r="B26" s="585" t="s">
        <v>695</v>
      </c>
      <c r="C26" s="587">
        <v>6297</v>
      </c>
      <c r="D26" s="587"/>
      <c r="E26" s="587"/>
      <c r="F26" s="587"/>
      <c r="G26" s="587"/>
      <c r="H26" s="587"/>
      <c r="I26" s="587"/>
      <c r="J26" s="587"/>
      <c r="K26" s="587"/>
      <c r="L26" s="587">
        <f t="shared" si="3"/>
        <v>6297</v>
      </c>
      <c r="M26" s="587">
        <f t="shared" si="4"/>
        <v>0</v>
      </c>
      <c r="N26" s="587">
        <f t="shared" si="5"/>
        <v>0</v>
      </c>
      <c r="O26" s="587">
        <v>1743</v>
      </c>
      <c r="P26" s="792">
        <f t="shared" si="1"/>
        <v>3.612736660929432</v>
      </c>
    </row>
    <row r="27" spans="1:16" s="838" customFormat="1" ht="15" customHeight="1">
      <c r="A27" s="837" t="s">
        <v>696</v>
      </c>
      <c r="B27" s="585" t="s">
        <v>688</v>
      </c>
      <c r="C27" s="587">
        <v>8940</v>
      </c>
      <c r="D27" s="587"/>
      <c r="E27" s="587"/>
      <c r="F27" s="587"/>
      <c r="G27" s="587"/>
      <c r="H27" s="587"/>
      <c r="I27" s="587"/>
      <c r="J27" s="587"/>
      <c r="K27" s="587"/>
      <c r="L27" s="587">
        <f t="shared" si="3"/>
        <v>8940</v>
      </c>
      <c r="M27" s="587">
        <f t="shared" si="4"/>
        <v>0</v>
      </c>
      <c r="N27" s="587">
        <f t="shared" si="5"/>
        <v>0</v>
      </c>
      <c r="O27" s="587">
        <v>8940</v>
      </c>
      <c r="P27" s="792">
        <f t="shared" si="1"/>
        <v>1</v>
      </c>
    </row>
    <row r="28" spans="1:16" s="454" customFormat="1" ht="15" customHeight="1">
      <c r="A28" s="1271" t="s">
        <v>723</v>
      </c>
      <c r="B28" s="1272"/>
      <c r="C28" s="469"/>
      <c r="D28" s="469"/>
      <c r="E28" s="469"/>
      <c r="F28" s="469"/>
      <c r="G28" s="469"/>
      <c r="H28" s="469"/>
      <c r="I28" s="469"/>
      <c r="J28" s="469"/>
      <c r="K28" s="469"/>
      <c r="L28" s="469">
        <f t="shared" si="3"/>
        <v>0</v>
      </c>
      <c r="M28" s="469">
        <f t="shared" si="4"/>
        <v>0</v>
      </c>
      <c r="N28" s="469">
        <f t="shared" si="5"/>
        <v>0</v>
      </c>
      <c r="O28" s="469">
        <v>2000</v>
      </c>
      <c r="P28" s="792">
        <f t="shared" si="1"/>
        <v>0</v>
      </c>
    </row>
    <row r="29" spans="1:16" s="454" customFormat="1" ht="15" customHeight="1">
      <c r="A29" s="452"/>
      <c r="B29" s="453" t="s">
        <v>679</v>
      </c>
      <c r="C29" s="469"/>
      <c r="D29" s="469"/>
      <c r="E29" s="469"/>
      <c r="F29" s="469">
        <v>13806</v>
      </c>
      <c r="G29" s="469"/>
      <c r="H29" s="469"/>
      <c r="I29" s="469"/>
      <c r="J29" s="469"/>
      <c r="K29" s="469"/>
      <c r="L29" s="469">
        <f t="shared" si="3"/>
        <v>13806</v>
      </c>
      <c r="M29" s="469">
        <f t="shared" si="4"/>
        <v>0</v>
      </c>
      <c r="N29" s="469">
        <f t="shared" si="5"/>
        <v>0</v>
      </c>
      <c r="O29" s="469">
        <v>2452</v>
      </c>
      <c r="P29" s="792">
        <f t="shared" si="1"/>
        <v>5.6305057096247957</v>
      </c>
    </row>
    <row r="30" spans="1:16" s="454" customFormat="1" ht="35.25" customHeight="1">
      <c r="A30" s="1273" t="s">
        <v>641</v>
      </c>
      <c r="B30" s="1274"/>
      <c r="C30" s="469"/>
      <c r="D30" s="469"/>
      <c r="E30" s="469"/>
      <c r="F30" s="469">
        <f>SUM(F31:F44)</f>
        <v>78823</v>
      </c>
      <c r="G30" s="469"/>
      <c r="H30" s="469"/>
      <c r="I30" s="469"/>
      <c r="J30" s="469"/>
      <c r="K30" s="469"/>
      <c r="L30" s="469">
        <f t="shared" si="3"/>
        <v>78823</v>
      </c>
      <c r="M30" s="469">
        <f t="shared" si="4"/>
        <v>0</v>
      </c>
      <c r="N30" s="469">
        <f t="shared" si="5"/>
        <v>0</v>
      </c>
      <c r="O30" s="469">
        <v>107457</v>
      </c>
      <c r="P30" s="792">
        <f t="shared" si="1"/>
        <v>0.73353062155094595</v>
      </c>
    </row>
    <row r="31" spans="1:16" s="838" customFormat="1" ht="15" customHeight="1">
      <c r="A31" s="837"/>
      <c r="B31" s="585" t="s">
        <v>538</v>
      </c>
      <c r="C31" s="586"/>
      <c r="D31" s="587"/>
      <c r="E31" s="587"/>
      <c r="F31" s="587">
        <v>9196</v>
      </c>
      <c r="G31" s="587"/>
      <c r="H31" s="587"/>
      <c r="I31" s="587"/>
      <c r="J31" s="587"/>
      <c r="K31" s="587"/>
      <c r="L31" s="587">
        <f t="shared" ref="L31:L43" si="6">+C31+F31+I31</f>
        <v>9196</v>
      </c>
      <c r="M31" s="587">
        <f t="shared" si="4"/>
        <v>0</v>
      </c>
      <c r="N31" s="587">
        <f t="shared" si="5"/>
        <v>0</v>
      </c>
      <c r="O31" s="587">
        <v>5505</v>
      </c>
      <c r="P31" s="792">
        <f t="shared" ref="P31:P40" si="7">+L31/O31</f>
        <v>1.6704813805631245</v>
      </c>
    </row>
    <row r="32" spans="1:16" s="838" customFormat="1" ht="15" customHeight="1">
      <c r="A32" s="837"/>
      <c r="B32" s="585" t="s">
        <v>536</v>
      </c>
      <c r="C32" s="586"/>
      <c r="D32" s="587"/>
      <c r="E32" s="587"/>
      <c r="F32" s="587">
        <v>8396</v>
      </c>
      <c r="G32" s="587"/>
      <c r="H32" s="587"/>
      <c r="I32" s="587"/>
      <c r="J32" s="587"/>
      <c r="K32" s="587"/>
      <c r="L32" s="587">
        <f t="shared" si="6"/>
        <v>8396</v>
      </c>
      <c r="M32" s="587">
        <f t="shared" si="4"/>
        <v>0</v>
      </c>
      <c r="N32" s="587">
        <f t="shared" si="5"/>
        <v>0</v>
      </c>
      <c r="O32" s="587">
        <v>5849</v>
      </c>
      <c r="P32" s="792">
        <f t="shared" si="7"/>
        <v>1.4354590528295434</v>
      </c>
    </row>
    <row r="33" spans="1:16" s="838" customFormat="1" ht="15" customHeight="1">
      <c r="A33" s="837"/>
      <c r="B33" s="585" t="s">
        <v>465</v>
      </c>
      <c r="C33" s="586"/>
      <c r="D33" s="587"/>
      <c r="E33" s="587"/>
      <c r="F33" s="587">
        <v>6547</v>
      </c>
      <c r="G33" s="587"/>
      <c r="H33" s="587"/>
      <c r="I33" s="587"/>
      <c r="J33" s="587"/>
      <c r="K33" s="587"/>
      <c r="L33" s="587">
        <f t="shared" si="6"/>
        <v>6547</v>
      </c>
      <c r="M33" s="587">
        <f t="shared" si="4"/>
        <v>0</v>
      </c>
      <c r="N33" s="587">
        <f t="shared" si="5"/>
        <v>0</v>
      </c>
      <c r="O33" s="587">
        <v>4589</v>
      </c>
      <c r="P33" s="792">
        <f t="shared" si="7"/>
        <v>1.426672477663979</v>
      </c>
    </row>
    <row r="34" spans="1:16" s="838" customFormat="1" ht="15" customHeight="1">
      <c r="A34" s="837"/>
      <c r="B34" s="585" t="s">
        <v>537</v>
      </c>
      <c r="C34" s="586"/>
      <c r="D34" s="587"/>
      <c r="E34" s="587"/>
      <c r="F34" s="587">
        <v>6992</v>
      </c>
      <c r="G34" s="587"/>
      <c r="H34" s="587"/>
      <c r="I34" s="587"/>
      <c r="J34" s="587"/>
      <c r="K34" s="587"/>
      <c r="L34" s="587">
        <f t="shared" si="6"/>
        <v>6992</v>
      </c>
      <c r="M34" s="587">
        <f t="shared" si="4"/>
        <v>0</v>
      </c>
      <c r="N34" s="587">
        <f t="shared" si="5"/>
        <v>0</v>
      </c>
      <c r="O34" s="587">
        <v>4897</v>
      </c>
      <c r="P34" s="792">
        <f t="shared" si="7"/>
        <v>1.4278129467020624</v>
      </c>
    </row>
    <row r="35" spans="1:16" s="838" customFormat="1" ht="15" customHeight="1">
      <c r="A35" s="837"/>
      <c r="B35" s="585" t="s">
        <v>539</v>
      </c>
      <c r="C35" s="586"/>
      <c r="D35" s="587"/>
      <c r="E35" s="587"/>
      <c r="F35" s="587">
        <v>10967</v>
      </c>
      <c r="G35" s="587"/>
      <c r="H35" s="587"/>
      <c r="I35" s="587"/>
      <c r="J35" s="587"/>
      <c r="K35" s="587"/>
      <c r="L35" s="587">
        <f t="shared" si="6"/>
        <v>10967</v>
      </c>
      <c r="M35" s="587">
        <f t="shared" si="4"/>
        <v>0</v>
      </c>
      <c r="N35" s="587">
        <f t="shared" si="5"/>
        <v>0</v>
      </c>
      <c r="O35" s="587">
        <v>11846</v>
      </c>
      <c r="P35" s="792">
        <f t="shared" si="7"/>
        <v>0.92579773763295625</v>
      </c>
    </row>
    <row r="36" spans="1:16" s="838" customFormat="1" ht="15" customHeight="1">
      <c r="A36" s="837"/>
      <c r="B36" s="585" t="s">
        <v>540</v>
      </c>
      <c r="C36" s="586"/>
      <c r="D36" s="587"/>
      <c r="E36" s="587"/>
      <c r="F36" s="587">
        <v>16115</v>
      </c>
      <c r="G36" s="587"/>
      <c r="H36" s="587"/>
      <c r="I36" s="587"/>
      <c r="J36" s="587"/>
      <c r="K36" s="587"/>
      <c r="L36" s="587">
        <f t="shared" si="6"/>
        <v>16115</v>
      </c>
      <c r="M36" s="587">
        <f t="shared" si="4"/>
        <v>0</v>
      </c>
      <c r="N36" s="587">
        <f t="shared" si="5"/>
        <v>0</v>
      </c>
      <c r="O36" s="587">
        <v>14346</v>
      </c>
      <c r="P36" s="792">
        <f t="shared" si="7"/>
        <v>1.1233096333472745</v>
      </c>
    </row>
    <row r="37" spans="1:16" s="838" customFormat="1" ht="15" customHeight="1">
      <c r="A37" s="837"/>
      <c r="B37" s="585" t="s">
        <v>541</v>
      </c>
      <c r="C37" s="586"/>
      <c r="D37" s="587"/>
      <c r="E37" s="587"/>
      <c r="F37" s="587">
        <v>4048</v>
      </c>
      <c r="G37" s="587"/>
      <c r="H37" s="587"/>
      <c r="I37" s="587"/>
      <c r="J37" s="587"/>
      <c r="K37" s="587"/>
      <c r="L37" s="587">
        <f t="shared" si="6"/>
        <v>4048</v>
      </c>
      <c r="M37" s="587">
        <f t="shared" si="4"/>
        <v>0</v>
      </c>
      <c r="N37" s="587">
        <f t="shared" si="5"/>
        <v>0</v>
      </c>
      <c r="O37" s="587">
        <v>1282</v>
      </c>
      <c r="P37" s="792">
        <f t="shared" si="7"/>
        <v>3.1575663026521061</v>
      </c>
    </row>
    <row r="38" spans="1:16" s="838" customFormat="1" ht="15" customHeight="1">
      <c r="A38" s="837" t="s">
        <v>805</v>
      </c>
      <c r="B38" s="585" t="s">
        <v>799</v>
      </c>
      <c r="C38" s="586"/>
      <c r="D38" s="587"/>
      <c r="E38" s="587"/>
      <c r="F38" s="587">
        <f>206+1134</f>
        <v>1340</v>
      </c>
      <c r="G38" s="587"/>
      <c r="H38" s="587"/>
      <c r="I38" s="587"/>
      <c r="J38" s="587"/>
      <c r="K38" s="587"/>
      <c r="L38" s="587">
        <f t="shared" si="6"/>
        <v>1340</v>
      </c>
      <c r="M38" s="587">
        <f t="shared" si="4"/>
        <v>0</v>
      </c>
      <c r="N38" s="587">
        <f t="shared" si="5"/>
        <v>0</v>
      </c>
      <c r="O38" s="587">
        <v>31</v>
      </c>
      <c r="P38" s="792">
        <f t="shared" si="7"/>
        <v>43.225806451612904</v>
      </c>
    </row>
    <row r="39" spans="1:16" s="838" customFormat="1" ht="15" customHeight="1">
      <c r="A39" s="837"/>
      <c r="B39" s="585" t="s">
        <v>542</v>
      </c>
      <c r="C39" s="586"/>
      <c r="D39" s="587"/>
      <c r="E39" s="587"/>
      <c r="F39" s="587">
        <v>2563</v>
      </c>
      <c r="G39" s="587"/>
      <c r="H39" s="587"/>
      <c r="I39" s="587"/>
      <c r="J39" s="587"/>
      <c r="K39" s="587"/>
      <c r="L39" s="587">
        <f t="shared" si="6"/>
        <v>2563</v>
      </c>
      <c r="M39" s="587">
        <f t="shared" si="4"/>
        <v>0</v>
      </c>
      <c r="N39" s="587">
        <f t="shared" si="5"/>
        <v>0</v>
      </c>
      <c r="O39" s="587">
        <v>2452</v>
      </c>
      <c r="P39" s="792">
        <f t="shared" si="7"/>
        <v>1.045269168026101</v>
      </c>
    </row>
    <row r="40" spans="1:16" s="838" customFormat="1" ht="14.25" customHeight="1">
      <c r="A40" s="837" t="s">
        <v>792</v>
      </c>
      <c r="B40" s="585" t="s">
        <v>544</v>
      </c>
      <c r="C40" s="586"/>
      <c r="D40" s="587"/>
      <c r="E40" s="587"/>
      <c r="F40" s="587">
        <f>4830+2517+3661</f>
        <v>11008</v>
      </c>
      <c r="G40" s="587"/>
      <c r="H40" s="587"/>
      <c r="I40" s="587"/>
      <c r="J40" s="587"/>
      <c r="K40" s="587"/>
      <c r="L40" s="587">
        <f t="shared" si="6"/>
        <v>11008</v>
      </c>
      <c r="M40" s="587">
        <f t="shared" si="4"/>
        <v>0</v>
      </c>
      <c r="N40" s="587">
        <f t="shared" si="5"/>
        <v>0</v>
      </c>
      <c r="O40" s="587">
        <v>7650</v>
      </c>
      <c r="P40" s="792">
        <f t="shared" si="7"/>
        <v>1.4389542483660132</v>
      </c>
    </row>
    <row r="41" spans="1:16" s="838" customFormat="1" ht="15" customHeight="1">
      <c r="A41" s="837"/>
      <c r="B41" s="585" t="s">
        <v>793</v>
      </c>
      <c r="C41" s="586"/>
      <c r="D41" s="587"/>
      <c r="E41" s="587"/>
      <c r="F41" s="587">
        <v>518</v>
      </c>
      <c r="G41" s="587"/>
      <c r="H41" s="587"/>
      <c r="I41" s="587"/>
      <c r="J41" s="587"/>
      <c r="K41" s="587"/>
      <c r="L41" s="587">
        <f t="shared" si="6"/>
        <v>518</v>
      </c>
      <c r="M41" s="587">
        <f t="shared" si="4"/>
        <v>0</v>
      </c>
      <c r="N41" s="587">
        <f t="shared" si="5"/>
        <v>0</v>
      </c>
      <c r="O41" s="587">
        <v>0</v>
      </c>
      <c r="P41" s="792"/>
    </row>
    <row r="42" spans="1:16" s="838" customFormat="1" ht="15" customHeight="1">
      <c r="A42" s="839"/>
      <c r="B42" s="588" t="s">
        <v>794</v>
      </c>
      <c r="C42" s="589"/>
      <c r="D42" s="590"/>
      <c r="E42" s="590"/>
      <c r="F42" s="590">
        <v>1133</v>
      </c>
      <c r="G42" s="590"/>
      <c r="H42" s="590"/>
      <c r="I42" s="590"/>
      <c r="J42" s="590"/>
      <c r="K42" s="590"/>
      <c r="L42" s="587">
        <f t="shared" si="6"/>
        <v>1133</v>
      </c>
      <c r="M42" s="587">
        <f t="shared" si="4"/>
        <v>0</v>
      </c>
      <c r="N42" s="587">
        <f t="shared" si="5"/>
        <v>0</v>
      </c>
      <c r="O42" s="590">
        <v>0</v>
      </c>
      <c r="P42" s="792"/>
    </row>
    <row r="43" spans="1:16" s="838" customFormat="1" ht="15" customHeight="1">
      <c r="A43" s="837"/>
      <c r="B43" s="585" t="s">
        <v>558</v>
      </c>
      <c r="C43" s="586"/>
      <c r="D43" s="587"/>
      <c r="E43" s="587"/>
      <c r="F43" s="587">
        <v>0</v>
      </c>
      <c r="G43" s="587"/>
      <c r="H43" s="587"/>
      <c r="I43" s="587"/>
      <c r="J43" s="587"/>
      <c r="K43" s="587"/>
      <c r="L43" s="587">
        <f t="shared" si="6"/>
        <v>0</v>
      </c>
      <c r="M43" s="587">
        <f t="shared" si="4"/>
        <v>0</v>
      </c>
      <c r="N43" s="587">
        <f t="shared" si="5"/>
        <v>0</v>
      </c>
      <c r="O43" s="587">
        <v>38845</v>
      </c>
      <c r="P43" s="792">
        <f t="shared" si="1"/>
        <v>0</v>
      </c>
    </row>
    <row r="44" spans="1:16" s="838" customFormat="1" ht="15" customHeight="1">
      <c r="A44" s="839"/>
      <c r="B44" s="588" t="s">
        <v>559</v>
      </c>
      <c r="C44" s="589"/>
      <c r="D44" s="590"/>
      <c r="E44" s="590"/>
      <c r="F44" s="590">
        <v>0</v>
      </c>
      <c r="G44" s="590"/>
      <c r="H44" s="590"/>
      <c r="I44" s="590"/>
      <c r="J44" s="590"/>
      <c r="K44" s="590"/>
      <c r="L44" s="587">
        <f t="shared" si="3"/>
        <v>0</v>
      </c>
      <c r="M44" s="587">
        <f t="shared" si="4"/>
        <v>0</v>
      </c>
      <c r="N44" s="587">
        <f t="shared" si="5"/>
        <v>0</v>
      </c>
      <c r="O44" s="590">
        <v>10165</v>
      </c>
      <c r="P44" s="792">
        <f t="shared" si="1"/>
        <v>0</v>
      </c>
    </row>
    <row r="45" spans="1:16" s="454" customFormat="1" ht="26.25" customHeight="1" thickBot="1">
      <c r="A45" s="452"/>
      <c r="B45" s="453" t="s">
        <v>725</v>
      </c>
      <c r="C45" s="469"/>
      <c r="D45" s="469"/>
      <c r="E45" s="469"/>
      <c r="F45" s="469"/>
      <c r="G45" s="469"/>
      <c r="H45" s="469"/>
      <c r="I45" s="469">
        <v>1222</v>
      </c>
      <c r="J45" s="469"/>
      <c r="K45" s="469"/>
      <c r="L45" s="587">
        <f t="shared" si="3"/>
        <v>1222</v>
      </c>
      <c r="M45" s="469">
        <f t="shared" si="4"/>
        <v>0</v>
      </c>
      <c r="N45" s="469">
        <f t="shared" si="5"/>
        <v>0</v>
      </c>
      <c r="O45" s="469">
        <v>2300</v>
      </c>
      <c r="P45" s="792">
        <f t="shared" si="1"/>
        <v>0.53130434782608693</v>
      </c>
    </row>
    <row r="46" spans="1:16" ht="13.5" thickBot="1">
      <c r="A46" s="1267" t="s">
        <v>180</v>
      </c>
      <c r="B46" s="1268"/>
      <c r="C46" s="70">
        <f>+C17+C9</f>
        <v>231249</v>
      </c>
      <c r="D46" s="70">
        <f>SUM(D4:D9)</f>
        <v>0</v>
      </c>
      <c r="E46" s="70">
        <f>SUM(E4:E9)</f>
        <v>0</v>
      </c>
      <c r="F46" s="70">
        <f>SUM(F4:F30)</f>
        <v>101079</v>
      </c>
      <c r="G46" s="70">
        <f>SUM(G4:G9)</f>
        <v>0</v>
      </c>
      <c r="H46" s="70">
        <f>SUM(H4:H9)</f>
        <v>0</v>
      </c>
      <c r="I46" s="70">
        <f>SUM(I4:I45)</f>
        <v>1222</v>
      </c>
      <c r="J46" s="70">
        <f t="shared" ref="J46:K46" si="8">SUM(J4:J45)</f>
        <v>0</v>
      </c>
      <c r="K46" s="70">
        <f t="shared" si="8"/>
        <v>0</v>
      </c>
      <c r="L46" s="591">
        <f>+C46+F46+I46</f>
        <v>333550</v>
      </c>
      <c r="M46" s="592">
        <f t="shared" ref="M46" si="9">+D46+G46</f>
        <v>0</v>
      </c>
      <c r="N46" s="593">
        <f t="shared" ref="N46" si="10">+E46+H46</f>
        <v>0</v>
      </c>
      <c r="O46" s="882">
        <v>354896</v>
      </c>
      <c r="P46" s="792">
        <f t="shared" si="1"/>
        <v>0.93985280194761278</v>
      </c>
    </row>
  </sheetData>
  <mergeCells count="16">
    <mergeCell ref="O1:O3"/>
    <mergeCell ref="P1:P3"/>
    <mergeCell ref="L1:N2"/>
    <mergeCell ref="F2:H2"/>
    <mergeCell ref="A46:B46"/>
    <mergeCell ref="A9:B9"/>
    <mergeCell ref="A17:B17"/>
    <mergeCell ref="A30:B30"/>
    <mergeCell ref="A1:A2"/>
    <mergeCell ref="B1:B2"/>
    <mergeCell ref="C1:E1"/>
    <mergeCell ref="F1:H1"/>
    <mergeCell ref="C2:E2"/>
    <mergeCell ref="I1:K1"/>
    <mergeCell ref="I2:K2"/>
    <mergeCell ref="A28:B28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headerFooter>
    <oddHeader>&amp;C&amp;"Times New Roman,Félkövér"&amp;12Martonvásár Város Önkormányzatának kiadásai 2017.
Egyéb működési célú támogatások&amp;R
&amp;"Times New Roman,Félkövér"&amp;12 5/f. melléklet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103"/>
  <sheetViews>
    <sheetView topLeftCell="A58" zoomScaleSheetLayoutView="80" workbookViewId="0">
      <selection activeCell="A57" sqref="A57:XFD57"/>
    </sheetView>
  </sheetViews>
  <sheetFormatPr defaultRowHeight="15"/>
  <cols>
    <col min="1" max="1" width="6.140625" style="28" customWidth="1"/>
    <col min="2" max="2" width="7.140625" style="29" customWidth="1"/>
    <col min="3" max="3" width="42.42578125" style="29" customWidth="1"/>
    <col min="4" max="4" width="11.5703125" style="786" customWidth="1"/>
    <col min="5" max="8" width="7.7109375" style="20" customWidth="1"/>
    <col min="9" max="9" width="7.28515625" style="20" customWidth="1"/>
    <col min="10" max="10" width="7.7109375" style="20" customWidth="1"/>
    <col min="11" max="12" width="6.85546875" style="20" customWidth="1"/>
    <col min="13" max="13" width="7.7109375" style="20" customWidth="1"/>
    <col min="14" max="14" width="6.5703125" style="20" customWidth="1"/>
    <col min="15" max="16" width="7.7109375" style="20" customWidth="1"/>
    <col min="17" max="17" width="6.85546875" style="20" customWidth="1"/>
    <col min="18" max="18" width="6.140625" style="20" hidden="1" customWidth="1"/>
    <col min="19" max="19" width="6.7109375" style="20" hidden="1" customWidth="1"/>
    <col min="20" max="21" width="7" style="20" hidden="1" customWidth="1"/>
    <col min="22" max="22" width="6.42578125" style="20" hidden="1" customWidth="1"/>
    <col min="23" max="23" width="7.42578125" style="20" hidden="1" customWidth="1"/>
    <col min="24" max="24" width="7.7109375" style="20" customWidth="1"/>
    <col min="25" max="25" width="5.85546875" style="20" customWidth="1"/>
    <col min="26" max="29" width="6.42578125" style="20" customWidth="1"/>
    <col min="30" max="30" width="8" style="20" customWidth="1"/>
    <col min="31" max="31" width="6.42578125" style="20" customWidth="1"/>
    <col min="32" max="32" width="7.42578125" style="20" customWidth="1"/>
    <col min="36" max="16384" width="9.140625" style="20"/>
  </cols>
  <sheetData>
    <row r="1" spans="1:32" s="1" customFormat="1" ht="15.75">
      <c r="A1" s="1278"/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  <c r="O1" s="1278"/>
      <c r="P1" s="1278"/>
      <c r="Q1" s="1278"/>
      <c r="R1" s="1278"/>
      <c r="S1" s="1278"/>
      <c r="T1" s="1278"/>
      <c r="U1" s="1278"/>
      <c r="V1" s="1278"/>
      <c r="W1" s="1278"/>
      <c r="X1" s="1278"/>
      <c r="Y1" s="1278"/>
      <c r="Z1" s="1278"/>
      <c r="AA1" s="1278"/>
      <c r="AB1" s="1278"/>
      <c r="AC1" s="1278"/>
      <c r="AD1" s="1278"/>
      <c r="AE1" s="1278"/>
      <c r="AF1" s="1278"/>
    </row>
    <row r="2" spans="1:32" s="1" customFormat="1" ht="15.75">
      <c r="A2" s="1279"/>
      <c r="B2" s="1279"/>
      <c r="C2" s="1279"/>
      <c r="D2" s="1279"/>
      <c r="E2" s="1279"/>
      <c r="F2" s="1279"/>
      <c r="G2" s="1279"/>
      <c r="H2" s="1279"/>
      <c r="I2" s="1279"/>
      <c r="J2" s="1279"/>
      <c r="K2" s="1279"/>
      <c r="L2" s="1279"/>
      <c r="M2" s="1279"/>
      <c r="N2" s="1279"/>
      <c r="O2" s="1279"/>
      <c r="P2" s="1279"/>
      <c r="Q2" s="1279"/>
      <c r="R2" s="1279"/>
      <c r="S2" s="1279"/>
      <c r="T2" s="1279"/>
      <c r="U2" s="1279"/>
      <c r="V2" s="1279"/>
      <c r="W2" s="1279"/>
      <c r="X2" s="1279"/>
      <c r="Y2" s="1279"/>
      <c r="Z2" s="1279"/>
      <c r="AA2" s="1279"/>
      <c r="AB2" s="1279"/>
      <c r="AC2" s="1279"/>
      <c r="AD2" s="1279"/>
      <c r="AE2" s="1279"/>
      <c r="AF2" s="1279"/>
    </row>
    <row r="3" spans="1:32" s="35" customFormat="1" ht="38.25" customHeight="1">
      <c r="A3" s="1220" t="s">
        <v>0</v>
      </c>
      <c r="B3" s="1220" t="s">
        <v>182</v>
      </c>
      <c r="C3" s="1220"/>
      <c r="D3" s="1221" t="s">
        <v>748</v>
      </c>
      <c r="E3" s="1231" t="s">
        <v>180</v>
      </c>
      <c r="F3" s="1231"/>
      <c r="G3" s="1231"/>
      <c r="H3" s="1244" t="s">
        <v>628</v>
      </c>
      <c r="I3" s="1243" t="s">
        <v>181</v>
      </c>
      <c r="J3" s="1243"/>
      <c r="K3" s="1243"/>
      <c r="L3" s="1281" t="s">
        <v>645</v>
      </c>
      <c r="M3" s="1282"/>
      <c r="N3" s="1283"/>
      <c r="O3" s="1231" t="s">
        <v>646</v>
      </c>
      <c r="P3" s="1231"/>
      <c r="Q3" s="1231"/>
      <c r="R3" s="1281" t="s">
        <v>560</v>
      </c>
      <c r="S3" s="1282"/>
      <c r="T3" s="1283"/>
      <c r="U3" s="1281" t="s">
        <v>193</v>
      </c>
      <c r="V3" s="1282"/>
      <c r="W3" s="1283"/>
      <c r="X3" s="1253" t="s">
        <v>557</v>
      </c>
      <c r="Y3" s="1284"/>
      <c r="Z3" s="1254"/>
      <c r="AA3" s="1280" t="s">
        <v>302</v>
      </c>
      <c r="AB3" s="1280"/>
      <c r="AC3" s="1280"/>
      <c r="AD3" s="1231" t="s">
        <v>266</v>
      </c>
      <c r="AE3" s="1231"/>
      <c r="AF3" s="1231"/>
    </row>
    <row r="4" spans="1:32" s="35" customFormat="1" ht="12.75" customHeight="1">
      <c r="A4" s="1220"/>
      <c r="B4" s="1220"/>
      <c r="C4" s="1220"/>
      <c r="D4" s="1222"/>
      <c r="E4" s="1231"/>
      <c r="F4" s="1231"/>
      <c r="G4" s="1231"/>
      <c r="H4" s="1245"/>
      <c r="I4" s="1231" t="s">
        <v>189</v>
      </c>
      <c r="J4" s="1231"/>
      <c r="K4" s="1231"/>
      <c r="L4" s="1231" t="s">
        <v>189</v>
      </c>
      <c r="M4" s="1231"/>
      <c r="N4" s="1231"/>
      <c r="O4" s="1231" t="s">
        <v>189</v>
      </c>
      <c r="P4" s="1231"/>
      <c r="Q4" s="1231"/>
      <c r="R4" s="1231" t="s">
        <v>189</v>
      </c>
      <c r="S4" s="1231"/>
      <c r="T4" s="1231"/>
      <c r="U4" s="1231" t="s">
        <v>189</v>
      </c>
      <c r="V4" s="1231"/>
      <c r="W4" s="1231"/>
      <c r="X4" s="1231" t="s">
        <v>189</v>
      </c>
      <c r="Y4" s="1231"/>
      <c r="Z4" s="1231"/>
      <c r="AA4" s="1280" t="s">
        <v>190</v>
      </c>
      <c r="AB4" s="1280"/>
      <c r="AC4" s="1280"/>
      <c r="AD4" s="154"/>
      <c r="AE4" s="154"/>
      <c r="AF4" s="154"/>
    </row>
    <row r="5" spans="1:32" s="19" customFormat="1" ht="25.5">
      <c r="A5" s="1220"/>
      <c r="B5" s="1220"/>
      <c r="C5" s="1220"/>
      <c r="D5" s="1223"/>
      <c r="E5" s="3" t="s">
        <v>177</v>
      </c>
      <c r="F5" s="3" t="s">
        <v>178</v>
      </c>
      <c r="G5" s="3" t="s">
        <v>179</v>
      </c>
      <c r="H5" s="1246"/>
      <c r="I5" s="448" t="s">
        <v>177</v>
      </c>
      <c r="J5" s="448" t="s">
        <v>178</v>
      </c>
      <c r="K5" s="448" t="s">
        <v>179</v>
      </c>
      <c r="L5" s="653" t="s">
        <v>177</v>
      </c>
      <c r="M5" s="653" t="s">
        <v>178</v>
      </c>
      <c r="N5" s="653" t="s">
        <v>179</v>
      </c>
      <c r="O5" s="448" t="s">
        <v>177</v>
      </c>
      <c r="P5" s="448" t="s">
        <v>178</v>
      </c>
      <c r="Q5" s="448" t="s">
        <v>179</v>
      </c>
      <c r="R5" s="3" t="s">
        <v>177</v>
      </c>
      <c r="S5" s="3" t="s">
        <v>178</v>
      </c>
      <c r="T5" s="3" t="s">
        <v>179</v>
      </c>
      <c r="U5" s="3" t="s">
        <v>177</v>
      </c>
      <c r="V5" s="3" t="s">
        <v>178</v>
      </c>
      <c r="W5" s="3" t="s">
        <v>179</v>
      </c>
      <c r="X5" s="3" t="s">
        <v>177</v>
      </c>
      <c r="Y5" s="3" t="s">
        <v>178</v>
      </c>
      <c r="Z5" s="3" t="s">
        <v>179</v>
      </c>
      <c r="AA5" s="714" t="s">
        <v>177</v>
      </c>
      <c r="AB5" s="714" t="s">
        <v>178</v>
      </c>
      <c r="AC5" s="714" t="s">
        <v>179</v>
      </c>
      <c r="AD5" s="3" t="s">
        <v>177</v>
      </c>
      <c r="AE5" s="3" t="s">
        <v>178</v>
      </c>
      <c r="AF5" s="3" t="s">
        <v>179</v>
      </c>
    </row>
    <row r="6" spans="1:32" s="48" customFormat="1" ht="12.95" customHeight="1">
      <c r="A6" s="6" t="s">
        <v>27</v>
      </c>
      <c r="B6" s="1215" t="s">
        <v>174</v>
      </c>
      <c r="C6" s="1215"/>
      <c r="D6" s="78">
        <v>11131</v>
      </c>
      <c r="E6" s="63">
        <f>+I6+O6+R6+U6+X6+AD6</f>
        <v>7765</v>
      </c>
      <c r="F6" s="63">
        <f>+J6+P6+S6+V6+Y6+AE6</f>
        <v>0</v>
      </c>
      <c r="G6" s="63">
        <f>+K6+Q6+T6+W6+Z6+AF6</f>
        <v>0</v>
      </c>
      <c r="H6" s="787">
        <f>+E6/D6</f>
        <v>0.69760129368430512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>
        <v>7765</v>
      </c>
      <c r="Y6" s="63"/>
      <c r="Z6" s="63"/>
      <c r="AA6" s="63"/>
      <c r="AB6" s="63"/>
      <c r="AC6" s="63"/>
      <c r="AD6" s="63"/>
      <c r="AE6" s="63"/>
      <c r="AF6" s="63"/>
    </row>
    <row r="7" spans="1:32" s="48" customFormat="1" ht="12.95" customHeight="1">
      <c r="A7" s="6" t="s">
        <v>33</v>
      </c>
      <c r="B7" s="1215" t="s">
        <v>173</v>
      </c>
      <c r="C7" s="1215"/>
      <c r="D7" s="78">
        <v>0</v>
      </c>
      <c r="E7" s="63">
        <f t="shared" ref="E7:E73" si="0">+I7+O7+R7+U7+X7+AD7</f>
        <v>0</v>
      </c>
      <c r="F7" s="63">
        <f t="shared" ref="F7:F73" si="1">+J7+P7+S7+V7+Y7+AE7</f>
        <v>0</v>
      </c>
      <c r="G7" s="63">
        <f t="shared" ref="G7:G72" si="2">+K7+Q7+T7+W7+Z7+AF7</f>
        <v>0</v>
      </c>
      <c r="H7" s="787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1:32" s="48" customFormat="1" ht="12.95" customHeight="1">
      <c r="A8" s="7" t="s">
        <v>34</v>
      </c>
      <c r="B8" s="1214" t="s">
        <v>172</v>
      </c>
      <c r="C8" s="1214"/>
      <c r="D8" s="800">
        <v>11131</v>
      </c>
      <c r="E8" s="63">
        <f t="shared" si="0"/>
        <v>7765</v>
      </c>
      <c r="F8" s="63">
        <f t="shared" si="1"/>
        <v>0</v>
      </c>
      <c r="G8" s="63">
        <f t="shared" si="2"/>
        <v>0</v>
      </c>
      <c r="H8" s="787">
        <f t="shared" ref="H8:H73" si="3">+E8/D8</f>
        <v>0.69760129368430512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f>SUM(X6:X7)</f>
        <v>7765</v>
      </c>
      <c r="Y8" s="60"/>
      <c r="Z8" s="60"/>
      <c r="AA8" s="60"/>
      <c r="AB8" s="60"/>
      <c r="AC8" s="60"/>
      <c r="AD8" s="60"/>
      <c r="AE8" s="60"/>
      <c r="AF8" s="60"/>
    </row>
    <row r="9" spans="1:32" ht="10.5" customHeight="1">
      <c r="A9" s="8"/>
      <c r="B9" s="9"/>
      <c r="C9" s="9"/>
      <c r="D9" s="801"/>
      <c r="E9" s="63"/>
      <c r="F9" s="63"/>
      <c r="G9" s="63"/>
      <c r="H9" s="787"/>
      <c r="I9" s="32"/>
      <c r="J9" s="32"/>
      <c r="K9" s="33"/>
      <c r="L9" s="32"/>
      <c r="M9" s="32"/>
      <c r="N9" s="32"/>
      <c r="O9" s="32"/>
      <c r="P9" s="32"/>
      <c r="Q9" s="32"/>
      <c r="R9" s="32"/>
      <c r="S9" s="32"/>
      <c r="T9" s="33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s="48" customFormat="1" ht="12.95" customHeight="1">
      <c r="A10" s="6" t="s">
        <v>35</v>
      </c>
      <c r="B10" s="1215" t="s">
        <v>171</v>
      </c>
      <c r="C10" s="1215"/>
      <c r="D10" s="78">
        <v>3005</v>
      </c>
      <c r="E10" s="63">
        <f t="shared" si="0"/>
        <v>1708</v>
      </c>
      <c r="F10" s="63">
        <f t="shared" si="1"/>
        <v>0</v>
      </c>
      <c r="G10" s="63">
        <f t="shared" si="2"/>
        <v>0</v>
      </c>
      <c r="H10" s="787">
        <f t="shared" si="3"/>
        <v>0.56838602329450916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>
        <v>1708</v>
      </c>
      <c r="Y10" s="59"/>
      <c r="Z10" s="59"/>
      <c r="AA10" s="59"/>
      <c r="AB10" s="59"/>
      <c r="AC10" s="59"/>
      <c r="AD10" s="59"/>
      <c r="AE10" s="59"/>
      <c r="AF10" s="59"/>
    </row>
    <row r="11" spans="1:32" ht="10.5" customHeight="1">
      <c r="A11" s="11"/>
      <c r="B11" s="27"/>
      <c r="C11" s="12"/>
      <c r="D11" s="802"/>
      <c r="E11" s="63"/>
      <c r="F11" s="63"/>
      <c r="G11" s="63"/>
      <c r="H11" s="787"/>
      <c r="I11" s="32"/>
      <c r="J11" s="32"/>
      <c r="K11" s="33"/>
      <c r="L11" s="32"/>
      <c r="M11" s="32"/>
      <c r="N11" s="32"/>
      <c r="O11" s="32"/>
      <c r="P11" s="32"/>
      <c r="Q11" s="32"/>
      <c r="R11" s="32"/>
      <c r="S11" s="32"/>
      <c r="T11" s="33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12.95" customHeight="1">
      <c r="A12" s="13" t="s">
        <v>42</v>
      </c>
      <c r="B12" s="1213" t="s">
        <v>41</v>
      </c>
      <c r="C12" s="1213"/>
      <c r="D12" s="803">
        <v>0</v>
      </c>
      <c r="E12" s="63">
        <f>+I12+L12+O12+R12+U12+X12+AA12+AD12</f>
        <v>0</v>
      </c>
      <c r="F12" s="63">
        <f t="shared" ref="F12:G27" si="4">+J12+M12+P12+S12+V12+Y12+AB12+AE12</f>
        <v>0</v>
      </c>
      <c r="G12" s="63">
        <f t="shared" si="4"/>
        <v>0</v>
      </c>
      <c r="H12" s="787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12.95" customHeight="1">
      <c r="A13" s="4" t="s">
        <v>44</v>
      </c>
      <c r="B13" s="1211" t="s">
        <v>43</v>
      </c>
      <c r="C13" s="1211"/>
      <c r="D13" s="804">
        <v>500</v>
      </c>
      <c r="E13" s="63">
        <f t="shared" ref="E13:E36" si="5">+I13+L13+O13+R13+U13+X13+AA13+AD13</f>
        <v>500</v>
      </c>
      <c r="F13" s="63">
        <f t="shared" si="4"/>
        <v>0</v>
      </c>
      <c r="G13" s="63">
        <f t="shared" si="4"/>
        <v>0</v>
      </c>
      <c r="H13" s="787"/>
      <c r="I13" s="31">
        <v>500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1:32" ht="12.95" customHeight="1">
      <c r="A14" s="4" t="s">
        <v>46</v>
      </c>
      <c r="B14" s="1211" t="s">
        <v>45</v>
      </c>
      <c r="C14" s="1211"/>
      <c r="D14" s="804">
        <v>0</v>
      </c>
      <c r="E14" s="63">
        <f t="shared" si="5"/>
        <v>0</v>
      </c>
      <c r="F14" s="63">
        <f t="shared" si="4"/>
        <v>0</v>
      </c>
      <c r="G14" s="63">
        <f t="shared" si="4"/>
        <v>0</v>
      </c>
      <c r="H14" s="787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32" s="48" customFormat="1" ht="12.95" customHeight="1">
      <c r="A15" s="6" t="s">
        <v>47</v>
      </c>
      <c r="B15" s="1215" t="s">
        <v>170</v>
      </c>
      <c r="C15" s="1215"/>
      <c r="D15" s="78">
        <v>500</v>
      </c>
      <c r="E15" s="63">
        <f t="shared" si="5"/>
        <v>500</v>
      </c>
      <c r="F15" s="63">
        <f t="shared" si="4"/>
        <v>0</v>
      </c>
      <c r="G15" s="63">
        <f t="shared" si="4"/>
        <v>0</v>
      </c>
      <c r="H15" s="787"/>
      <c r="I15" s="63">
        <f t="shared" ref="I15:K15" si="6">SUM(I12:I14)</f>
        <v>500</v>
      </c>
      <c r="J15" s="63">
        <f t="shared" si="6"/>
        <v>0</v>
      </c>
      <c r="K15" s="63">
        <f t="shared" si="6"/>
        <v>0</v>
      </c>
      <c r="L15" s="63"/>
      <c r="M15" s="63"/>
      <c r="N15" s="63"/>
      <c r="O15" s="63">
        <f>SUM(O12:O14)</f>
        <v>0</v>
      </c>
      <c r="P15" s="63">
        <f>SUM(P12:P14)</f>
        <v>0</v>
      </c>
      <c r="Q15" s="63">
        <f>SUM(Q12:Q14)</f>
        <v>0</v>
      </c>
      <c r="R15" s="63">
        <f t="shared" ref="R15:T15" si="7">SUM(R12:R14)</f>
        <v>0</v>
      </c>
      <c r="S15" s="63">
        <f t="shared" si="7"/>
        <v>0</v>
      </c>
      <c r="T15" s="63">
        <f t="shared" si="7"/>
        <v>0</v>
      </c>
      <c r="U15" s="63">
        <f t="shared" ref="U15:Z15" si="8">SUM(U12:U14)</f>
        <v>0</v>
      </c>
      <c r="V15" s="63">
        <f t="shared" si="8"/>
        <v>0</v>
      </c>
      <c r="W15" s="63">
        <f t="shared" si="8"/>
        <v>0</v>
      </c>
      <c r="X15" s="63">
        <f t="shared" si="8"/>
        <v>0</v>
      </c>
      <c r="Y15" s="63">
        <f t="shared" si="8"/>
        <v>0</v>
      </c>
      <c r="Z15" s="63">
        <f t="shared" si="8"/>
        <v>0</v>
      </c>
      <c r="AA15" s="63"/>
      <c r="AB15" s="63"/>
      <c r="AC15" s="63"/>
      <c r="AD15" s="63">
        <f>SUM(AD12:AD14)</f>
        <v>0</v>
      </c>
      <c r="AE15" s="63">
        <f>SUM(AE12:AE14)</f>
        <v>0</v>
      </c>
      <c r="AF15" s="63">
        <f>SUM(AF12:AF14)</f>
        <v>0</v>
      </c>
    </row>
    <row r="16" spans="1:32" ht="12.95" customHeight="1">
      <c r="A16" s="4" t="s">
        <v>49</v>
      </c>
      <c r="B16" s="1211" t="s">
        <v>48</v>
      </c>
      <c r="C16" s="1211"/>
      <c r="D16" s="804">
        <v>0</v>
      </c>
      <c r="E16" s="63">
        <f t="shared" si="5"/>
        <v>2520</v>
      </c>
      <c r="F16" s="63">
        <f t="shared" si="4"/>
        <v>0</v>
      </c>
      <c r="G16" s="63">
        <f t="shared" si="4"/>
        <v>0</v>
      </c>
      <c r="H16" s="787"/>
      <c r="I16" s="31">
        <v>2520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12.95" customHeight="1">
      <c r="A17" s="4" t="s">
        <v>51</v>
      </c>
      <c r="B17" s="1211" t="s">
        <v>50</v>
      </c>
      <c r="C17" s="1211"/>
      <c r="D17" s="804">
        <v>0</v>
      </c>
      <c r="E17" s="63">
        <f t="shared" si="5"/>
        <v>0</v>
      </c>
      <c r="F17" s="63">
        <f t="shared" si="4"/>
        <v>0</v>
      </c>
      <c r="G17" s="63">
        <f t="shared" si="4"/>
        <v>0</v>
      </c>
      <c r="H17" s="787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s="48" customFormat="1" ht="12.95" customHeight="1">
      <c r="A18" s="6" t="s">
        <v>52</v>
      </c>
      <c r="B18" s="1215" t="s">
        <v>169</v>
      </c>
      <c r="C18" s="1215"/>
      <c r="D18" s="78">
        <v>0</v>
      </c>
      <c r="E18" s="63">
        <f t="shared" si="5"/>
        <v>2520</v>
      </c>
      <c r="F18" s="63">
        <f t="shared" si="4"/>
        <v>0</v>
      </c>
      <c r="G18" s="63">
        <f t="shared" si="4"/>
        <v>0</v>
      </c>
      <c r="H18" s="787"/>
      <c r="I18" s="63">
        <f t="shared" ref="I18:K18" si="9">+I16+I17</f>
        <v>2520</v>
      </c>
      <c r="J18" s="63">
        <f t="shared" si="9"/>
        <v>0</v>
      </c>
      <c r="K18" s="63">
        <f t="shared" si="9"/>
        <v>0</v>
      </c>
      <c r="L18" s="63"/>
      <c r="M18" s="63"/>
      <c r="N18" s="63"/>
      <c r="O18" s="63">
        <f>+O16+O17</f>
        <v>0</v>
      </c>
      <c r="P18" s="63">
        <f>+P16+P17</f>
        <v>0</v>
      </c>
      <c r="Q18" s="63">
        <f>+Q16+Q17</f>
        <v>0</v>
      </c>
      <c r="R18" s="63">
        <f t="shared" ref="R18:T18" si="10">+R16+R17</f>
        <v>0</v>
      </c>
      <c r="S18" s="63">
        <f t="shared" si="10"/>
        <v>0</v>
      </c>
      <c r="T18" s="63">
        <f t="shared" si="10"/>
        <v>0</v>
      </c>
      <c r="U18" s="63">
        <f t="shared" ref="U18:Z18" si="11">+U16+U17</f>
        <v>0</v>
      </c>
      <c r="V18" s="63">
        <f t="shared" si="11"/>
        <v>0</v>
      </c>
      <c r="W18" s="63">
        <f t="shared" si="11"/>
        <v>0</v>
      </c>
      <c r="X18" s="63">
        <f t="shared" si="11"/>
        <v>0</v>
      </c>
      <c r="Y18" s="63">
        <f t="shared" si="11"/>
        <v>0</v>
      </c>
      <c r="Z18" s="63">
        <f t="shared" si="11"/>
        <v>0</v>
      </c>
      <c r="AA18" s="63"/>
      <c r="AB18" s="63"/>
      <c r="AC18" s="63"/>
      <c r="AD18" s="63">
        <f>+AD16+AD17</f>
        <v>0</v>
      </c>
      <c r="AE18" s="63">
        <f>+AE16+AE17</f>
        <v>0</v>
      </c>
      <c r="AF18" s="63">
        <f>+AF16+AF17</f>
        <v>0</v>
      </c>
    </row>
    <row r="19" spans="1:32" ht="12.95" customHeight="1">
      <c r="A19" s="4" t="s">
        <v>54</v>
      </c>
      <c r="B19" s="1211" t="s">
        <v>53</v>
      </c>
      <c r="C19" s="1211"/>
      <c r="D19" s="804">
        <v>0</v>
      </c>
      <c r="E19" s="63">
        <f t="shared" si="5"/>
        <v>0</v>
      </c>
      <c r="F19" s="63">
        <f t="shared" si="4"/>
        <v>0</v>
      </c>
      <c r="G19" s="63">
        <f t="shared" si="4"/>
        <v>0</v>
      </c>
      <c r="H19" s="787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2" ht="12.95" customHeight="1">
      <c r="A20" s="4" t="s">
        <v>56</v>
      </c>
      <c r="B20" s="1211" t="s">
        <v>55</v>
      </c>
      <c r="C20" s="1211"/>
      <c r="D20" s="804">
        <v>36872</v>
      </c>
      <c r="E20" s="63">
        <f t="shared" si="5"/>
        <v>36135</v>
      </c>
      <c r="F20" s="63">
        <f t="shared" si="4"/>
        <v>0</v>
      </c>
      <c r="G20" s="63">
        <f t="shared" si="4"/>
        <v>0</v>
      </c>
      <c r="H20" s="787">
        <f t="shared" si="3"/>
        <v>0.9800119331742243</v>
      </c>
      <c r="I20" s="31"/>
      <c r="J20" s="31"/>
      <c r="K20" s="31"/>
      <c r="L20" s="31">
        <v>26212</v>
      </c>
      <c r="M20" s="31"/>
      <c r="N20" s="31"/>
      <c r="O20" s="31">
        <v>9923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12.95" customHeight="1">
      <c r="A21" s="4"/>
      <c r="B21" s="1211" t="s">
        <v>167</v>
      </c>
      <c r="C21" s="1211"/>
      <c r="D21" s="804">
        <v>0</v>
      </c>
      <c r="E21" s="63">
        <f t="shared" si="5"/>
        <v>360</v>
      </c>
      <c r="F21" s="63">
        <f t="shared" si="4"/>
        <v>0</v>
      </c>
      <c r="G21" s="63">
        <f t="shared" si="4"/>
        <v>0</v>
      </c>
      <c r="H21" s="787"/>
      <c r="I21" s="31">
        <v>360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2" ht="12.95" customHeight="1">
      <c r="A22" s="4" t="s">
        <v>59</v>
      </c>
      <c r="B22" s="1211" t="s">
        <v>58</v>
      </c>
      <c r="C22" s="1211"/>
      <c r="D22" s="804">
        <v>1800</v>
      </c>
      <c r="E22" s="63">
        <f t="shared" si="5"/>
        <v>0</v>
      </c>
      <c r="F22" s="63">
        <f t="shared" si="4"/>
        <v>0</v>
      </c>
      <c r="G22" s="63">
        <f t="shared" si="4"/>
        <v>0</v>
      </c>
      <c r="H22" s="787">
        <f t="shared" si="3"/>
        <v>0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</row>
    <row r="23" spans="1:32" ht="12.95" customHeight="1">
      <c r="A23" s="4" t="s">
        <v>60</v>
      </c>
      <c r="B23" s="1211" t="s">
        <v>166</v>
      </c>
      <c r="C23" s="1211"/>
      <c r="D23" s="804">
        <v>2800</v>
      </c>
      <c r="E23" s="63">
        <f t="shared" si="5"/>
        <v>650</v>
      </c>
      <c r="F23" s="63">
        <f t="shared" si="4"/>
        <v>0</v>
      </c>
      <c r="G23" s="63">
        <f t="shared" si="4"/>
        <v>0</v>
      </c>
      <c r="H23" s="787">
        <f t="shared" si="3"/>
        <v>0.23214285714285715</v>
      </c>
      <c r="I23" s="31">
        <v>650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2" ht="12.95" customHeight="1">
      <c r="A24" s="4" t="s">
        <v>63</v>
      </c>
      <c r="B24" s="1211" t="s">
        <v>62</v>
      </c>
      <c r="C24" s="1211"/>
      <c r="D24" s="804">
        <v>0</v>
      </c>
      <c r="E24" s="63">
        <f t="shared" si="5"/>
        <v>0</v>
      </c>
      <c r="F24" s="63">
        <f t="shared" si="4"/>
        <v>0</v>
      </c>
      <c r="G24" s="63">
        <f t="shared" si="4"/>
        <v>0</v>
      </c>
      <c r="H24" s="787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</row>
    <row r="25" spans="1:32" ht="12.95" customHeight="1">
      <c r="A25" s="4" t="s">
        <v>65</v>
      </c>
      <c r="B25" s="1211" t="s">
        <v>64</v>
      </c>
      <c r="C25" s="1211"/>
      <c r="D25" s="804">
        <v>9920</v>
      </c>
      <c r="E25" s="63">
        <f t="shared" si="5"/>
        <v>6400</v>
      </c>
      <c r="F25" s="63">
        <f t="shared" si="4"/>
        <v>0</v>
      </c>
      <c r="G25" s="63">
        <f t="shared" si="4"/>
        <v>0</v>
      </c>
      <c r="H25" s="787">
        <f t="shared" si="3"/>
        <v>0.64516129032258063</v>
      </c>
      <c r="I25" s="31">
        <v>2900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>
        <v>3500</v>
      </c>
      <c r="AB25" s="31"/>
      <c r="AC25" s="31"/>
      <c r="AD25" s="31"/>
      <c r="AE25" s="31"/>
      <c r="AF25" s="31"/>
    </row>
    <row r="26" spans="1:32" s="48" customFormat="1" ht="12.95" customHeight="1">
      <c r="A26" s="6" t="s">
        <v>66</v>
      </c>
      <c r="B26" s="1215" t="s">
        <v>156</v>
      </c>
      <c r="C26" s="1215"/>
      <c r="D26" s="78">
        <v>51392</v>
      </c>
      <c r="E26" s="63">
        <f t="shared" si="5"/>
        <v>43545</v>
      </c>
      <c r="F26" s="63">
        <f t="shared" si="4"/>
        <v>0</v>
      </c>
      <c r="G26" s="63">
        <f t="shared" si="4"/>
        <v>0</v>
      </c>
      <c r="H26" s="787">
        <f t="shared" si="3"/>
        <v>0.84731086550435863</v>
      </c>
      <c r="I26" s="63">
        <f t="shared" ref="I26:AF26" si="12">+I25+I24+I23+I22+I21+I20+I19</f>
        <v>3910</v>
      </c>
      <c r="J26" s="63">
        <f t="shared" si="12"/>
        <v>0</v>
      </c>
      <c r="K26" s="63">
        <f t="shared" si="12"/>
        <v>0</v>
      </c>
      <c r="L26" s="63">
        <f t="shared" si="12"/>
        <v>26212</v>
      </c>
      <c r="M26" s="63">
        <f t="shared" si="12"/>
        <v>0</v>
      </c>
      <c r="N26" s="63">
        <f t="shared" si="12"/>
        <v>0</v>
      </c>
      <c r="O26" s="63">
        <f t="shared" si="12"/>
        <v>9923</v>
      </c>
      <c r="P26" s="63">
        <f t="shared" si="12"/>
        <v>0</v>
      </c>
      <c r="Q26" s="63">
        <f t="shared" si="12"/>
        <v>0</v>
      </c>
      <c r="R26" s="63">
        <f t="shared" si="12"/>
        <v>0</v>
      </c>
      <c r="S26" s="63">
        <f t="shared" si="12"/>
        <v>0</v>
      </c>
      <c r="T26" s="63">
        <f t="shared" si="12"/>
        <v>0</v>
      </c>
      <c r="U26" s="63">
        <f t="shared" si="12"/>
        <v>0</v>
      </c>
      <c r="V26" s="63">
        <f t="shared" si="12"/>
        <v>0</v>
      </c>
      <c r="W26" s="63">
        <f t="shared" si="12"/>
        <v>0</v>
      </c>
      <c r="X26" s="63">
        <f t="shared" si="12"/>
        <v>0</v>
      </c>
      <c r="Y26" s="63">
        <f t="shared" si="12"/>
        <v>0</v>
      </c>
      <c r="Z26" s="63">
        <f t="shared" si="12"/>
        <v>0</v>
      </c>
      <c r="AA26" s="63">
        <f t="shared" si="12"/>
        <v>3500</v>
      </c>
      <c r="AB26" s="63">
        <f t="shared" si="12"/>
        <v>0</v>
      </c>
      <c r="AC26" s="63">
        <f t="shared" si="12"/>
        <v>0</v>
      </c>
      <c r="AD26" s="63">
        <f t="shared" si="12"/>
        <v>0</v>
      </c>
      <c r="AE26" s="63">
        <f t="shared" si="12"/>
        <v>0</v>
      </c>
      <c r="AF26" s="63">
        <f t="shared" si="12"/>
        <v>0</v>
      </c>
    </row>
    <row r="27" spans="1:32" ht="12.95" customHeight="1">
      <c r="A27" s="4" t="s">
        <v>68</v>
      </c>
      <c r="B27" s="1211" t="s">
        <v>67</v>
      </c>
      <c r="C27" s="1211"/>
      <c r="D27" s="804">
        <v>0</v>
      </c>
      <c r="E27" s="63">
        <f t="shared" si="5"/>
        <v>0</v>
      </c>
      <c r="F27" s="63">
        <f t="shared" si="4"/>
        <v>0</v>
      </c>
      <c r="G27" s="63">
        <f t="shared" si="4"/>
        <v>0</v>
      </c>
      <c r="H27" s="787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12.95" customHeight="1">
      <c r="A28" s="4" t="s">
        <v>70</v>
      </c>
      <c r="B28" s="1211" t="s">
        <v>69</v>
      </c>
      <c r="C28" s="1211"/>
      <c r="D28" s="804">
        <v>0</v>
      </c>
      <c r="E28" s="63">
        <f t="shared" si="5"/>
        <v>0</v>
      </c>
      <c r="F28" s="63">
        <f t="shared" ref="F28:F36" si="13">+J28+M28+P28+S28+V28+Y28+AB28+AE28</f>
        <v>0</v>
      </c>
      <c r="G28" s="63">
        <f t="shared" ref="G28:G36" si="14">+K28+N28+Q28+T28+W28+Z28+AC28+AF28</f>
        <v>0</v>
      </c>
      <c r="H28" s="787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2" s="48" customFormat="1" ht="12.95" customHeight="1">
      <c r="A29" s="6" t="s">
        <v>71</v>
      </c>
      <c r="B29" s="1215" t="s">
        <v>155</v>
      </c>
      <c r="C29" s="1215"/>
      <c r="D29" s="78">
        <v>0</v>
      </c>
      <c r="E29" s="63">
        <f t="shared" si="5"/>
        <v>0</v>
      </c>
      <c r="F29" s="63">
        <f t="shared" si="13"/>
        <v>0</v>
      </c>
      <c r="G29" s="63">
        <f t="shared" si="14"/>
        <v>0</v>
      </c>
      <c r="H29" s="787"/>
      <c r="I29" s="63">
        <f t="shared" ref="I29:K29" si="15">+I27+I28</f>
        <v>0</v>
      </c>
      <c r="J29" s="63">
        <f t="shared" si="15"/>
        <v>0</v>
      </c>
      <c r="K29" s="63">
        <f t="shared" si="15"/>
        <v>0</v>
      </c>
      <c r="L29" s="63"/>
      <c r="M29" s="63"/>
      <c r="N29" s="63"/>
      <c r="O29" s="63">
        <f>+O27+O28</f>
        <v>0</v>
      </c>
      <c r="P29" s="63">
        <f>+P27+P28</f>
        <v>0</v>
      </c>
      <c r="Q29" s="63">
        <f>+Q27+Q28</f>
        <v>0</v>
      </c>
      <c r="R29" s="63">
        <f t="shared" ref="R29:AC29" si="16">+R27+R28</f>
        <v>0</v>
      </c>
      <c r="S29" s="63">
        <f t="shared" si="16"/>
        <v>0</v>
      </c>
      <c r="T29" s="63">
        <f t="shared" si="16"/>
        <v>0</v>
      </c>
      <c r="U29" s="63">
        <f t="shared" si="16"/>
        <v>0</v>
      </c>
      <c r="V29" s="63">
        <f t="shared" si="16"/>
        <v>0</v>
      </c>
      <c r="W29" s="63">
        <f t="shared" si="16"/>
        <v>0</v>
      </c>
      <c r="X29" s="63">
        <f t="shared" si="16"/>
        <v>0</v>
      </c>
      <c r="Y29" s="63">
        <f t="shared" si="16"/>
        <v>0</v>
      </c>
      <c r="Z29" s="63">
        <f t="shared" si="16"/>
        <v>0</v>
      </c>
      <c r="AA29" s="63">
        <f t="shared" si="16"/>
        <v>0</v>
      </c>
      <c r="AB29" s="63">
        <f t="shared" si="16"/>
        <v>0</v>
      </c>
      <c r="AC29" s="63">
        <f t="shared" si="16"/>
        <v>0</v>
      </c>
      <c r="AD29" s="63">
        <f>+AD27+AD28</f>
        <v>0</v>
      </c>
      <c r="AE29" s="63">
        <f>+AE27+AE28</f>
        <v>0</v>
      </c>
      <c r="AF29" s="63">
        <f>+AF27+AF28</f>
        <v>0</v>
      </c>
    </row>
    <row r="30" spans="1:32" ht="12.95" customHeight="1">
      <c r="A30" s="4" t="s">
        <v>73</v>
      </c>
      <c r="B30" s="1211" t="s">
        <v>72</v>
      </c>
      <c r="C30" s="1211"/>
      <c r="D30" s="804">
        <v>12688</v>
      </c>
      <c r="E30" s="63">
        <f t="shared" si="5"/>
        <v>10771</v>
      </c>
      <c r="F30" s="63">
        <f t="shared" si="13"/>
        <v>0</v>
      </c>
      <c r="G30" s="63">
        <f t="shared" si="14"/>
        <v>0</v>
      </c>
      <c r="H30" s="787">
        <f t="shared" si="3"/>
        <v>0.84891235813366961</v>
      </c>
      <c r="I30" s="716">
        <v>840</v>
      </c>
      <c r="J30" s="31"/>
      <c r="K30" s="31"/>
      <c r="L30" s="716">
        <v>7077</v>
      </c>
      <c r="M30" s="31"/>
      <c r="N30" s="31"/>
      <c r="O30" s="31">
        <v>2679</v>
      </c>
      <c r="P30" s="31"/>
      <c r="Q30" s="31"/>
      <c r="R30" s="716"/>
      <c r="S30" s="31"/>
      <c r="T30" s="31"/>
      <c r="U30" s="31"/>
      <c r="V30" s="31"/>
      <c r="W30" s="31"/>
      <c r="X30" s="31"/>
      <c r="Y30" s="31"/>
      <c r="Z30" s="31"/>
      <c r="AA30" s="31">
        <v>175</v>
      </c>
      <c r="AB30" s="31"/>
      <c r="AC30" s="31"/>
      <c r="AD30" s="31"/>
      <c r="AE30" s="31"/>
      <c r="AF30" s="31"/>
    </row>
    <row r="31" spans="1:32" ht="12.95" customHeight="1">
      <c r="A31" s="4" t="s">
        <v>75</v>
      </c>
      <c r="B31" s="1211" t="s">
        <v>74</v>
      </c>
      <c r="C31" s="1211"/>
      <c r="D31" s="804">
        <v>5520</v>
      </c>
      <c r="E31" s="63">
        <f t="shared" si="5"/>
        <v>4725</v>
      </c>
      <c r="F31" s="63">
        <f t="shared" si="13"/>
        <v>0</v>
      </c>
      <c r="G31" s="63">
        <f t="shared" si="14"/>
        <v>0</v>
      </c>
      <c r="H31" s="787">
        <f t="shared" si="3"/>
        <v>0.85597826086956519</v>
      </c>
      <c r="I31" s="716">
        <f>405+176</f>
        <v>581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716">
        <v>54</v>
      </c>
      <c r="AB31" s="31"/>
      <c r="AC31" s="31"/>
      <c r="AD31" s="716">
        <v>4090</v>
      </c>
      <c r="AE31" s="31"/>
      <c r="AF31" s="31"/>
    </row>
    <row r="32" spans="1:32" ht="12.95" customHeight="1">
      <c r="A32" s="4" t="s">
        <v>76</v>
      </c>
      <c r="B32" s="1211" t="s">
        <v>154</v>
      </c>
      <c r="C32" s="1211"/>
      <c r="D32" s="804">
        <v>0</v>
      </c>
      <c r="E32" s="63">
        <f t="shared" si="5"/>
        <v>0</v>
      </c>
      <c r="F32" s="63">
        <f t="shared" si="13"/>
        <v>0</v>
      </c>
      <c r="G32" s="63">
        <f t="shared" si="14"/>
        <v>0</v>
      </c>
      <c r="H32" s="787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12.95" customHeight="1">
      <c r="A33" s="4" t="s">
        <v>77</v>
      </c>
      <c r="B33" s="1211" t="s">
        <v>153</v>
      </c>
      <c r="C33" s="1211"/>
      <c r="D33" s="804">
        <v>0</v>
      </c>
      <c r="E33" s="63">
        <f t="shared" si="5"/>
        <v>0</v>
      </c>
      <c r="F33" s="63">
        <f t="shared" si="13"/>
        <v>0</v>
      </c>
      <c r="G33" s="63">
        <f t="shared" si="14"/>
        <v>0</v>
      </c>
      <c r="H33" s="787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12.95" customHeight="1">
      <c r="A34" s="4" t="s">
        <v>79</v>
      </c>
      <c r="B34" s="1211" t="s">
        <v>78</v>
      </c>
      <c r="C34" s="1211"/>
      <c r="D34" s="804">
        <v>0</v>
      </c>
      <c r="E34" s="63">
        <f t="shared" si="5"/>
        <v>0</v>
      </c>
      <c r="F34" s="63">
        <f t="shared" si="13"/>
        <v>0</v>
      </c>
      <c r="G34" s="63">
        <f t="shared" si="14"/>
        <v>0</v>
      </c>
      <c r="H34" s="787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s="48" customFormat="1" ht="12.95" customHeight="1">
      <c r="A35" s="6" t="s">
        <v>80</v>
      </c>
      <c r="B35" s="1215" t="s">
        <v>152</v>
      </c>
      <c r="C35" s="1215"/>
      <c r="D35" s="78">
        <v>18208</v>
      </c>
      <c r="E35" s="63">
        <f t="shared" si="5"/>
        <v>15496</v>
      </c>
      <c r="F35" s="63">
        <f t="shared" si="13"/>
        <v>0</v>
      </c>
      <c r="G35" s="63">
        <f t="shared" si="14"/>
        <v>0</v>
      </c>
      <c r="H35" s="787">
        <f t="shared" si="3"/>
        <v>0.85105448154657293</v>
      </c>
      <c r="I35" s="63">
        <f t="shared" ref="I35:O35" si="17">SUM(I30:I34)</f>
        <v>1421</v>
      </c>
      <c r="J35" s="63">
        <f t="shared" si="17"/>
        <v>0</v>
      </c>
      <c r="K35" s="63">
        <f t="shared" si="17"/>
        <v>0</v>
      </c>
      <c r="L35" s="63">
        <f t="shared" si="17"/>
        <v>7077</v>
      </c>
      <c r="M35" s="63">
        <f t="shared" si="17"/>
        <v>0</v>
      </c>
      <c r="N35" s="63">
        <f t="shared" si="17"/>
        <v>0</v>
      </c>
      <c r="O35" s="63">
        <f t="shared" si="17"/>
        <v>2679</v>
      </c>
      <c r="P35" s="63">
        <f>SUM(P30:P34)</f>
        <v>0</v>
      </c>
      <c r="Q35" s="63">
        <f>SUM(Q30:Q34)</f>
        <v>0</v>
      </c>
      <c r="R35" s="63">
        <f t="shared" ref="R35:AC35" si="18">SUM(R30:R34)</f>
        <v>0</v>
      </c>
      <c r="S35" s="63">
        <f t="shared" si="18"/>
        <v>0</v>
      </c>
      <c r="T35" s="63">
        <f t="shared" si="18"/>
        <v>0</v>
      </c>
      <c r="U35" s="63">
        <f t="shared" si="18"/>
        <v>0</v>
      </c>
      <c r="V35" s="63">
        <f t="shared" si="18"/>
        <v>0</v>
      </c>
      <c r="W35" s="63">
        <f t="shared" si="18"/>
        <v>0</v>
      </c>
      <c r="X35" s="63">
        <f t="shared" si="18"/>
        <v>0</v>
      </c>
      <c r="Y35" s="63">
        <f t="shared" si="18"/>
        <v>0</v>
      </c>
      <c r="Z35" s="63">
        <f t="shared" si="18"/>
        <v>0</v>
      </c>
      <c r="AA35" s="63">
        <f t="shared" si="18"/>
        <v>229</v>
      </c>
      <c r="AB35" s="63">
        <f t="shared" si="18"/>
        <v>0</v>
      </c>
      <c r="AC35" s="63">
        <f t="shared" si="18"/>
        <v>0</v>
      </c>
      <c r="AD35" s="63">
        <f>SUM(AD30:AD34)</f>
        <v>4090</v>
      </c>
      <c r="AE35" s="63">
        <f>SUM(AE30:AE34)</f>
        <v>0</v>
      </c>
      <c r="AF35" s="63">
        <f>SUM(AF30:AF34)</f>
        <v>0</v>
      </c>
    </row>
    <row r="36" spans="1:32" s="48" customFormat="1" ht="12.95" customHeight="1">
      <c r="A36" s="7" t="s">
        <v>81</v>
      </c>
      <c r="B36" s="1214" t="s">
        <v>151</v>
      </c>
      <c r="C36" s="1214"/>
      <c r="D36" s="800">
        <v>70100</v>
      </c>
      <c r="E36" s="63">
        <f t="shared" si="5"/>
        <v>62061</v>
      </c>
      <c r="F36" s="63">
        <f t="shared" si="13"/>
        <v>0</v>
      </c>
      <c r="G36" s="63">
        <f t="shared" si="14"/>
        <v>0</v>
      </c>
      <c r="H36" s="787">
        <f t="shared" si="3"/>
        <v>0.88532097004279597</v>
      </c>
      <c r="I36" s="60">
        <f>+I35+I29+I26+I18+I15</f>
        <v>8351</v>
      </c>
      <c r="J36" s="60">
        <f t="shared" ref="J36:AF36" si="19">+J35+J29+J26+J18+J15</f>
        <v>0</v>
      </c>
      <c r="K36" s="60">
        <f t="shared" si="19"/>
        <v>0</v>
      </c>
      <c r="L36" s="60">
        <f t="shared" si="19"/>
        <v>33289</v>
      </c>
      <c r="M36" s="60">
        <f t="shared" si="19"/>
        <v>0</v>
      </c>
      <c r="N36" s="60">
        <f t="shared" si="19"/>
        <v>0</v>
      </c>
      <c r="O36" s="60">
        <f t="shared" si="19"/>
        <v>12602</v>
      </c>
      <c r="P36" s="60">
        <f t="shared" si="19"/>
        <v>0</v>
      </c>
      <c r="Q36" s="60">
        <f t="shared" si="19"/>
        <v>0</v>
      </c>
      <c r="R36" s="60">
        <f t="shared" si="19"/>
        <v>0</v>
      </c>
      <c r="S36" s="60">
        <f t="shared" si="19"/>
        <v>0</v>
      </c>
      <c r="T36" s="60">
        <f t="shared" si="19"/>
        <v>0</v>
      </c>
      <c r="U36" s="60">
        <f t="shared" si="19"/>
        <v>0</v>
      </c>
      <c r="V36" s="60">
        <f t="shared" si="19"/>
        <v>0</v>
      </c>
      <c r="W36" s="60">
        <f t="shared" si="19"/>
        <v>0</v>
      </c>
      <c r="X36" s="60">
        <f t="shared" si="19"/>
        <v>0</v>
      </c>
      <c r="Y36" s="60">
        <f t="shared" si="19"/>
        <v>0</v>
      </c>
      <c r="Z36" s="60">
        <f t="shared" si="19"/>
        <v>0</v>
      </c>
      <c r="AA36" s="60">
        <f t="shared" si="19"/>
        <v>3729</v>
      </c>
      <c r="AB36" s="60">
        <f t="shared" si="19"/>
        <v>0</v>
      </c>
      <c r="AC36" s="60">
        <f t="shared" si="19"/>
        <v>0</v>
      </c>
      <c r="AD36" s="60">
        <f t="shared" si="19"/>
        <v>4090</v>
      </c>
      <c r="AE36" s="60">
        <f t="shared" si="19"/>
        <v>0</v>
      </c>
      <c r="AF36" s="60">
        <f t="shared" si="19"/>
        <v>0</v>
      </c>
    </row>
    <row r="37" spans="1:32" ht="8.25" customHeight="1">
      <c r="A37" s="8"/>
      <c r="B37" s="9"/>
      <c r="C37" s="9"/>
      <c r="D37" s="801"/>
      <c r="E37" s="63"/>
      <c r="F37" s="63"/>
      <c r="G37" s="63"/>
      <c r="H37" s="787"/>
      <c r="I37" s="32"/>
      <c r="J37" s="32"/>
      <c r="K37" s="33"/>
      <c r="L37" s="32"/>
      <c r="M37" s="32"/>
      <c r="N37" s="32"/>
      <c r="O37" s="32"/>
      <c r="P37" s="32"/>
      <c r="Q37" s="32"/>
      <c r="R37" s="32"/>
      <c r="S37" s="32"/>
      <c r="T37" s="33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ht="12.95" hidden="1" customHeight="1">
      <c r="A38" s="13" t="s">
        <v>83</v>
      </c>
      <c r="B38" s="1213" t="s">
        <v>82</v>
      </c>
      <c r="C38" s="1213"/>
      <c r="D38" s="803"/>
      <c r="E38" s="63"/>
      <c r="F38" s="63"/>
      <c r="G38" s="63"/>
      <c r="H38" s="787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12.95" hidden="1" customHeight="1">
      <c r="A39" s="14" t="s">
        <v>84</v>
      </c>
      <c r="B39" s="1287" t="s">
        <v>136</v>
      </c>
      <c r="C39" s="1287"/>
      <c r="D39" s="805"/>
      <c r="E39" s="63"/>
      <c r="F39" s="63"/>
      <c r="G39" s="63"/>
      <c r="H39" s="787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</row>
    <row r="40" spans="1:32" s="44" customFormat="1" ht="12.95" hidden="1" customHeight="1">
      <c r="A40" s="36" t="s">
        <v>84</v>
      </c>
      <c r="B40" s="43"/>
      <c r="C40" s="39" t="s">
        <v>138</v>
      </c>
      <c r="D40" s="806"/>
      <c r="E40" s="63"/>
      <c r="F40" s="63"/>
      <c r="G40" s="63"/>
      <c r="H40" s="787"/>
      <c r="I40" s="62"/>
      <c r="J40" s="57"/>
      <c r="K40" s="57"/>
      <c r="L40" s="62"/>
      <c r="M40" s="62"/>
      <c r="N40" s="62"/>
      <c r="O40" s="62"/>
      <c r="P40" s="62"/>
      <c r="Q40" s="62"/>
      <c r="R40" s="62"/>
      <c r="S40" s="57"/>
      <c r="T40" s="5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</row>
    <row r="41" spans="1:32" ht="12.95" hidden="1" customHeight="1">
      <c r="A41" s="4" t="s">
        <v>86</v>
      </c>
      <c r="B41" s="1213" t="s">
        <v>85</v>
      </c>
      <c r="C41" s="1213"/>
      <c r="D41" s="803"/>
      <c r="E41" s="63"/>
      <c r="F41" s="63"/>
      <c r="G41" s="63"/>
      <c r="H41" s="787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</row>
    <row r="42" spans="1:32" ht="12.95" hidden="1" customHeight="1">
      <c r="A42" s="14" t="s">
        <v>87</v>
      </c>
      <c r="B42" s="1287" t="s">
        <v>139</v>
      </c>
      <c r="C42" s="1287"/>
      <c r="D42" s="805"/>
      <c r="E42" s="63"/>
      <c r="F42" s="63"/>
      <c r="G42" s="63"/>
      <c r="H42" s="787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</row>
    <row r="43" spans="1:32" s="44" customFormat="1" ht="12.95" hidden="1" customHeight="1">
      <c r="A43" s="36" t="s">
        <v>87</v>
      </c>
      <c r="B43" s="43"/>
      <c r="C43" s="37" t="s">
        <v>88</v>
      </c>
      <c r="D43" s="807"/>
      <c r="E43" s="63"/>
      <c r="F43" s="63"/>
      <c r="G43" s="63"/>
      <c r="H43" s="787"/>
      <c r="I43" s="62"/>
      <c r="J43" s="57"/>
      <c r="K43" s="57"/>
      <c r="L43" s="62"/>
      <c r="M43" s="62"/>
      <c r="N43" s="62"/>
      <c r="O43" s="62"/>
      <c r="P43" s="62"/>
      <c r="Q43" s="62"/>
      <c r="R43" s="62"/>
      <c r="S43" s="57"/>
      <c r="T43" s="57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</row>
    <row r="44" spans="1:32" s="44" customFormat="1" ht="12.95" hidden="1" customHeight="1">
      <c r="A44" s="36" t="s">
        <v>87</v>
      </c>
      <c r="B44" s="43"/>
      <c r="C44" s="39" t="s">
        <v>140</v>
      </c>
      <c r="D44" s="806"/>
      <c r="E44" s="63"/>
      <c r="F44" s="63"/>
      <c r="G44" s="63"/>
      <c r="H44" s="787"/>
      <c r="I44" s="62"/>
      <c r="J44" s="57"/>
      <c r="K44" s="57"/>
      <c r="L44" s="62"/>
      <c r="M44" s="62"/>
      <c r="N44" s="62"/>
      <c r="O44" s="62"/>
      <c r="P44" s="62"/>
      <c r="Q44" s="62"/>
      <c r="R44" s="62"/>
      <c r="S44" s="57"/>
      <c r="T44" s="57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</row>
    <row r="45" spans="1:32" ht="12.95" hidden="1" customHeight="1">
      <c r="A45" s="14" t="s">
        <v>89</v>
      </c>
      <c r="B45" s="1291" t="s">
        <v>141</v>
      </c>
      <c r="C45" s="1291"/>
      <c r="D45" s="808"/>
      <c r="E45" s="63"/>
      <c r="F45" s="63"/>
      <c r="G45" s="63"/>
      <c r="H45" s="787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</row>
    <row r="46" spans="1:32" s="44" customFormat="1" ht="12.95" hidden="1" customHeight="1">
      <c r="A46" s="40" t="s">
        <v>89</v>
      </c>
      <c r="B46" s="43"/>
      <c r="C46" s="39" t="s">
        <v>142</v>
      </c>
      <c r="D46" s="806"/>
      <c r="E46" s="63"/>
      <c r="F46" s="63"/>
      <c r="G46" s="63"/>
      <c r="H46" s="78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</row>
    <row r="47" spans="1:32" ht="12.95" hidden="1" customHeight="1">
      <c r="A47" s="14" t="s">
        <v>90</v>
      </c>
      <c r="B47" s="1228" t="s">
        <v>143</v>
      </c>
      <c r="C47" s="1228"/>
      <c r="D47" s="174"/>
      <c r="E47" s="63"/>
      <c r="F47" s="63"/>
      <c r="G47" s="63"/>
      <c r="H47" s="787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s="44" customFormat="1" ht="12.95" hidden="1" customHeight="1">
      <c r="A48" s="40" t="s">
        <v>90</v>
      </c>
      <c r="B48" s="43"/>
      <c r="C48" s="39" t="s">
        <v>144</v>
      </c>
      <c r="D48" s="806"/>
      <c r="E48" s="63"/>
      <c r="F48" s="63"/>
      <c r="G48" s="63"/>
      <c r="H48" s="78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</row>
    <row r="49" spans="1:32" ht="12.95" hidden="1" customHeight="1">
      <c r="A49" s="4" t="s">
        <v>91</v>
      </c>
      <c r="B49" s="1228" t="s">
        <v>145</v>
      </c>
      <c r="C49" s="1228"/>
      <c r="D49" s="174"/>
      <c r="E49" s="63"/>
      <c r="F49" s="63"/>
      <c r="G49" s="63"/>
      <c r="H49" s="787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s="44" customFormat="1" ht="12.95" hidden="1" customHeight="1">
      <c r="A50" s="40" t="s">
        <v>91</v>
      </c>
      <c r="B50" s="43"/>
      <c r="C50" s="39" t="s">
        <v>92</v>
      </c>
      <c r="D50" s="806"/>
      <c r="E50" s="63"/>
      <c r="F50" s="63"/>
      <c r="G50" s="63"/>
      <c r="H50" s="78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</row>
    <row r="51" spans="1:32" ht="12.95" hidden="1" customHeight="1">
      <c r="A51" s="14" t="s">
        <v>93</v>
      </c>
      <c r="B51" s="1288" t="s">
        <v>146</v>
      </c>
      <c r="C51" s="1228"/>
      <c r="D51" s="174"/>
      <c r="E51" s="63"/>
      <c r="F51" s="63"/>
      <c r="G51" s="63"/>
      <c r="H51" s="787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s="44" customFormat="1" ht="12.95" hidden="1" customHeight="1">
      <c r="A52" s="36" t="s">
        <v>93</v>
      </c>
      <c r="B52" s="43"/>
      <c r="C52" s="39" t="s">
        <v>147</v>
      </c>
      <c r="D52" s="806"/>
      <c r="E52" s="63"/>
      <c r="F52" s="63"/>
      <c r="G52" s="63"/>
      <c r="H52" s="78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</row>
    <row r="53" spans="1:32" s="44" customFormat="1" ht="12.95" hidden="1" customHeight="1">
      <c r="A53" s="36" t="s">
        <v>93</v>
      </c>
      <c r="B53" s="43"/>
      <c r="C53" s="39" t="s">
        <v>137</v>
      </c>
      <c r="D53" s="806"/>
      <c r="E53" s="63"/>
      <c r="F53" s="63"/>
      <c r="G53" s="63"/>
      <c r="H53" s="78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</row>
    <row r="54" spans="1:32" s="44" customFormat="1" ht="12.95" hidden="1" customHeight="1">
      <c r="A54" s="41" t="s">
        <v>93</v>
      </c>
      <c r="B54" s="43"/>
      <c r="C54" s="39" t="s">
        <v>148</v>
      </c>
      <c r="D54" s="806"/>
      <c r="E54" s="63"/>
      <c r="F54" s="63"/>
      <c r="G54" s="63"/>
      <c r="H54" s="787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s="44" customFormat="1" ht="12.95" hidden="1" customHeight="1">
      <c r="A55" s="36" t="s">
        <v>93</v>
      </c>
      <c r="B55" s="43"/>
      <c r="C55" s="39" t="s">
        <v>149</v>
      </c>
      <c r="D55" s="806"/>
      <c r="E55" s="63"/>
      <c r="F55" s="63"/>
      <c r="G55" s="63"/>
      <c r="H55" s="787"/>
      <c r="I55" s="64"/>
      <c r="J55" s="64"/>
      <c r="K55" s="64"/>
      <c r="L55" s="64"/>
      <c r="M55" s="64"/>
      <c r="N55" s="64"/>
      <c r="O55" s="64"/>
      <c r="P55" s="64"/>
      <c r="Q55" s="64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</row>
    <row r="56" spans="1:32" s="48" customFormat="1" ht="12.95" hidden="1" customHeight="1">
      <c r="A56" s="7" t="s">
        <v>94</v>
      </c>
      <c r="B56" s="1289" t="s">
        <v>150</v>
      </c>
      <c r="C56" s="1290"/>
      <c r="D56" s="809"/>
      <c r="E56" s="63"/>
      <c r="F56" s="63"/>
      <c r="G56" s="63"/>
      <c r="H56" s="787"/>
      <c r="I56" s="63"/>
      <c r="J56" s="63"/>
      <c r="K56" s="63"/>
      <c r="L56" s="63"/>
      <c r="M56" s="63"/>
      <c r="N56" s="63"/>
      <c r="O56" s="63"/>
      <c r="P56" s="63"/>
      <c r="Q56" s="63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</row>
    <row r="57" spans="1:32" ht="7.5" hidden="1" customHeight="1">
      <c r="A57" s="8"/>
      <c r="B57" s="1242"/>
      <c r="C57" s="1242"/>
      <c r="D57" s="810"/>
      <c r="E57" s="63"/>
      <c r="F57" s="63"/>
      <c r="G57" s="63"/>
      <c r="H57" s="787"/>
      <c r="I57" s="312"/>
      <c r="J57" s="312"/>
      <c r="K57" s="312"/>
      <c r="L57" s="312"/>
      <c r="M57" s="312"/>
      <c r="N57" s="312"/>
      <c r="O57" s="312"/>
      <c r="P57" s="312"/>
      <c r="Q57" s="312"/>
      <c r="R57" s="32"/>
      <c r="S57" s="32"/>
      <c r="T57" s="33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 ht="12.95" customHeight="1">
      <c r="A58" s="13" t="s">
        <v>96</v>
      </c>
      <c r="B58" s="1228" t="s">
        <v>95</v>
      </c>
      <c r="C58" s="1228"/>
      <c r="D58" s="174">
        <v>0</v>
      </c>
      <c r="E58" s="63">
        <f t="shared" si="0"/>
        <v>15474</v>
      </c>
      <c r="F58" s="63">
        <f t="shared" si="1"/>
        <v>0</v>
      </c>
      <c r="G58" s="63">
        <f t="shared" si="2"/>
        <v>0</v>
      </c>
      <c r="H58" s="787"/>
      <c r="I58" s="31"/>
      <c r="J58" s="31"/>
      <c r="K58" s="31"/>
      <c r="L58" s="31"/>
      <c r="M58" s="31"/>
      <c r="N58" s="31"/>
      <c r="O58" s="31"/>
      <c r="P58" s="31"/>
      <c r="Q58" s="31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>
        <v>15474</v>
      </c>
      <c r="AE58" s="34"/>
      <c r="AF58" s="34"/>
    </row>
    <row r="59" spans="1:32" ht="12.95" customHeight="1">
      <c r="A59" s="4" t="s">
        <v>98</v>
      </c>
      <c r="B59" s="1228" t="s">
        <v>97</v>
      </c>
      <c r="C59" s="1228"/>
      <c r="D59" s="174">
        <v>0</v>
      </c>
      <c r="E59" s="63">
        <f t="shared" si="0"/>
        <v>0</v>
      </c>
      <c r="F59" s="63">
        <f t="shared" si="1"/>
        <v>0</v>
      </c>
      <c r="G59" s="63">
        <f t="shared" si="2"/>
        <v>0</v>
      </c>
      <c r="H59" s="787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4"/>
      <c r="AB59" s="34"/>
      <c r="AC59" s="34"/>
      <c r="AD59" s="34"/>
      <c r="AE59" s="34"/>
      <c r="AF59" s="34"/>
    </row>
    <row r="60" spans="1:32" ht="12.95" customHeight="1">
      <c r="A60" s="4" t="s">
        <v>101</v>
      </c>
      <c r="B60" s="1228" t="s">
        <v>165</v>
      </c>
      <c r="C60" s="1228"/>
      <c r="D60" s="174">
        <v>0</v>
      </c>
      <c r="E60" s="63">
        <f t="shared" si="0"/>
        <v>0</v>
      </c>
      <c r="F60" s="63">
        <f t="shared" si="1"/>
        <v>0</v>
      </c>
      <c r="G60" s="63">
        <f t="shared" si="2"/>
        <v>0</v>
      </c>
      <c r="H60" s="787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4"/>
      <c r="AB60" s="34"/>
      <c r="AC60" s="34"/>
      <c r="AD60" s="34"/>
      <c r="AE60" s="34"/>
      <c r="AF60" s="34"/>
    </row>
    <row r="61" spans="1:32" ht="12.95" customHeight="1">
      <c r="A61" s="4" t="s">
        <v>103</v>
      </c>
      <c r="B61" s="1228" t="s">
        <v>102</v>
      </c>
      <c r="C61" s="1228"/>
      <c r="D61" s="174">
        <v>0</v>
      </c>
      <c r="E61" s="63">
        <f t="shared" si="0"/>
        <v>0</v>
      </c>
      <c r="F61" s="63">
        <f t="shared" si="1"/>
        <v>0</v>
      </c>
      <c r="G61" s="63">
        <f t="shared" si="2"/>
        <v>0</v>
      </c>
      <c r="H61" s="787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4"/>
      <c r="AB61" s="34"/>
      <c r="AC61" s="34"/>
      <c r="AD61" s="34"/>
      <c r="AE61" s="34"/>
      <c r="AF61" s="34"/>
    </row>
    <row r="62" spans="1:32" ht="12.95" customHeight="1">
      <c r="A62" s="4" t="s">
        <v>105</v>
      </c>
      <c r="B62" s="1228" t="s">
        <v>164</v>
      </c>
      <c r="C62" s="1228"/>
      <c r="D62" s="174">
        <v>0</v>
      </c>
      <c r="E62" s="63">
        <f t="shared" si="0"/>
        <v>0</v>
      </c>
      <c r="F62" s="63">
        <f t="shared" si="1"/>
        <v>0</v>
      </c>
      <c r="G62" s="63">
        <f t="shared" si="2"/>
        <v>0</v>
      </c>
      <c r="H62" s="787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4"/>
      <c r="AB62" s="34"/>
      <c r="AC62" s="34"/>
      <c r="AD62" s="34"/>
      <c r="AE62" s="34"/>
      <c r="AF62" s="34"/>
    </row>
    <row r="63" spans="1:32" ht="12.95" customHeight="1">
      <c r="A63" s="4" t="s">
        <v>107</v>
      </c>
      <c r="B63" s="1211" t="s">
        <v>106</v>
      </c>
      <c r="C63" s="1211"/>
      <c r="D63" s="804">
        <v>451617</v>
      </c>
      <c r="E63" s="63">
        <f t="shared" si="0"/>
        <v>294453</v>
      </c>
      <c r="F63" s="63">
        <f t="shared" si="1"/>
        <v>0</v>
      </c>
      <c r="G63" s="63">
        <f t="shared" si="2"/>
        <v>0</v>
      </c>
      <c r="H63" s="787">
        <f t="shared" si="3"/>
        <v>0.65199715688293403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4"/>
      <c r="AB63" s="34"/>
      <c r="AC63" s="34"/>
      <c r="AD63" s="34">
        <f>SUM(AD64:AD72)</f>
        <v>294453</v>
      </c>
      <c r="AE63" s="34"/>
      <c r="AF63" s="34"/>
    </row>
    <row r="64" spans="1:32" ht="12.95" customHeight="1">
      <c r="A64" s="486"/>
      <c r="B64" s="472"/>
      <c r="C64" s="818" t="s">
        <v>703</v>
      </c>
      <c r="D64" s="805">
        <v>9084</v>
      </c>
      <c r="E64" s="31">
        <f t="shared" ref="E64:E72" si="20">+I64+O64+R64+U64+X64+AD64</f>
        <v>6289</v>
      </c>
      <c r="F64" s="31">
        <f t="shared" si="1"/>
        <v>0</v>
      </c>
      <c r="G64" s="31">
        <f t="shared" si="2"/>
        <v>0</v>
      </c>
      <c r="H64" s="787">
        <f t="shared" si="3"/>
        <v>0.6923161602818142</v>
      </c>
      <c r="I64" s="487"/>
      <c r="J64" s="487"/>
      <c r="K64" s="487"/>
      <c r="L64" s="487"/>
      <c r="M64" s="487"/>
      <c r="N64" s="487"/>
      <c r="O64" s="487"/>
      <c r="P64" s="487"/>
      <c r="Q64" s="487"/>
      <c r="R64" s="487"/>
      <c r="S64" s="487"/>
      <c r="T64" s="487"/>
      <c r="U64" s="487"/>
      <c r="V64" s="487"/>
      <c r="W64" s="487"/>
      <c r="X64" s="487"/>
      <c r="Y64" s="487"/>
      <c r="Z64" s="487"/>
      <c r="AA64" s="487"/>
      <c r="AB64" s="487"/>
      <c r="AC64" s="487"/>
      <c r="AD64" s="716">
        <v>6289</v>
      </c>
      <c r="AE64" s="31"/>
      <c r="AF64" s="31"/>
    </row>
    <row r="65" spans="1:32" ht="12.95" customHeight="1">
      <c r="A65" s="486"/>
      <c r="B65" s="912"/>
      <c r="C65" s="912" t="s">
        <v>798</v>
      </c>
      <c r="D65" s="805"/>
      <c r="E65" s="31">
        <f t="shared" si="20"/>
        <v>3980</v>
      </c>
      <c r="F65" s="31">
        <f t="shared" si="1"/>
        <v>0</v>
      </c>
      <c r="G65" s="31">
        <f t="shared" si="2"/>
        <v>0</v>
      </c>
      <c r="H65" s="787"/>
      <c r="I65" s="487"/>
      <c r="J65" s="487"/>
      <c r="K65" s="487"/>
      <c r="L65" s="487"/>
      <c r="M65" s="487"/>
      <c r="N65" s="487"/>
      <c r="O65" s="487"/>
      <c r="P65" s="487"/>
      <c r="Q65" s="487"/>
      <c r="R65" s="487"/>
      <c r="S65" s="487"/>
      <c r="T65" s="487"/>
      <c r="U65" s="487"/>
      <c r="V65" s="487"/>
      <c r="W65" s="487"/>
      <c r="X65" s="487"/>
      <c r="Y65" s="487"/>
      <c r="Z65" s="487"/>
      <c r="AA65" s="487"/>
      <c r="AB65" s="487"/>
      <c r="AC65" s="487"/>
      <c r="AD65" s="915">
        <v>3980</v>
      </c>
      <c r="AE65" s="487"/>
      <c r="AF65" s="487"/>
    </row>
    <row r="66" spans="1:32" ht="12.95" customHeight="1">
      <c r="A66" s="486"/>
      <c r="B66" s="914"/>
      <c r="C66" s="914" t="s">
        <v>803</v>
      </c>
      <c r="D66" s="805"/>
      <c r="E66" s="31">
        <f t="shared" si="20"/>
        <v>1635</v>
      </c>
      <c r="F66" s="31">
        <f t="shared" si="1"/>
        <v>0</v>
      </c>
      <c r="G66" s="31">
        <f t="shared" si="2"/>
        <v>0</v>
      </c>
      <c r="H66" s="787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7"/>
      <c r="U66" s="487"/>
      <c r="V66" s="487"/>
      <c r="W66" s="487"/>
      <c r="X66" s="487"/>
      <c r="Y66" s="487"/>
      <c r="Z66" s="487"/>
      <c r="AA66" s="487"/>
      <c r="AB66" s="487"/>
      <c r="AC66" s="487"/>
      <c r="AD66" s="915">
        <v>1635</v>
      </c>
      <c r="AE66" s="487"/>
      <c r="AF66" s="487"/>
    </row>
    <row r="67" spans="1:32" ht="12.95" customHeight="1">
      <c r="A67" s="486"/>
      <c r="B67" s="818"/>
      <c r="C67" s="818" t="s">
        <v>704</v>
      </c>
      <c r="D67" s="805">
        <v>14800</v>
      </c>
      <c r="E67" s="31">
        <f t="shared" si="20"/>
        <v>14180</v>
      </c>
      <c r="F67" s="31">
        <f t="shared" si="1"/>
        <v>0</v>
      </c>
      <c r="G67" s="31">
        <f t="shared" si="2"/>
        <v>0</v>
      </c>
      <c r="H67" s="787"/>
      <c r="I67" s="487"/>
      <c r="J67" s="487"/>
      <c r="K67" s="487"/>
      <c r="L67" s="487"/>
      <c r="M67" s="487"/>
      <c r="N67" s="487"/>
      <c r="O67" s="487"/>
      <c r="P67" s="487"/>
      <c r="Q67" s="487"/>
      <c r="R67" s="487"/>
      <c r="S67" s="487"/>
      <c r="T67" s="487"/>
      <c r="U67" s="487"/>
      <c r="V67" s="487"/>
      <c r="W67" s="487"/>
      <c r="X67" s="487"/>
      <c r="Y67" s="487"/>
      <c r="Z67" s="487"/>
      <c r="AA67" s="487"/>
      <c r="AB67" s="487"/>
      <c r="AC67" s="487"/>
      <c r="AD67" s="487">
        <f>14800-620</f>
        <v>14180</v>
      </c>
      <c r="AE67" s="487"/>
      <c r="AF67" s="487"/>
    </row>
    <row r="68" spans="1:32" ht="12.95" customHeight="1">
      <c r="A68" s="486"/>
      <c r="B68" s="785"/>
      <c r="C68" s="822" t="s">
        <v>716</v>
      </c>
      <c r="D68" s="805">
        <v>173502</v>
      </c>
      <c r="E68" s="31">
        <f t="shared" si="20"/>
        <v>0</v>
      </c>
      <c r="F68" s="31">
        <f t="shared" si="1"/>
        <v>0</v>
      </c>
      <c r="G68" s="31">
        <f t="shared" si="2"/>
        <v>0</v>
      </c>
      <c r="H68" s="787"/>
      <c r="I68" s="487"/>
      <c r="J68" s="487"/>
      <c r="K68" s="487"/>
      <c r="L68" s="487"/>
      <c r="M68" s="487"/>
      <c r="N68" s="487"/>
      <c r="O68" s="487"/>
      <c r="P68" s="487"/>
      <c r="Q68" s="487"/>
      <c r="R68" s="487"/>
      <c r="S68" s="487"/>
      <c r="T68" s="487"/>
      <c r="U68" s="487"/>
      <c r="V68" s="487"/>
      <c r="W68" s="487"/>
      <c r="X68" s="487"/>
      <c r="Y68" s="487"/>
      <c r="Z68" s="487"/>
      <c r="AA68" s="487"/>
      <c r="AB68" s="487"/>
      <c r="AC68" s="487"/>
      <c r="AD68" s="487">
        <v>0</v>
      </c>
      <c r="AE68" s="487"/>
      <c r="AF68" s="487"/>
    </row>
    <row r="69" spans="1:32" ht="12.95" customHeight="1">
      <c r="A69" s="486"/>
      <c r="B69" s="799"/>
      <c r="C69" s="818" t="s">
        <v>707</v>
      </c>
      <c r="D69" s="805">
        <v>156331</v>
      </c>
      <c r="E69" s="31">
        <f t="shared" si="20"/>
        <v>205820</v>
      </c>
      <c r="F69" s="31">
        <f t="shared" si="1"/>
        <v>0</v>
      </c>
      <c r="G69" s="31">
        <f t="shared" si="2"/>
        <v>0</v>
      </c>
      <c r="H69" s="787"/>
      <c r="I69" s="487"/>
      <c r="J69" s="487"/>
      <c r="K69" s="487"/>
      <c r="L69" s="487"/>
      <c r="M69" s="487"/>
      <c r="N69" s="487"/>
      <c r="O69" s="487"/>
      <c r="P69" s="487"/>
      <c r="Q69" s="487"/>
      <c r="R69" s="487"/>
      <c r="S69" s="487"/>
      <c r="T69" s="487"/>
      <c r="U69" s="487"/>
      <c r="V69" s="487"/>
      <c r="W69" s="487"/>
      <c r="X69" s="487"/>
      <c r="Y69" s="487"/>
      <c r="Z69" s="487"/>
      <c r="AA69" s="487"/>
      <c r="AB69" s="487"/>
      <c r="AC69" s="487"/>
      <c r="AD69" s="487">
        <f>185820+20000</f>
        <v>205820</v>
      </c>
      <c r="AE69" s="487"/>
      <c r="AF69" s="487"/>
    </row>
    <row r="70" spans="1:32" ht="12.95" customHeight="1">
      <c r="A70" s="486"/>
      <c r="B70" s="785"/>
      <c r="C70" s="818" t="s">
        <v>705</v>
      </c>
      <c r="D70" s="805">
        <v>18000</v>
      </c>
      <c r="E70" s="31">
        <f t="shared" si="20"/>
        <v>0</v>
      </c>
      <c r="F70" s="31">
        <f t="shared" si="1"/>
        <v>0</v>
      </c>
      <c r="G70" s="31">
        <f t="shared" si="2"/>
        <v>0</v>
      </c>
      <c r="H70" s="7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  <c r="AA70" s="487"/>
      <c r="AB70" s="487"/>
      <c r="AC70" s="487"/>
      <c r="AD70" s="487">
        <v>0</v>
      </c>
      <c r="AE70" s="487"/>
      <c r="AF70" s="487"/>
    </row>
    <row r="71" spans="1:32" ht="12.95" customHeight="1">
      <c r="A71" s="486"/>
      <c r="B71" s="472"/>
      <c r="C71" s="818" t="s">
        <v>706</v>
      </c>
      <c r="D71" s="805">
        <v>20490</v>
      </c>
      <c r="E71" s="31">
        <f t="shared" si="20"/>
        <v>19701</v>
      </c>
      <c r="F71" s="31">
        <f t="shared" si="1"/>
        <v>0</v>
      </c>
      <c r="G71" s="31">
        <f t="shared" si="2"/>
        <v>0</v>
      </c>
      <c r="H71" s="787">
        <f t="shared" si="3"/>
        <v>0.96149341142020495</v>
      </c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>
        <f>20000-299</f>
        <v>19701</v>
      </c>
      <c r="AE71" s="487"/>
      <c r="AF71" s="487"/>
    </row>
    <row r="72" spans="1:32" ht="12.95" customHeight="1">
      <c r="A72" s="486"/>
      <c r="B72" s="785"/>
      <c r="C72" s="785" t="s">
        <v>677</v>
      </c>
      <c r="D72" s="805">
        <v>59410</v>
      </c>
      <c r="E72" s="31">
        <f t="shared" si="20"/>
        <v>42848</v>
      </c>
      <c r="F72" s="31">
        <f t="shared" si="1"/>
        <v>0</v>
      </c>
      <c r="G72" s="31">
        <f t="shared" si="2"/>
        <v>0</v>
      </c>
      <c r="H72" s="7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7"/>
      <c r="U72" s="487"/>
      <c r="V72" s="487"/>
      <c r="W72" s="487"/>
      <c r="X72" s="487"/>
      <c r="Y72" s="487"/>
      <c r="Z72" s="487"/>
      <c r="AA72" s="487"/>
      <c r="AB72" s="487"/>
      <c r="AC72" s="487"/>
      <c r="AD72" s="487">
        <f>23607+19241</f>
        <v>42848</v>
      </c>
      <c r="AE72" s="487"/>
      <c r="AF72" s="487"/>
    </row>
    <row r="73" spans="1:32" s="48" customFormat="1" ht="12.95" customHeight="1">
      <c r="A73" s="7" t="s">
        <v>108</v>
      </c>
      <c r="B73" s="1214" t="s">
        <v>163</v>
      </c>
      <c r="C73" s="1214"/>
      <c r="D73" s="800">
        <v>451617</v>
      </c>
      <c r="E73" s="63">
        <f t="shared" si="0"/>
        <v>309927</v>
      </c>
      <c r="F73" s="63">
        <f t="shared" si="1"/>
        <v>0</v>
      </c>
      <c r="G73" s="63">
        <f>+K73+Q73+T73+W73+Z73+AF73</f>
        <v>0</v>
      </c>
      <c r="H73" s="787">
        <f t="shared" si="3"/>
        <v>0.68626070320647803</v>
      </c>
      <c r="I73" s="60">
        <f>+I63+I62+I61+I60+I59+I58</f>
        <v>0</v>
      </c>
      <c r="J73" s="60">
        <f>+J63+J62+J61+J60+J59+J58</f>
        <v>0</v>
      </c>
      <c r="K73" s="60">
        <f>+K63+K62+K61+K60+K59+K58</f>
        <v>0</v>
      </c>
      <c r="L73" s="60"/>
      <c r="M73" s="60"/>
      <c r="N73" s="60"/>
      <c r="O73" s="60"/>
      <c r="P73" s="60"/>
      <c r="Q73" s="60"/>
      <c r="R73" s="60">
        <f t="shared" ref="R73:Z73" si="21">+R63+R62+R61+R60+R59+R58</f>
        <v>0</v>
      </c>
      <c r="S73" s="60">
        <f t="shared" si="21"/>
        <v>0</v>
      </c>
      <c r="T73" s="60">
        <f t="shared" si="21"/>
        <v>0</v>
      </c>
      <c r="U73" s="60">
        <f t="shared" si="21"/>
        <v>0</v>
      </c>
      <c r="V73" s="60">
        <f t="shared" si="21"/>
        <v>0</v>
      </c>
      <c r="W73" s="60">
        <f t="shared" si="21"/>
        <v>0</v>
      </c>
      <c r="X73" s="60">
        <f t="shared" si="21"/>
        <v>0</v>
      </c>
      <c r="Y73" s="60">
        <f t="shared" si="21"/>
        <v>0</v>
      </c>
      <c r="Z73" s="60">
        <f t="shared" si="21"/>
        <v>0</v>
      </c>
      <c r="AA73" s="60">
        <f t="shared" ref="AA73:AC73" si="22">+AA63+AA62+AA61+AA60+AA59+AA58</f>
        <v>0</v>
      </c>
      <c r="AB73" s="60">
        <f t="shared" si="22"/>
        <v>0</v>
      </c>
      <c r="AC73" s="60">
        <f t="shared" si="22"/>
        <v>0</v>
      </c>
      <c r="AD73" s="60">
        <f>+AD63+AD62+AD61+AD60+AD59+AD58</f>
        <v>309927</v>
      </c>
      <c r="AE73" s="60">
        <f>+AE63+AE62+AE61+AE60+AE59+AE58</f>
        <v>0</v>
      </c>
      <c r="AF73" s="60">
        <f>+AF63+AF62+AF61+AF60+AF59+AF58</f>
        <v>0</v>
      </c>
    </row>
    <row r="74" spans="1:32" ht="11.25" customHeight="1">
      <c r="A74" s="8"/>
      <c r="B74" s="9"/>
      <c r="C74" s="9"/>
      <c r="D74" s="801"/>
      <c r="E74" s="63"/>
      <c r="F74" s="63"/>
      <c r="G74" s="63"/>
      <c r="H74" s="787"/>
      <c r="I74" s="32"/>
      <c r="J74" s="32"/>
      <c r="K74" s="33"/>
      <c r="L74" s="32"/>
      <c r="M74" s="32"/>
      <c r="N74" s="32"/>
      <c r="O74" s="32"/>
      <c r="P74" s="32"/>
      <c r="Q74" s="32"/>
      <c r="R74" s="32"/>
      <c r="S74" s="32"/>
      <c r="T74" s="33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1:32" ht="12.95" hidden="1" customHeight="1">
      <c r="A75" s="13" t="s">
        <v>110</v>
      </c>
      <c r="B75" s="1213" t="s">
        <v>109</v>
      </c>
      <c r="C75" s="1213"/>
      <c r="D75" s="803"/>
      <c r="E75" s="63"/>
      <c r="F75" s="63"/>
      <c r="G75" s="63"/>
      <c r="H75" s="787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  <row r="76" spans="1:32" ht="12.95" hidden="1" customHeight="1">
      <c r="A76" s="4" t="s">
        <v>111</v>
      </c>
      <c r="B76" s="1211" t="s">
        <v>162</v>
      </c>
      <c r="C76" s="1211"/>
      <c r="D76" s="804"/>
      <c r="E76" s="63"/>
      <c r="F76" s="63"/>
      <c r="G76" s="63"/>
      <c r="H76" s="787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</row>
    <row r="77" spans="1:32" s="44" customFormat="1" ht="12.95" hidden="1" customHeight="1">
      <c r="A77" s="40" t="s">
        <v>111</v>
      </c>
      <c r="B77" s="43"/>
      <c r="C77" s="46" t="s">
        <v>112</v>
      </c>
      <c r="D77" s="811"/>
      <c r="E77" s="63"/>
      <c r="F77" s="63"/>
      <c r="G77" s="63"/>
      <c r="H77" s="78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</row>
    <row r="78" spans="1:32" ht="12.95" hidden="1" customHeight="1">
      <c r="A78" s="4" t="s">
        <v>114</v>
      </c>
      <c r="B78" s="1211" t="s">
        <v>113</v>
      </c>
      <c r="C78" s="1211"/>
      <c r="D78" s="804"/>
      <c r="E78" s="63"/>
      <c r="F78" s="63"/>
      <c r="G78" s="63"/>
      <c r="H78" s="787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</row>
    <row r="79" spans="1:32" ht="12.95" hidden="1" customHeight="1">
      <c r="A79" s="4" t="s">
        <v>116</v>
      </c>
      <c r="B79" s="1211" t="s">
        <v>115</v>
      </c>
      <c r="C79" s="1211"/>
      <c r="D79" s="804"/>
      <c r="E79" s="63"/>
      <c r="F79" s="63"/>
      <c r="G79" s="63"/>
      <c r="H79" s="787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  <row r="80" spans="1:32" ht="12.95" hidden="1" customHeight="1">
      <c r="A80" s="4" t="s">
        <v>118</v>
      </c>
      <c r="B80" s="1211" t="s">
        <v>117</v>
      </c>
      <c r="C80" s="1211"/>
      <c r="D80" s="804"/>
      <c r="E80" s="63"/>
      <c r="F80" s="63"/>
      <c r="G80" s="63"/>
      <c r="H80" s="787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</row>
    <row r="81" spans="1:32" ht="12.95" hidden="1" customHeight="1">
      <c r="A81" s="4" t="s">
        <v>120</v>
      </c>
      <c r="B81" s="1211" t="s">
        <v>119</v>
      </c>
      <c r="C81" s="1211"/>
      <c r="D81" s="804"/>
      <c r="E81" s="63"/>
      <c r="F81" s="63"/>
      <c r="G81" s="63"/>
      <c r="H81" s="787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</row>
    <row r="82" spans="1:32" ht="12.95" hidden="1" customHeight="1">
      <c r="A82" s="4" t="s">
        <v>122</v>
      </c>
      <c r="B82" s="1211" t="s">
        <v>121</v>
      </c>
      <c r="C82" s="1211"/>
      <c r="D82" s="804"/>
      <c r="E82" s="63"/>
      <c r="F82" s="63"/>
      <c r="G82" s="63"/>
      <c r="H82" s="787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</row>
    <row r="83" spans="1:32" s="48" customFormat="1" ht="12.95" hidden="1" customHeight="1">
      <c r="A83" s="7" t="s">
        <v>123</v>
      </c>
      <c r="B83" s="1214" t="s">
        <v>161</v>
      </c>
      <c r="C83" s="1214"/>
      <c r="D83" s="800"/>
      <c r="E83" s="63"/>
      <c r="F83" s="63"/>
      <c r="G83" s="63"/>
      <c r="H83" s="787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</row>
    <row r="84" spans="1:32" ht="5.25" hidden="1" customHeight="1">
      <c r="A84" s="8"/>
      <c r="B84" s="9"/>
      <c r="C84" s="9"/>
      <c r="D84" s="801"/>
      <c r="E84" s="63"/>
      <c r="F84" s="63"/>
      <c r="G84" s="63"/>
      <c r="H84" s="787"/>
      <c r="I84" s="32"/>
      <c r="J84" s="32"/>
      <c r="K84" s="33"/>
      <c r="L84" s="32"/>
      <c r="M84" s="32"/>
      <c r="N84" s="32"/>
      <c r="O84" s="32"/>
      <c r="P84" s="32"/>
      <c r="Q84" s="32"/>
      <c r="R84" s="32"/>
      <c r="S84" s="32"/>
      <c r="T84" s="33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1:32" ht="12.95" hidden="1" customHeight="1">
      <c r="A85" s="4" t="s">
        <v>125</v>
      </c>
      <c r="B85" s="1211" t="s">
        <v>124</v>
      </c>
      <c r="C85" s="1211"/>
      <c r="D85" s="804"/>
      <c r="E85" s="63"/>
      <c r="F85" s="63"/>
      <c r="G85" s="63"/>
      <c r="H85" s="787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</row>
    <row r="86" spans="1:32" ht="12.95" hidden="1" customHeight="1">
      <c r="A86" s="4" t="s">
        <v>127</v>
      </c>
      <c r="B86" s="1211" t="s">
        <v>126</v>
      </c>
      <c r="C86" s="1211"/>
      <c r="D86" s="804"/>
      <c r="E86" s="63"/>
      <c r="F86" s="63"/>
      <c r="G86" s="63"/>
      <c r="H86" s="787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</row>
    <row r="87" spans="1:32" ht="12.95" hidden="1" customHeight="1">
      <c r="A87" s="4" t="s">
        <v>129</v>
      </c>
      <c r="B87" s="1211" t="s">
        <v>128</v>
      </c>
      <c r="C87" s="1211"/>
      <c r="D87" s="804"/>
      <c r="E87" s="63"/>
      <c r="F87" s="63"/>
      <c r="G87" s="63"/>
      <c r="H87" s="787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</row>
    <row r="88" spans="1:32" ht="12.95" hidden="1" customHeight="1">
      <c r="A88" s="4" t="s">
        <v>131</v>
      </c>
      <c r="B88" s="1211" t="s">
        <v>130</v>
      </c>
      <c r="C88" s="1211"/>
      <c r="D88" s="804"/>
      <c r="E88" s="63"/>
      <c r="F88" s="63"/>
      <c r="G88" s="63"/>
      <c r="H88" s="787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</row>
    <row r="89" spans="1:32" s="48" customFormat="1" ht="12.95" hidden="1" customHeight="1">
      <c r="A89" s="7" t="s">
        <v>132</v>
      </c>
      <c r="B89" s="1214" t="s">
        <v>160</v>
      </c>
      <c r="C89" s="1214"/>
      <c r="D89" s="800"/>
      <c r="E89" s="63"/>
      <c r="F89" s="63"/>
      <c r="G89" s="63"/>
      <c r="H89" s="787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</row>
    <row r="90" spans="1:32" ht="12.95" hidden="1" customHeight="1">
      <c r="A90" s="8"/>
      <c r="B90" s="9"/>
      <c r="C90" s="9"/>
      <c r="D90" s="801"/>
      <c r="E90" s="63"/>
      <c r="F90" s="63"/>
      <c r="G90" s="63"/>
      <c r="H90" s="787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1:32" ht="12.95" hidden="1" customHeight="1">
      <c r="A91" s="139" t="s">
        <v>386</v>
      </c>
      <c r="B91" s="1213" t="s">
        <v>387</v>
      </c>
      <c r="C91" s="1213"/>
      <c r="D91" s="803"/>
      <c r="E91" s="63"/>
      <c r="F91" s="63"/>
      <c r="G91" s="63"/>
      <c r="H91" s="787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</row>
    <row r="92" spans="1:32" ht="12.95" hidden="1" customHeight="1">
      <c r="A92" s="139" t="s">
        <v>402</v>
      </c>
      <c r="B92" s="1226" t="s">
        <v>403</v>
      </c>
      <c r="C92" s="1227"/>
      <c r="D92" s="812"/>
      <c r="E92" s="63"/>
      <c r="F92" s="63"/>
      <c r="G92" s="63"/>
      <c r="H92" s="787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</row>
    <row r="93" spans="1:32" ht="12.95" hidden="1" customHeight="1">
      <c r="A93" s="13" t="s">
        <v>133</v>
      </c>
      <c r="B93" s="1213" t="s">
        <v>159</v>
      </c>
      <c r="C93" s="1213"/>
      <c r="D93" s="803"/>
      <c r="E93" s="63"/>
      <c r="F93" s="63"/>
      <c r="G93" s="63"/>
      <c r="H93" s="787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1:32" s="48" customFormat="1" ht="12.95" hidden="1" customHeight="1">
      <c r="A94" s="16" t="s">
        <v>134</v>
      </c>
      <c r="B94" s="1224" t="s">
        <v>158</v>
      </c>
      <c r="C94" s="1224"/>
      <c r="D94" s="813"/>
      <c r="E94" s="63"/>
      <c r="F94" s="63"/>
      <c r="G94" s="63"/>
      <c r="H94" s="787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</row>
    <row r="95" spans="1:32" ht="12.95" hidden="1" customHeight="1">
      <c r="A95" s="8"/>
      <c r="B95" s="17"/>
      <c r="C95" s="17"/>
      <c r="D95" s="814"/>
      <c r="E95" s="63"/>
      <c r="F95" s="63"/>
      <c r="G95" s="63"/>
      <c r="H95" s="787"/>
      <c r="I95" s="32"/>
      <c r="J95" s="32"/>
      <c r="K95" s="33"/>
      <c r="L95" s="32"/>
      <c r="M95" s="32"/>
      <c r="N95" s="32"/>
      <c r="O95" s="32"/>
      <c r="P95" s="32"/>
      <c r="Q95" s="32"/>
      <c r="R95" s="32"/>
      <c r="S95" s="32"/>
      <c r="T95" s="33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</row>
    <row r="96" spans="1:32" s="48" customFormat="1" ht="12.95" customHeight="1">
      <c r="A96" s="18" t="s">
        <v>135</v>
      </c>
      <c r="B96" s="1241" t="s">
        <v>157</v>
      </c>
      <c r="C96" s="1241"/>
      <c r="D96" s="18">
        <v>535853</v>
      </c>
      <c r="E96" s="63">
        <f>+E73+E36+E10+E8</f>
        <v>381461</v>
      </c>
      <c r="F96" s="63">
        <f t="shared" ref="F96:F103" si="23">+J96+P96+S96+V96+Y96+AE96</f>
        <v>0</v>
      </c>
      <c r="G96" s="63">
        <f t="shared" ref="G96:G103" si="24">+K96+Q96+T96+W96+Z96+AF96</f>
        <v>0</v>
      </c>
      <c r="H96" s="787">
        <f t="shared" ref="H96:H103" si="25">+E96/D96</f>
        <v>0.71187620485468961</v>
      </c>
      <c r="I96" s="59">
        <f t="shared" ref="I96:AF96" si="26">+I94+I89+I83+I73+I56+I36+I10+I8</f>
        <v>8351</v>
      </c>
      <c r="J96" s="59">
        <f t="shared" si="26"/>
        <v>0</v>
      </c>
      <c r="K96" s="59">
        <f t="shared" si="26"/>
        <v>0</v>
      </c>
      <c r="L96" s="59">
        <f t="shared" si="26"/>
        <v>33289</v>
      </c>
      <c r="M96" s="59">
        <f t="shared" si="26"/>
        <v>0</v>
      </c>
      <c r="N96" s="59">
        <f t="shared" si="26"/>
        <v>0</v>
      </c>
      <c r="O96" s="59">
        <f t="shared" si="26"/>
        <v>12602</v>
      </c>
      <c r="P96" s="59">
        <f t="shared" si="26"/>
        <v>0</v>
      </c>
      <c r="Q96" s="59">
        <f t="shared" si="26"/>
        <v>0</v>
      </c>
      <c r="R96" s="59">
        <f t="shared" si="26"/>
        <v>0</v>
      </c>
      <c r="S96" s="59">
        <f t="shared" si="26"/>
        <v>0</v>
      </c>
      <c r="T96" s="59">
        <f t="shared" si="26"/>
        <v>0</v>
      </c>
      <c r="U96" s="59">
        <f t="shared" si="26"/>
        <v>0</v>
      </c>
      <c r="V96" s="59">
        <f t="shared" si="26"/>
        <v>0</v>
      </c>
      <c r="W96" s="59">
        <f t="shared" si="26"/>
        <v>0</v>
      </c>
      <c r="X96" s="59">
        <f t="shared" si="26"/>
        <v>9473</v>
      </c>
      <c r="Y96" s="59">
        <f t="shared" si="26"/>
        <v>0</v>
      </c>
      <c r="Z96" s="59">
        <f t="shared" si="26"/>
        <v>0</v>
      </c>
      <c r="AA96" s="59">
        <f t="shared" si="26"/>
        <v>3729</v>
      </c>
      <c r="AB96" s="59">
        <f t="shared" si="26"/>
        <v>0</v>
      </c>
      <c r="AC96" s="59">
        <f t="shared" si="26"/>
        <v>0</v>
      </c>
      <c r="AD96" s="59">
        <f t="shared" si="26"/>
        <v>314017</v>
      </c>
      <c r="AE96" s="59">
        <f t="shared" si="26"/>
        <v>0</v>
      </c>
      <c r="AF96" s="59">
        <f t="shared" si="26"/>
        <v>0</v>
      </c>
    </row>
    <row r="97" spans="1:32" ht="12.95" customHeight="1">
      <c r="E97" s="63"/>
      <c r="F97" s="63"/>
      <c r="G97" s="63"/>
      <c r="H97" s="787"/>
    </row>
    <row r="98" spans="1:32" ht="12.95" customHeight="1">
      <c r="A98" s="73" t="s">
        <v>268</v>
      </c>
      <c r="B98" s="1285" t="s">
        <v>267</v>
      </c>
      <c r="C98" s="1286"/>
      <c r="D98" s="815">
        <v>6673</v>
      </c>
      <c r="E98" s="63">
        <f t="shared" ref="E98:E101" si="27">+I98+O98+R98+U98+X98+AD98</f>
        <v>0</v>
      </c>
      <c r="F98" s="63">
        <f t="shared" si="23"/>
        <v>0</v>
      </c>
      <c r="G98" s="63">
        <f t="shared" si="24"/>
        <v>0</v>
      </c>
      <c r="H98" s="787">
        <f t="shared" si="25"/>
        <v>0</v>
      </c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32" ht="12.95" customHeight="1">
      <c r="A99" s="73" t="s">
        <v>379</v>
      </c>
      <c r="B99" s="1285" t="s">
        <v>382</v>
      </c>
      <c r="C99" s="1286"/>
      <c r="D99" s="815">
        <v>0</v>
      </c>
      <c r="E99" s="63">
        <f t="shared" si="27"/>
        <v>0</v>
      </c>
      <c r="F99" s="63">
        <f t="shared" si="23"/>
        <v>0</v>
      </c>
      <c r="G99" s="63">
        <f t="shared" si="24"/>
        <v>0</v>
      </c>
      <c r="H99" s="787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:32" ht="12.95" customHeight="1">
      <c r="A100" s="73" t="s">
        <v>380</v>
      </c>
      <c r="B100" s="1285" t="s">
        <v>381</v>
      </c>
      <c r="C100" s="1286"/>
      <c r="D100" s="815">
        <v>0</v>
      </c>
      <c r="E100" s="63">
        <f t="shared" si="27"/>
        <v>0</v>
      </c>
      <c r="F100" s="63">
        <f t="shared" si="23"/>
        <v>0</v>
      </c>
      <c r="G100" s="63">
        <f t="shared" si="24"/>
        <v>0</v>
      </c>
      <c r="H100" s="787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:32" s="48" customFormat="1" ht="12.95" customHeight="1">
      <c r="A101" s="72" t="s">
        <v>270</v>
      </c>
      <c r="B101" s="1294" t="s">
        <v>269</v>
      </c>
      <c r="C101" s="1294"/>
      <c r="D101" s="816">
        <v>6673</v>
      </c>
      <c r="E101" s="63">
        <f t="shared" si="27"/>
        <v>0</v>
      </c>
      <c r="F101" s="63">
        <f t="shared" si="23"/>
        <v>0</v>
      </c>
      <c r="G101" s="63">
        <f t="shared" si="24"/>
        <v>0</v>
      </c>
      <c r="H101" s="787">
        <f t="shared" si="25"/>
        <v>0</v>
      </c>
      <c r="I101" s="49"/>
      <c r="J101" s="49"/>
      <c r="K101" s="49"/>
      <c r="L101" s="49"/>
      <c r="M101" s="49"/>
      <c r="N101" s="49"/>
      <c r="O101" s="49"/>
      <c r="P101" s="49"/>
      <c r="Q101" s="49"/>
      <c r="R101" s="49">
        <f t="shared" ref="R101:AD101" si="28">SUM(R98:R100)</f>
        <v>0</v>
      </c>
      <c r="S101" s="49">
        <f t="shared" si="28"/>
        <v>0</v>
      </c>
      <c r="T101" s="49">
        <f t="shared" si="28"/>
        <v>0</v>
      </c>
      <c r="U101" s="49">
        <f t="shared" si="28"/>
        <v>0</v>
      </c>
      <c r="V101" s="49">
        <f t="shared" si="28"/>
        <v>0</v>
      </c>
      <c r="W101" s="49">
        <f t="shared" si="28"/>
        <v>0</v>
      </c>
      <c r="X101" s="49">
        <f t="shared" si="28"/>
        <v>0</v>
      </c>
      <c r="Y101" s="49">
        <f t="shared" si="28"/>
        <v>0</v>
      </c>
      <c r="Z101" s="49">
        <f t="shared" si="28"/>
        <v>0</v>
      </c>
      <c r="AA101" s="49"/>
      <c r="AB101" s="49"/>
      <c r="AC101" s="49"/>
      <c r="AD101" s="49">
        <f t="shared" si="28"/>
        <v>0</v>
      </c>
      <c r="AE101" s="49">
        <f>SUM(AE98:AE100)</f>
        <v>0</v>
      </c>
      <c r="AF101" s="49">
        <f>SUM(AF98:AF100)</f>
        <v>0</v>
      </c>
    </row>
    <row r="102" spans="1:32" s="48" customFormat="1" ht="12.95" customHeight="1">
      <c r="A102" s="72" t="s">
        <v>383</v>
      </c>
      <c r="B102" s="1292" t="s">
        <v>384</v>
      </c>
      <c r="C102" s="1293"/>
      <c r="D102" s="817">
        <v>377510</v>
      </c>
      <c r="E102" s="63">
        <f>+I102+O102+R102+U102+X102+AD102</f>
        <v>395491</v>
      </c>
      <c r="F102" s="63">
        <f t="shared" si="23"/>
        <v>0</v>
      </c>
      <c r="G102" s="63">
        <f t="shared" si="24"/>
        <v>0</v>
      </c>
      <c r="H102" s="787">
        <f t="shared" si="25"/>
        <v>1.0476305263436729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>
        <v>395491</v>
      </c>
      <c r="AE102" s="49"/>
      <c r="AF102" s="49"/>
    </row>
    <row r="103" spans="1:32" s="48" customFormat="1" ht="12.95" customHeight="1">
      <c r="A103" s="72" t="s">
        <v>271</v>
      </c>
      <c r="B103" s="86" t="s">
        <v>277</v>
      </c>
      <c r="C103" s="98"/>
      <c r="D103" s="87">
        <v>384183</v>
      </c>
      <c r="E103" s="63">
        <f>+I103+O103+R103+U103+X103+AD103</f>
        <v>395491</v>
      </c>
      <c r="F103" s="63">
        <f t="shared" si="23"/>
        <v>0</v>
      </c>
      <c r="G103" s="63">
        <f t="shared" si="24"/>
        <v>0</v>
      </c>
      <c r="H103" s="787">
        <f t="shared" si="25"/>
        <v>1.0294338895786643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>
        <f t="shared" ref="R103:AF103" si="29">+R102+R101</f>
        <v>0</v>
      </c>
      <c r="S103" s="49">
        <f t="shared" si="29"/>
        <v>0</v>
      </c>
      <c r="T103" s="49">
        <f t="shared" si="29"/>
        <v>0</v>
      </c>
      <c r="U103" s="49">
        <f t="shared" si="29"/>
        <v>0</v>
      </c>
      <c r="V103" s="49">
        <f t="shared" si="29"/>
        <v>0</v>
      </c>
      <c r="W103" s="49">
        <f t="shared" si="29"/>
        <v>0</v>
      </c>
      <c r="X103" s="49">
        <f t="shared" si="29"/>
        <v>0</v>
      </c>
      <c r="Y103" s="49">
        <f t="shared" si="29"/>
        <v>0</v>
      </c>
      <c r="Z103" s="49">
        <f t="shared" si="29"/>
        <v>0</v>
      </c>
      <c r="AA103" s="49">
        <f t="shared" si="29"/>
        <v>0</v>
      </c>
      <c r="AB103" s="49">
        <f t="shared" si="29"/>
        <v>0</v>
      </c>
      <c r="AC103" s="49">
        <f t="shared" si="29"/>
        <v>0</v>
      </c>
      <c r="AD103" s="49">
        <f t="shared" si="29"/>
        <v>395491</v>
      </c>
      <c r="AE103" s="49">
        <f t="shared" si="29"/>
        <v>0</v>
      </c>
      <c r="AF103" s="49">
        <f t="shared" si="29"/>
        <v>0</v>
      </c>
    </row>
  </sheetData>
  <mergeCells count="92">
    <mergeCell ref="B99:C99"/>
    <mergeCell ref="B100:C100"/>
    <mergeCell ref="B102:C102"/>
    <mergeCell ref="B91:C91"/>
    <mergeCell ref="B96:C96"/>
    <mergeCell ref="B101:C101"/>
    <mergeCell ref="B26:C26"/>
    <mergeCell ref="B33:C33"/>
    <mergeCell ref="B23:C23"/>
    <mergeCell ref="B78:C78"/>
    <mergeCell ref="B61:C61"/>
    <mergeCell ref="B62:C62"/>
    <mergeCell ref="B63:C63"/>
    <mergeCell ref="B73:C73"/>
    <mergeCell ref="B75:C75"/>
    <mergeCell ref="B76:C76"/>
    <mergeCell ref="B58:C58"/>
    <mergeCell ref="B29:C29"/>
    <mergeCell ref="B30:C30"/>
    <mergeCell ref="B31:C31"/>
    <mergeCell ref="B32:C32"/>
    <mergeCell ref="B41:C41"/>
    <mergeCell ref="B89:C89"/>
    <mergeCell ref="B93:C93"/>
    <mergeCell ref="B94:C94"/>
    <mergeCell ref="B79:C79"/>
    <mergeCell ref="B80:C80"/>
    <mergeCell ref="B81:C81"/>
    <mergeCell ref="B82:C82"/>
    <mergeCell ref="B83:C83"/>
    <mergeCell ref="B85:C85"/>
    <mergeCell ref="B86:C86"/>
    <mergeCell ref="B87:C87"/>
    <mergeCell ref="B88:C88"/>
    <mergeCell ref="B42:C42"/>
    <mergeCell ref="B45:C45"/>
    <mergeCell ref="B47:C47"/>
    <mergeCell ref="B49:C49"/>
    <mergeCell ref="B38:C38"/>
    <mergeCell ref="B28:C28"/>
    <mergeCell ref="B98:C98"/>
    <mergeCell ref="B22:C22"/>
    <mergeCell ref="B92:C92"/>
    <mergeCell ref="B59:C59"/>
    <mergeCell ref="B60:C60"/>
    <mergeCell ref="B39:C39"/>
    <mergeCell ref="B27:C27"/>
    <mergeCell ref="B24:C24"/>
    <mergeCell ref="B25:C25"/>
    <mergeCell ref="B34:C34"/>
    <mergeCell ref="B35:C35"/>
    <mergeCell ref="B36:C36"/>
    <mergeCell ref="B51:C51"/>
    <mergeCell ref="B56:C56"/>
    <mergeCell ref="B57:C57"/>
    <mergeCell ref="B13:C13"/>
    <mergeCell ref="B15:C15"/>
    <mergeCell ref="B16:C16"/>
    <mergeCell ref="U4:W4"/>
    <mergeCell ref="X4:Z4"/>
    <mergeCell ref="B3:C5"/>
    <mergeCell ref="R3:T3"/>
    <mergeCell ref="R4:T4"/>
    <mergeCell ref="U3:W3"/>
    <mergeCell ref="X3:Z3"/>
    <mergeCell ref="B6:C6"/>
    <mergeCell ref="B7:C7"/>
    <mergeCell ref="B8:C8"/>
    <mergeCell ref="B10:C10"/>
    <mergeCell ref="B12:C12"/>
    <mergeCell ref="L3:N3"/>
    <mergeCell ref="B20:C20"/>
    <mergeCell ref="B21:C21"/>
    <mergeCell ref="B17:C17"/>
    <mergeCell ref="B18:C18"/>
    <mergeCell ref="B14:C14"/>
    <mergeCell ref="B19:C19"/>
    <mergeCell ref="A1:AF1"/>
    <mergeCell ref="A2:AF2"/>
    <mergeCell ref="I3:K3"/>
    <mergeCell ref="O3:Q3"/>
    <mergeCell ref="I4:K4"/>
    <mergeCell ref="O4:Q4"/>
    <mergeCell ref="AD3:AF3"/>
    <mergeCell ref="E3:G3"/>
    <mergeCell ref="E4:G4"/>
    <mergeCell ref="A3:A5"/>
    <mergeCell ref="L4:N4"/>
    <mergeCell ref="AA3:AC3"/>
    <mergeCell ref="AA4:AC4"/>
    <mergeCell ref="D3:D5"/>
    <mergeCell ref="H3:H5"/>
  </mergeCells>
  <printOptions horizontalCentered="1"/>
  <pageMargins left="0.31496062992125984" right="0.31496062992125984" top="0.74803149606299213" bottom="0.15748031496062992" header="0.31496062992125984" footer="0.31496062992125984"/>
  <pageSetup paperSize="9" scale="65" fitToWidth="2" orientation="landscape" r:id="rId1"/>
  <headerFooter>
    <oddHeader>&amp;C&amp;"Times New Roman,Félkövér"&amp;12Martonvásár Város Önkormányzatának kiadásai 2017.
Egyéb tevékenység&amp;R&amp;"-,Félkövér"
5/g. melléklet</oddHeader>
  </headerFooter>
  <colBreaks count="1" manualBreakCount="1">
    <brk id="23" max="104857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FD109"/>
  <sheetViews>
    <sheetView topLeftCell="D62" workbookViewId="0">
      <selection activeCell="A2" sqref="A2:Q77"/>
    </sheetView>
  </sheetViews>
  <sheetFormatPr defaultRowHeight="12.75"/>
  <cols>
    <col min="1" max="1" width="7.42578125" style="28" customWidth="1"/>
    <col min="2" max="2" width="9.42578125" style="79" customWidth="1"/>
    <col min="3" max="3" width="32.28515625" style="79" customWidth="1"/>
    <col min="4" max="4" width="9.5703125" style="501" customWidth="1"/>
    <col min="5" max="5" width="9.42578125" style="20" customWidth="1"/>
    <col min="6" max="6" width="7.5703125" style="20" customWidth="1"/>
    <col min="7" max="7" width="7.42578125" style="20" customWidth="1"/>
    <col min="8" max="8" width="5.7109375" style="20" customWidth="1"/>
    <col min="9" max="9" width="9.42578125" style="20" customWidth="1"/>
    <col min="10" max="10" width="6.28515625" style="20" customWidth="1"/>
    <col min="11" max="11" width="7" style="20" customWidth="1"/>
    <col min="12" max="12" width="8.85546875" style="20" customWidth="1"/>
    <col min="13" max="13" width="6.5703125" style="20" customWidth="1"/>
    <col min="14" max="14" width="6.42578125" style="20" customWidth="1"/>
    <col min="15" max="15" width="8.85546875" style="20" bestFit="1" customWidth="1"/>
    <col min="16" max="17" width="7" style="20" customWidth="1"/>
    <col min="18" max="16384" width="9.140625" style="20"/>
  </cols>
  <sheetData>
    <row r="1" spans="1:29" s="1" customFormat="1" ht="3.75" customHeight="1">
      <c r="A1" s="28"/>
      <c r="B1" s="29"/>
      <c r="C1" s="29"/>
      <c r="D1" s="499"/>
      <c r="O1" s="1212" t="s">
        <v>401</v>
      </c>
      <c r="P1" s="1212"/>
      <c r="Q1" s="1212"/>
      <c r="AB1" s="79"/>
      <c r="AC1" s="79"/>
    </row>
    <row r="2" spans="1:29">
      <c r="A2" s="1220" t="s">
        <v>0</v>
      </c>
      <c r="B2" s="1312" t="s">
        <v>283</v>
      </c>
      <c r="C2" s="1318"/>
      <c r="D2" s="1295" t="s">
        <v>748</v>
      </c>
      <c r="E2" s="1300" t="s">
        <v>301</v>
      </c>
      <c r="F2" s="1300"/>
      <c r="G2" s="1300"/>
      <c r="H2" s="1303" t="s">
        <v>616</v>
      </c>
      <c r="I2" s="1300" t="s">
        <v>292</v>
      </c>
      <c r="J2" s="1300"/>
      <c r="K2" s="1300"/>
      <c r="L2" s="1300" t="s">
        <v>293</v>
      </c>
      <c r="M2" s="1300"/>
      <c r="N2" s="1300"/>
      <c r="O2" s="1300" t="s">
        <v>294</v>
      </c>
      <c r="P2" s="1300"/>
      <c r="Q2" s="1300"/>
    </row>
    <row r="3" spans="1:29" ht="21" customHeight="1">
      <c r="A3" s="1220"/>
      <c r="B3" s="1314"/>
      <c r="C3" s="1319"/>
      <c r="D3" s="1295"/>
      <c r="E3" s="76" t="s">
        <v>177</v>
      </c>
      <c r="F3" s="76" t="s">
        <v>178</v>
      </c>
      <c r="G3" s="76" t="s">
        <v>179</v>
      </c>
      <c r="H3" s="1304"/>
      <c r="I3" s="76" t="s">
        <v>177</v>
      </c>
      <c r="J3" s="76" t="s">
        <v>178</v>
      </c>
      <c r="K3" s="76" t="s">
        <v>179</v>
      </c>
      <c r="L3" s="76" t="s">
        <v>177</v>
      </c>
      <c r="M3" s="76" t="s">
        <v>178</v>
      </c>
      <c r="N3" s="76" t="s">
        <v>179</v>
      </c>
      <c r="O3" s="76" t="s">
        <v>177</v>
      </c>
      <c r="P3" s="76" t="s">
        <v>178</v>
      </c>
      <c r="Q3" s="76" t="s">
        <v>179</v>
      </c>
    </row>
    <row r="4" spans="1:29">
      <c r="A4" s="81" t="s">
        <v>206</v>
      </c>
      <c r="B4" s="1309" t="s">
        <v>205</v>
      </c>
      <c r="C4" s="1310"/>
      <c r="D4" s="703"/>
      <c r="E4" s="693">
        <f>+I4+L4+O4</f>
        <v>0</v>
      </c>
      <c r="F4" s="693"/>
      <c r="G4" s="693"/>
      <c r="H4" s="700"/>
      <c r="I4" s="113"/>
      <c r="J4" s="113"/>
      <c r="K4" s="113"/>
      <c r="L4" s="113">
        <f>SUM(L5:L14)</f>
        <v>0</v>
      </c>
      <c r="M4" s="113"/>
      <c r="N4" s="113"/>
      <c r="O4" s="113">
        <f>SUM(O5:O14)</f>
        <v>0</v>
      </c>
      <c r="P4" s="113"/>
      <c r="Q4" s="76"/>
    </row>
    <row r="5" spans="1:29" s="44" customFormat="1" hidden="1">
      <c r="A5" s="112"/>
      <c r="B5" s="1296" t="s">
        <v>335</v>
      </c>
      <c r="C5" s="1297"/>
      <c r="D5" s="704"/>
      <c r="E5" s="693">
        <f t="shared" ref="E5:E27" si="0">+I5+L5+O5</f>
        <v>0</v>
      </c>
      <c r="F5" s="694"/>
      <c r="G5" s="694"/>
      <c r="H5" s="700"/>
      <c r="I5" s="114"/>
      <c r="J5" s="114"/>
      <c r="K5" s="114"/>
      <c r="L5" s="114"/>
      <c r="M5" s="114"/>
      <c r="N5" s="114"/>
      <c r="O5" s="114"/>
      <c r="P5" s="114"/>
      <c r="Q5" s="111"/>
    </row>
    <row r="6" spans="1:29" s="44" customFormat="1" hidden="1">
      <c r="A6" s="112"/>
      <c r="B6" s="1296" t="s">
        <v>325</v>
      </c>
      <c r="C6" s="1297"/>
      <c r="D6" s="704"/>
      <c r="E6" s="693">
        <f t="shared" si="0"/>
        <v>0</v>
      </c>
      <c r="F6" s="694"/>
      <c r="G6" s="694"/>
      <c r="H6" s="700"/>
      <c r="I6" s="114"/>
      <c r="J6" s="114"/>
      <c r="K6" s="114"/>
      <c r="L6" s="114"/>
      <c r="M6" s="114"/>
      <c r="N6" s="114"/>
      <c r="O6" s="114"/>
      <c r="P6" s="114"/>
      <c r="Q6" s="111"/>
    </row>
    <row r="7" spans="1:29" s="44" customFormat="1" hidden="1">
      <c r="A7" s="112"/>
      <c r="B7" s="1296" t="s">
        <v>326</v>
      </c>
      <c r="C7" s="1297"/>
      <c r="D7" s="702"/>
      <c r="E7" s="693">
        <f t="shared" si="0"/>
        <v>0</v>
      </c>
      <c r="F7" s="694"/>
      <c r="G7" s="694"/>
      <c r="H7" s="700"/>
      <c r="I7" s="114"/>
      <c r="J7" s="114"/>
      <c r="K7" s="114"/>
      <c r="L7" s="114"/>
      <c r="M7" s="114"/>
      <c r="N7" s="114"/>
      <c r="O7" s="114"/>
      <c r="P7" s="114"/>
      <c r="Q7" s="111"/>
    </row>
    <row r="8" spans="1:29" s="44" customFormat="1" hidden="1">
      <c r="A8" s="112"/>
      <c r="B8" s="1296" t="s">
        <v>327</v>
      </c>
      <c r="C8" s="1297"/>
      <c r="D8" s="704"/>
      <c r="E8" s="693">
        <f t="shared" si="0"/>
        <v>0</v>
      </c>
      <c r="F8" s="694"/>
      <c r="G8" s="694"/>
      <c r="H8" s="700"/>
      <c r="I8" s="114"/>
      <c r="J8" s="114"/>
      <c r="K8" s="114"/>
      <c r="L8" s="114"/>
      <c r="M8" s="114"/>
      <c r="N8" s="114"/>
      <c r="O8" s="114"/>
      <c r="P8" s="114"/>
      <c r="Q8" s="111"/>
    </row>
    <row r="9" spans="1:29" s="44" customFormat="1" hidden="1">
      <c r="A9" s="112"/>
      <c r="B9" s="1296" t="s">
        <v>328</v>
      </c>
      <c r="C9" s="1297"/>
      <c r="D9" s="704"/>
      <c r="E9" s="693">
        <f t="shared" si="0"/>
        <v>0</v>
      </c>
      <c r="F9" s="694"/>
      <c r="G9" s="694"/>
      <c r="H9" s="700"/>
      <c r="I9" s="114"/>
      <c r="J9" s="114"/>
      <c r="K9" s="114"/>
      <c r="L9" s="114"/>
      <c r="M9" s="114"/>
      <c r="N9" s="114"/>
      <c r="O9" s="114"/>
      <c r="P9" s="114"/>
      <c r="Q9" s="111"/>
    </row>
    <row r="10" spans="1:29" s="44" customFormat="1" hidden="1">
      <c r="A10" s="112"/>
      <c r="B10" s="1296" t="s">
        <v>329</v>
      </c>
      <c r="C10" s="1297"/>
      <c r="D10" s="704"/>
      <c r="E10" s="693">
        <f t="shared" si="0"/>
        <v>0</v>
      </c>
      <c r="F10" s="694"/>
      <c r="G10" s="694"/>
      <c r="H10" s="700"/>
      <c r="I10" s="114"/>
      <c r="J10" s="114"/>
      <c r="K10" s="114"/>
      <c r="L10" s="114"/>
      <c r="M10" s="114"/>
      <c r="N10" s="114"/>
      <c r="O10" s="114"/>
      <c r="P10" s="114"/>
      <c r="Q10" s="111"/>
    </row>
    <row r="11" spans="1:29" s="44" customFormat="1" hidden="1">
      <c r="A11" s="112"/>
      <c r="B11" s="1296" t="s">
        <v>99</v>
      </c>
      <c r="C11" s="1297"/>
      <c r="D11" s="704"/>
      <c r="E11" s="693">
        <f t="shared" si="0"/>
        <v>0</v>
      </c>
      <c r="F11" s="694"/>
      <c r="G11" s="694"/>
      <c r="H11" s="700"/>
      <c r="I11" s="114"/>
      <c r="J11" s="114"/>
      <c r="K11" s="114"/>
      <c r="L11" s="114"/>
      <c r="M11" s="114"/>
      <c r="N11" s="114"/>
      <c r="O11" s="114"/>
      <c r="P11" s="114"/>
      <c r="Q11" s="111"/>
    </row>
    <row r="12" spans="1:29" s="44" customFormat="1" hidden="1">
      <c r="A12" s="112"/>
      <c r="B12" s="1296" t="s">
        <v>100</v>
      </c>
      <c r="C12" s="1297"/>
      <c r="D12" s="704"/>
      <c r="E12" s="693">
        <f t="shared" si="0"/>
        <v>0</v>
      </c>
      <c r="F12" s="694"/>
      <c r="G12" s="694"/>
      <c r="H12" s="700"/>
      <c r="I12" s="114"/>
      <c r="J12" s="114"/>
      <c r="K12" s="114"/>
      <c r="L12" s="114"/>
      <c r="M12" s="114"/>
      <c r="N12" s="114"/>
      <c r="O12" s="114"/>
      <c r="P12" s="114"/>
      <c r="Q12" s="111"/>
    </row>
    <row r="13" spans="1:29" s="44" customFormat="1" hidden="1">
      <c r="A13" s="112"/>
      <c r="B13" s="1296" t="s">
        <v>330</v>
      </c>
      <c r="C13" s="1297"/>
      <c r="D13" s="704"/>
      <c r="E13" s="693">
        <f t="shared" si="0"/>
        <v>0</v>
      </c>
      <c r="F13" s="694"/>
      <c r="G13" s="694"/>
      <c r="H13" s="700"/>
      <c r="I13" s="114"/>
      <c r="J13" s="114"/>
      <c r="K13" s="114"/>
      <c r="L13" s="114"/>
      <c r="M13" s="114"/>
      <c r="N13" s="114"/>
      <c r="O13" s="114"/>
      <c r="P13" s="114"/>
      <c r="Q13" s="111"/>
    </row>
    <row r="14" spans="1:29" s="44" customFormat="1" hidden="1">
      <c r="A14" s="112"/>
      <c r="B14" s="1296" t="s">
        <v>331</v>
      </c>
      <c r="C14" s="1297"/>
      <c r="D14" s="704"/>
      <c r="E14" s="693">
        <f t="shared" si="0"/>
        <v>0</v>
      </c>
      <c r="F14" s="694"/>
      <c r="G14" s="694"/>
      <c r="H14" s="700"/>
      <c r="I14" s="114"/>
      <c r="J14" s="114"/>
      <c r="K14" s="114"/>
      <c r="L14" s="114"/>
      <c r="M14" s="114"/>
      <c r="N14" s="114"/>
      <c r="O14" s="114"/>
      <c r="P14" s="114"/>
      <c r="Q14" s="111"/>
    </row>
    <row r="15" spans="1:29" s="48" customFormat="1">
      <c r="A15" s="82" t="s">
        <v>207</v>
      </c>
      <c r="B15" s="1298" t="s">
        <v>418</v>
      </c>
      <c r="C15" s="1299"/>
      <c r="D15" s="705"/>
      <c r="E15" s="186">
        <f t="shared" si="0"/>
        <v>0</v>
      </c>
      <c r="F15" s="186"/>
      <c r="G15" s="186"/>
      <c r="H15" s="700"/>
      <c r="I15" s="115"/>
      <c r="J15" s="115"/>
      <c r="K15" s="115"/>
      <c r="L15" s="115">
        <f>+L4</f>
        <v>0</v>
      </c>
      <c r="M15" s="115"/>
      <c r="N15" s="115"/>
      <c r="O15" s="115">
        <f>+O4</f>
        <v>0</v>
      </c>
      <c r="P15" s="115"/>
      <c r="Q15" s="3"/>
    </row>
    <row r="16" spans="1:29">
      <c r="A16" s="81" t="s">
        <v>209</v>
      </c>
      <c r="B16" s="1309" t="s">
        <v>208</v>
      </c>
      <c r="C16" s="1310"/>
      <c r="D16" s="703"/>
      <c r="E16" s="693">
        <f t="shared" si="0"/>
        <v>0</v>
      </c>
      <c r="F16" s="693"/>
      <c r="G16" s="693"/>
      <c r="H16" s="700"/>
      <c r="I16" s="113"/>
      <c r="J16" s="113"/>
      <c r="K16" s="113"/>
      <c r="L16" s="113">
        <f>+L19</f>
        <v>0</v>
      </c>
      <c r="M16" s="113"/>
      <c r="N16" s="113"/>
      <c r="O16" s="113">
        <f>+O19</f>
        <v>0</v>
      </c>
      <c r="P16" s="113"/>
      <c r="Q16" s="76"/>
    </row>
    <row r="17" spans="1:17" s="44" customFormat="1" ht="12.75" hidden="1" customHeight="1">
      <c r="A17" s="112"/>
      <c r="B17" s="1296" t="s">
        <v>335</v>
      </c>
      <c r="C17" s="1297"/>
      <c r="D17" s="704"/>
      <c r="E17" s="693">
        <f t="shared" si="0"/>
        <v>0</v>
      </c>
      <c r="F17" s="694"/>
      <c r="G17" s="694"/>
      <c r="H17" s="700"/>
      <c r="I17" s="114"/>
      <c r="J17" s="114"/>
      <c r="K17" s="114"/>
      <c r="L17" s="114"/>
      <c r="M17" s="114"/>
      <c r="N17" s="114"/>
      <c r="O17" s="114"/>
      <c r="P17" s="114"/>
      <c r="Q17" s="111"/>
    </row>
    <row r="18" spans="1:17" s="44" customFormat="1" ht="12.75" hidden="1" customHeight="1">
      <c r="A18" s="112"/>
      <c r="B18" s="1296" t="s">
        <v>325</v>
      </c>
      <c r="C18" s="1297"/>
      <c r="D18" s="704"/>
      <c r="E18" s="693">
        <f t="shared" si="0"/>
        <v>0</v>
      </c>
      <c r="F18" s="694"/>
      <c r="G18" s="694"/>
      <c r="H18" s="700"/>
      <c r="I18" s="114"/>
      <c r="J18" s="114"/>
      <c r="K18" s="114"/>
      <c r="L18" s="114"/>
      <c r="M18" s="114"/>
      <c r="N18" s="114"/>
      <c r="O18" s="114"/>
      <c r="P18" s="114"/>
      <c r="Q18" s="111"/>
    </row>
    <row r="19" spans="1:17" s="44" customFormat="1" ht="12.75" hidden="1" customHeight="1">
      <c r="A19" s="112"/>
      <c r="B19" s="1296" t="s">
        <v>326</v>
      </c>
      <c r="C19" s="1297"/>
      <c r="D19" s="704"/>
      <c r="E19" s="693">
        <f t="shared" si="0"/>
        <v>0</v>
      </c>
      <c r="F19" s="694"/>
      <c r="G19" s="694"/>
      <c r="H19" s="700"/>
      <c r="I19" s="114"/>
      <c r="J19" s="114"/>
      <c r="K19" s="114"/>
      <c r="L19" s="114"/>
      <c r="M19" s="114"/>
      <c r="N19" s="114"/>
      <c r="O19" s="114"/>
      <c r="P19" s="114"/>
      <c r="Q19" s="111"/>
    </row>
    <row r="20" spans="1:17" s="44" customFormat="1" ht="12.75" hidden="1" customHeight="1">
      <c r="A20" s="112"/>
      <c r="B20" s="1296" t="s">
        <v>327</v>
      </c>
      <c r="C20" s="1297"/>
      <c r="D20" s="704"/>
      <c r="E20" s="693">
        <f t="shared" si="0"/>
        <v>0</v>
      </c>
      <c r="F20" s="694"/>
      <c r="G20" s="694"/>
      <c r="H20" s="700"/>
      <c r="I20" s="114"/>
      <c r="J20" s="114"/>
      <c r="K20" s="114"/>
      <c r="L20" s="114"/>
      <c r="M20" s="114"/>
      <c r="N20" s="114"/>
      <c r="O20" s="114"/>
      <c r="P20" s="114"/>
      <c r="Q20" s="111"/>
    </row>
    <row r="21" spans="1:17" s="44" customFormat="1" ht="12.75" hidden="1" customHeight="1">
      <c r="A21" s="112"/>
      <c r="B21" s="1296" t="s">
        <v>328</v>
      </c>
      <c r="C21" s="1297"/>
      <c r="D21" s="704"/>
      <c r="E21" s="693">
        <f t="shared" si="0"/>
        <v>0</v>
      </c>
      <c r="F21" s="694"/>
      <c r="G21" s="694"/>
      <c r="H21" s="700"/>
      <c r="I21" s="114"/>
      <c r="J21" s="114"/>
      <c r="K21" s="114"/>
      <c r="L21" s="114"/>
      <c r="M21" s="114"/>
      <c r="N21" s="114"/>
      <c r="O21" s="114"/>
      <c r="P21" s="114"/>
      <c r="Q21" s="111"/>
    </row>
    <row r="22" spans="1:17" s="44" customFormat="1" ht="12.75" hidden="1" customHeight="1">
      <c r="A22" s="112"/>
      <c r="B22" s="1296" t="s">
        <v>329</v>
      </c>
      <c r="C22" s="1297"/>
      <c r="D22" s="704"/>
      <c r="E22" s="693">
        <f t="shared" si="0"/>
        <v>0</v>
      </c>
      <c r="F22" s="694"/>
      <c r="G22" s="694"/>
      <c r="H22" s="700"/>
      <c r="I22" s="114"/>
      <c r="J22" s="114"/>
      <c r="K22" s="114"/>
      <c r="L22" s="114"/>
      <c r="M22" s="114"/>
      <c r="N22" s="114"/>
      <c r="O22" s="114"/>
      <c r="P22" s="114"/>
      <c r="Q22" s="111"/>
    </row>
    <row r="23" spans="1:17" s="44" customFormat="1" ht="12.75" hidden="1" customHeight="1">
      <c r="A23" s="112"/>
      <c r="B23" s="1296" t="s">
        <v>99</v>
      </c>
      <c r="C23" s="1297"/>
      <c r="D23" s="704"/>
      <c r="E23" s="693">
        <f t="shared" si="0"/>
        <v>0</v>
      </c>
      <c r="F23" s="694"/>
      <c r="G23" s="694"/>
      <c r="H23" s="700"/>
      <c r="I23" s="114"/>
      <c r="J23" s="114"/>
      <c r="K23" s="114"/>
      <c r="L23" s="114"/>
      <c r="M23" s="114"/>
      <c r="N23" s="114"/>
      <c r="O23" s="114"/>
      <c r="P23" s="114"/>
      <c r="Q23" s="111"/>
    </row>
    <row r="24" spans="1:17" s="44" customFormat="1" ht="12.75" hidden="1" customHeight="1">
      <c r="A24" s="112"/>
      <c r="B24" s="1296" t="s">
        <v>100</v>
      </c>
      <c r="C24" s="1297"/>
      <c r="D24" s="704"/>
      <c r="E24" s="693">
        <f t="shared" si="0"/>
        <v>0</v>
      </c>
      <c r="F24" s="694"/>
      <c r="G24" s="694"/>
      <c r="H24" s="700"/>
      <c r="I24" s="114"/>
      <c r="J24" s="114"/>
      <c r="K24" s="114"/>
      <c r="L24" s="114"/>
      <c r="M24" s="114"/>
      <c r="N24" s="114"/>
      <c r="O24" s="114"/>
      <c r="P24" s="114"/>
      <c r="Q24" s="111"/>
    </row>
    <row r="25" spans="1:17" s="44" customFormat="1" ht="12.75" hidden="1" customHeight="1">
      <c r="A25" s="112"/>
      <c r="B25" s="1296" t="s">
        <v>330</v>
      </c>
      <c r="C25" s="1297"/>
      <c r="D25" s="704"/>
      <c r="E25" s="693">
        <f t="shared" si="0"/>
        <v>0</v>
      </c>
      <c r="F25" s="694"/>
      <c r="G25" s="694"/>
      <c r="H25" s="700"/>
      <c r="I25" s="114"/>
      <c r="J25" s="114"/>
      <c r="K25" s="114"/>
      <c r="L25" s="114"/>
      <c r="M25" s="114"/>
      <c r="N25" s="114"/>
      <c r="O25" s="114"/>
      <c r="P25" s="114"/>
      <c r="Q25" s="111"/>
    </row>
    <row r="26" spans="1:17" s="44" customFormat="1" ht="12.75" hidden="1" customHeight="1">
      <c r="A26" s="112"/>
      <c r="B26" s="1296" t="s">
        <v>331</v>
      </c>
      <c r="C26" s="1297"/>
      <c r="D26" s="704"/>
      <c r="E26" s="693">
        <f t="shared" si="0"/>
        <v>0</v>
      </c>
      <c r="F26" s="694"/>
      <c r="G26" s="694"/>
      <c r="H26" s="700"/>
      <c r="I26" s="114"/>
      <c r="J26" s="114"/>
      <c r="K26" s="114"/>
      <c r="L26" s="114"/>
      <c r="M26" s="114"/>
      <c r="N26" s="114"/>
      <c r="O26" s="114"/>
      <c r="P26" s="114"/>
      <c r="Q26" s="111"/>
    </row>
    <row r="27" spans="1:17" s="48" customFormat="1">
      <c r="A27" s="82" t="s">
        <v>210</v>
      </c>
      <c r="B27" s="1298" t="s">
        <v>333</v>
      </c>
      <c r="C27" s="1299"/>
      <c r="D27" s="705"/>
      <c r="E27" s="186">
        <f t="shared" si="0"/>
        <v>0</v>
      </c>
      <c r="F27" s="186"/>
      <c r="G27" s="186"/>
      <c r="H27" s="700"/>
      <c r="I27" s="115"/>
      <c r="J27" s="115"/>
      <c r="K27" s="115"/>
      <c r="L27" s="115">
        <f>+L16</f>
        <v>0</v>
      </c>
      <c r="M27" s="115"/>
      <c r="N27" s="115"/>
      <c r="O27" s="115">
        <f>+O16</f>
        <v>0</v>
      </c>
      <c r="P27" s="115"/>
      <c r="Q27" s="3"/>
    </row>
    <row r="28" spans="1:17" s="48" customFormat="1" ht="15" customHeight="1">
      <c r="A28" s="82" t="s">
        <v>235</v>
      </c>
      <c r="B28" s="1292" t="s">
        <v>390</v>
      </c>
      <c r="C28" s="1293"/>
      <c r="D28" s="705"/>
      <c r="E28" s="186">
        <f>+I28+L28+O28</f>
        <v>0</v>
      </c>
      <c r="F28" s="186"/>
      <c r="G28" s="186"/>
      <c r="H28" s="700"/>
      <c r="I28" s="115"/>
      <c r="J28" s="115"/>
      <c r="K28" s="115"/>
      <c r="L28" s="115"/>
      <c r="M28" s="115"/>
      <c r="N28" s="115"/>
      <c r="O28" s="115"/>
      <c r="P28" s="115"/>
      <c r="Q28" s="3"/>
    </row>
    <row r="29" spans="1:17">
      <c r="A29" s="81" t="s">
        <v>239</v>
      </c>
      <c r="B29" s="1309" t="s">
        <v>238</v>
      </c>
      <c r="C29" s="1310"/>
      <c r="D29" s="703">
        <v>1800</v>
      </c>
      <c r="E29" s="65">
        <f>+I29+L29+O29</f>
        <v>3330</v>
      </c>
      <c r="F29" s="65"/>
      <c r="G29" s="31"/>
      <c r="H29" s="700">
        <f t="shared" ref="H29:H47" si="1">+E29/D29</f>
        <v>1.85</v>
      </c>
      <c r="I29" s="65">
        <v>680</v>
      </c>
      <c r="J29" s="65"/>
      <c r="K29" s="21"/>
      <c r="L29" s="65"/>
      <c r="M29" s="65"/>
      <c r="N29" s="21"/>
      <c r="O29" s="65">
        <f>150+1500+100+900</f>
        <v>2650</v>
      </c>
      <c r="P29" s="65"/>
      <c r="Q29" s="21"/>
    </row>
    <row r="30" spans="1:17">
      <c r="A30" s="81" t="s">
        <v>247</v>
      </c>
      <c r="B30" s="1285" t="s">
        <v>246</v>
      </c>
      <c r="C30" s="1286"/>
      <c r="D30" s="703">
        <v>338</v>
      </c>
      <c r="E30" s="65">
        <f t="shared" ref="E30:E33" si="2">+I30+L30+O30</f>
        <v>473</v>
      </c>
      <c r="F30" s="65"/>
      <c r="G30" s="31"/>
      <c r="H30" s="700"/>
      <c r="I30" s="65"/>
      <c r="J30" s="65"/>
      <c r="K30" s="21"/>
      <c r="L30" s="65"/>
      <c r="M30" s="65"/>
      <c r="N30" s="21"/>
      <c r="O30" s="65">
        <v>473</v>
      </c>
      <c r="P30" s="65"/>
      <c r="Q30" s="21"/>
    </row>
    <row r="31" spans="1:17">
      <c r="A31" s="81" t="s">
        <v>249</v>
      </c>
      <c r="B31" s="1285" t="s">
        <v>248</v>
      </c>
      <c r="C31" s="1286"/>
      <c r="D31" s="703">
        <v>338</v>
      </c>
      <c r="E31" s="65">
        <f t="shared" si="2"/>
        <v>473</v>
      </c>
      <c r="F31" s="65"/>
      <c r="G31" s="31"/>
      <c r="H31" s="700"/>
      <c r="I31" s="65"/>
      <c r="J31" s="65"/>
      <c r="K31" s="21"/>
      <c r="L31" s="65"/>
      <c r="M31" s="65"/>
      <c r="N31" s="21"/>
      <c r="O31" s="65">
        <v>473</v>
      </c>
      <c r="P31" s="65"/>
      <c r="Q31" s="21"/>
    </row>
    <row r="32" spans="1:17">
      <c r="A32" s="81" t="s">
        <v>251</v>
      </c>
      <c r="B32" s="1309" t="s">
        <v>250</v>
      </c>
      <c r="C32" s="1310"/>
      <c r="D32" s="703"/>
      <c r="E32" s="65">
        <f t="shared" si="2"/>
        <v>0</v>
      </c>
      <c r="F32" s="65"/>
      <c r="G32" s="31"/>
      <c r="H32" s="700"/>
      <c r="I32" s="65"/>
      <c r="J32" s="65"/>
      <c r="K32" s="21"/>
      <c r="L32" s="65"/>
      <c r="M32" s="65"/>
      <c r="N32" s="21"/>
      <c r="O32" s="65"/>
      <c r="P32" s="65"/>
      <c r="Q32" s="21"/>
    </row>
    <row r="33" spans="1:17">
      <c r="A33" s="81" t="s">
        <v>710</v>
      </c>
      <c r="B33" s="1309" t="s">
        <v>254</v>
      </c>
      <c r="C33" s="1310"/>
      <c r="D33" s="703"/>
      <c r="E33" s="65">
        <f t="shared" si="2"/>
        <v>0</v>
      </c>
      <c r="F33" s="65"/>
      <c r="G33" s="31"/>
      <c r="H33" s="700"/>
      <c r="I33" s="65"/>
      <c r="J33" s="65"/>
      <c r="K33" s="21"/>
      <c r="L33" s="65"/>
      <c r="M33" s="65"/>
      <c r="N33" s="21"/>
      <c r="O33" s="65"/>
      <c r="P33" s="65"/>
      <c r="Q33" s="21"/>
    </row>
    <row r="34" spans="1:17">
      <c r="A34" s="82" t="s">
        <v>255</v>
      </c>
      <c r="B34" s="1302" t="s">
        <v>280</v>
      </c>
      <c r="C34" s="1302"/>
      <c r="D34" s="706">
        <v>2476</v>
      </c>
      <c r="E34" s="74">
        <f>SUM(E29:E33)</f>
        <v>4276</v>
      </c>
      <c r="F34" s="74"/>
      <c r="G34" s="63"/>
      <c r="H34" s="700">
        <f t="shared" si="1"/>
        <v>1.7269789983844912</v>
      </c>
      <c r="I34" s="74">
        <f>SUM(I29:I33)</f>
        <v>680</v>
      </c>
      <c r="J34" s="74"/>
      <c r="K34" s="49"/>
      <c r="L34" s="74">
        <f>SUM(L29:L33)</f>
        <v>0</v>
      </c>
      <c r="M34" s="74"/>
      <c r="N34" s="49"/>
      <c r="O34" s="74">
        <f>SUM(O29:O33)</f>
        <v>3596</v>
      </c>
      <c r="P34" s="74"/>
      <c r="Q34" s="49"/>
    </row>
    <row r="35" spans="1:17">
      <c r="A35" s="82" t="s">
        <v>256</v>
      </c>
      <c r="B35" s="1302" t="s">
        <v>279</v>
      </c>
      <c r="C35" s="1302">
        <v>0</v>
      </c>
      <c r="D35" s="706"/>
      <c r="E35" s="74">
        <f>+I35+L35+O35</f>
        <v>0</v>
      </c>
      <c r="F35" s="74"/>
      <c r="G35" s="63"/>
      <c r="H35" s="700"/>
      <c r="I35" s="74"/>
      <c r="J35" s="74"/>
      <c r="K35" s="49"/>
      <c r="L35" s="74"/>
      <c r="M35" s="74"/>
      <c r="N35" s="49"/>
      <c r="O35" s="74"/>
      <c r="P35" s="74"/>
      <c r="Q35" s="49"/>
    </row>
    <row r="36" spans="1:17">
      <c r="A36" s="81" t="s">
        <v>258</v>
      </c>
      <c r="B36" s="1307" t="s">
        <v>257</v>
      </c>
      <c r="C36" s="1307">
        <v>42</v>
      </c>
      <c r="D36" s="707"/>
      <c r="E36" s="65">
        <f>+I36+L36+O36</f>
        <v>0</v>
      </c>
      <c r="F36" s="65"/>
      <c r="G36" s="31"/>
      <c r="H36" s="700"/>
      <c r="I36" s="65"/>
      <c r="J36" s="65"/>
      <c r="K36" s="21"/>
      <c r="L36" s="65">
        <v>0</v>
      </c>
      <c r="M36" s="65"/>
      <c r="N36" s="21"/>
      <c r="O36" s="65">
        <v>0</v>
      </c>
      <c r="P36" s="65"/>
      <c r="Q36" s="21"/>
    </row>
    <row r="37" spans="1:17">
      <c r="A37" s="82" t="s">
        <v>259</v>
      </c>
      <c r="B37" s="1302" t="s">
        <v>278</v>
      </c>
      <c r="C37" s="1302">
        <f>+C36</f>
        <v>42</v>
      </c>
      <c r="D37" s="706"/>
      <c r="E37" s="74">
        <f>SUM(E36)</f>
        <v>0</v>
      </c>
      <c r="F37" s="74"/>
      <c r="G37" s="63"/>
      <c r="H37" s="700"/>
      <c r="I37" s="74">
        <f>+I36</f>
        <v>0</v>
      </c>
      <c r="J37" s="74"/>
      <c r="K37" s="49"/>
      <c r="L37" s="74">
        <f>+L36</f>
        <v>0</v>
      </c>
      <c r="M37" s="74"/>
      <c r="N37" s="49"/>
      <c r="O37" s="74">
        <f>+O36</f>
        <v>0</v>
      </c>
      <c r="P37" s="74"/>
      <c r="Q37" s="49"/>
    </row>
    <row r="38" spans="1:17">
      <c r="A38" s="81" t="s">
        <v>261</v>
      </c>
      <c r="B38" s="1307" t="s">
        <v>260</v>
      </c>
      <c r="C38" s="1307"/>
      <c r="D38" s="707"/>
      <c r="E38" s="65">
        <f>+I38+L38+O38</f>
        <v>0</v>
      </c>
      <c r="F38" s="65"/>
      <c r="G38" s="31"/>
      <c r="H38" s="700"/>
      <c r="I38" s="65"/>
      <c r="J38" s="65"/>
      <c r="K38" s="21"/>
      <c r="L38" s="65"/>
      <c r="M38" s="65"/>
      <c r="N38" s="21"/>
      <c r="O38" s="65">
        <v>0</v>
      </c>
      <c r="P38" s="65"/>
      <c r="Q38" s="21"/>
    </row>
    <row r="39" spans="1:17">
      <c r="A39" s="82" t="s">
        <v>262</v>
      </c>
      <c r="B39" s="1302" t="s">
        <v>284</v>
      </c>
      <c r="C39" s="1302"/>
      <c r="D39" s="706"/>
      <c r="E39" s="74">
        <f>+E38</f>
        <v>0</v>
      </c>
      <c r="F39" s="74"/>
      <c r="G39" s="63"/>
      <c r="H39" s="700"/>
      <c r="I39" s="74">
        <f>+I38</f>
        <v>0</v>
      </c>
      <c r="J39" s="74"/>
      <c r="K39" s="49"/>
      <c r="L39" s="74">
        <f>+L38</f>
        <v>0</v>
      </c>
      <c r="M39" s="74"/>
      <c r="N39" s="49"/>
      <c r="O39" s="74">
        <f>+O38</f>
        <v>0</v>
      </c>
      <c r="P39" s="74"/>
      <c r="Q39" s="49"/>
    </row>
    <row r="40" spans="1:17">
      <c r="A40" s="82" t="s">
        <v>263</v>
      </c>
      <c r="B40" s="1302" t="s">
        <v>276</v>
      </c>
      <c r="C40" s="1302"/>
      <c r="D40" s="706">
        <v>2476</v>
      </c>
      <c r="E40" s="74">
        <f>+E39+E37+E35+E34+E27+E15+E28</f>
        <v>4276</v>
      </c>
      <c r="F40" s="74">
        <f>+F39+F37+F35+F34+F27+F15</f>
        <v>0</v>
      </c>
      <c r="G40" s="74">
        <f>+G39+G37+G35+G34+G27+G15</f>
        <v>0</v>
      </c>
      <c r="H40" s="700">
        <f t="shared" si="1"/>
        <v>1.7269789983844912</v>
      </c>
      <c r="I40" s="74">
        <f t="shared" ref="I40:Q40" si="3">+I39+I37+I35+I34+I27+I15</f>
        <v>680</v>
      </c>
      <c r="J40" s="74">
        <f t="shared" si="3"/>
        <v>0</v>
      </c>
      <c r="K40" s="74">
        <f t="shared" si="3"/>
        <v>0</v>
      </c>
      <c r="L40" s="74">
        <f t="shared" si="3"/>
        <v>0</v>
      </c>
      <c r="M40" s="74">
        <f t="shared" si="3"/>
        <v>0</v>
      </c>
      <c r="N40" s="74">
        <f t="shared" si="3"/>
        <v>0</v>
      </c>
      <c r="O40" s="74">
        <f t="shared" si="3"/>
        <v>3596</v>
      </c>
      <c r="P40" s="74">
        <f t="shared" si="3"/>
        <v>0</v>
      </c>
      <c r="Q40" s="74">
        <f t="shared" si="3"/>
        <v>0</v>
      </c>
    </row>
    <row r="41" spans="1:17">
      <c r="A41" s="497" t="s">
        <v>273</v>
      </c>
      <c r="B41" s="1306" t="s">
        <v>272</v>
      </c>
      <c r="C41" s="1306"/>
      <c r="D41" s="707">
        <v>0</v>
      </c>
      <c r="E41" s="65">
        <f>+I41+L41+O41</f>
        <v>0</v>
      </c>
      <c r="F41" s="65"/>
      <c r="G41" s="65"/>
      <c r="H41" s="700"/>
      <c r="I41" s="65">
        <f>+I42+I43</f>
        <v>0</v>
      </c>
      <c r="J41" s="65">
        <f t="shared" ref="J41:Q41" si="4">+J42+J43</f>
        <v>0</v>
      </c>
      <c r="K41" s="65">
        <f t="shared" si="4"/>
        <v>0</v>
      </c>
      <c r="L41" s="65">
        <f t="shared" si="4"/>
        <v>0</v>
      </c>
      <c r="M41" s="65">
        <f t="shared" si="4"/>
        <v>0</v>
      </c>
      <c r="N41" s="65">
        <f t="shared" si="4"/>
        <v>0</v>
      </c>
      <c r="O41" s="65">
        <f t="shared" si="4"/>
        <v>0</v>
      </c>
      <c r="P41" s="65">
        <f t="shared" si="4"/>
        <v>0</v>
      </c>
      <c r="Q41" s="65">
        <f t="shared" si="4"/>
        <v>0</v>
      </c>
    </row>
    <row r="42" spans="1:17" s="44" customFormat="1" ht="10.5" customHeight="1">
      <c r="A42" s="498"/>
      <c r="B42" s="711"/>
      <c r="C42" s="712" t="s">
        <v>405</v>
      </c>
      <c r="D42" s="708">
        <v>0</v>
      </c>
      <c r="E42" s="178">
        <f>+I42+L42+O42</f>
        <v>0</v>
      </c>
      <c r="F42" s="178"/>
      <c r="G42" s="178"/>
      <c r="H42" s="700"/>
      <c r="I42" s="178"/>
      <c r="J42" s="178"/>
      <c r="K42" s="178"/>
      <c r="L42" s="178"/>
      <c r="M42" s="178"/>
      <c r="N42" s="178"/>
      <c r="O42" s="178"/>
      <c r="P42" s="178"/>
      <c r="Q42" s="178"/>
    </row>
    <row r="43" spans="1:17" s="44" customFormat="1" ht="11.25" customHeight="1">
      <c r="A43" s="498"/>
      <c r="B43" s="711"/>
      <c r="C43" s="712" t="s">
        <v>406</v>
      </c>
      <c r="D43" s="708">
        <v>0</v>
      </c>
      <c r="E43" s="178">
        <f>+I43+L43+O43</f>
        <v>0</v>
      </c>
      <c r="F43" s="178"/>
      <c r="G43" s="178"/>
      <c r="H43" s="700"/>
      <c r="I43" s="178"/>
      <c r="J43" s="178"/>
      <c r="K43" s="178"/>
      <c r="L43" s="178"/>
      <c r="M43" s="178"/>
      <c r="N43" s="178"/>
      <c r="O43" s="178"/>
      <c r="P43" s="178"/>
      <c r="Q43" s="178"/>
    </row>
    <row r="44" spans="1:17">
      <c r="A44" s="177" t="s">
        <v>274</v>
      </c>
      <c r="B44" s="1292" t="s">
        <v>339</v>
      </c>
      <c r="C44" s="1293"/>
      <c r="D44" s="705">
        <v>0</v>
      </c>
      <c r="E44" s="74">
        <f>+E41</f>
        <v>0</v>
      </c>
      <c r="F44" s="74">
        <f t="shared" ref="F44:Q44" si="5">+F41</f>
        <v>0</v>
      </c>
      <c r="G44" s="74">
        <f t="shared" si="5"/>
        <v>0</v>
      </c>
      <c r="H44" s="700"/>
      <c r="I44" s="74">
        <f t="shared" si="5"/>
        <v>0</v>
      </c>
      <c r="J44" s="74">
        <f t="shared" si="5"/>
        <v>0</v>
      </c>
      <c r="K44" s="74">
        <f t="shared" si="5"/>
        <v>0</v>
      </c>
      <c r="L44" s="74">
        <f t="shared" si="5"/>
        <v>0</v>
      </c>
      <c r="M44" s="74">
        <f t="shared" si="5"/>
        <v>0</v>
      </c>
      <c r="N44" s="74">
        <f t="shared" si="5"/>
        <v>0</v>
      </c>
      <c r="O44" s="74">
        <f t="shared" si="5"/>
        <v>0</v>
      </c>
      <c r="P44" s="74">
        <f t="shared" si="5"/>
        <v>0</v>
      </c>
      <c r="Q44" s="74">
        <f t="shared" si="5"/>
        <v>0</v>
      </c>
    </row>
    <row r="45" spans="1:17">
      <c r="A45" s="81" t="s">
        <v>285</v>
      </c>
      <c r="B45" s="1308" t="s">
        <v>286</v>
      </c>
      <c r="C45" s="1308"/>
      <c r="D45" s="709">
        <v>377510</v>
      </c>
      <c r="E45" s="65">
        <f>+I45+L45+O45</f>
        <v>395491</v>
      </c>
      <c r="F45" s="74"/>
      <c r="G45" s="63"/>
      <c r="H45" s="700">
        <f t="shared" si="1"/>
        <v>1.0476305263436729</v>
      </c>
      <c r="I45" s="65">
        <v>172905</v>
      </c>
      <c r="J45" s="74"/>
      <c r="K45" s="49"/>
      <c r="L45" s="65">
        <v>167696</v>
      </c>
      <c r="M45" s="74"/>
      <c r="N45" s="49"/>
      <c r="O45" s="65">
        <v>54890</v>
      </c>
      <c r="P45" s="74"/>
      <c r="Q45" s="49"/>
    </row>
    <row r="46" spans="1:17">
      <c r="A46" s="82" t="s">
        <v>275</v>
      </c>
      <c r="B46" s="1298" t="s">
        <v>287</v>
      </c>
      <c r="C46" s="1299"/>
      <c r="D46" s="705">
        <v>377510</v>
      </c>
      <c r="E46" s="74">
        <f>+E45+E44</f>
        <v>395491</v>
      </c>
      <c r="F46" s="74">
        <f t="shared" ref="F46:Q46" si="6">+F45+F44</f>
        <v>0</v>
      </c>
      <c r="G46" s="74">
        <f t="shared" si="6"/>
        <v>0</v>
      </c>
      <c r="H46" s="700">
        <f t="shared" si="1"/>
        <v>1.0476305263436729</v>
      </c>
      <c r="I46" s="74">
        <f t="shared" si="6"/>
        <v>172905</v>
      </c>
      <c r="J46" s="74">
        <f t="shared" si="6"/>
        <v>0</v>
      </c>
      <c r="K46" s="74">
        <f t="shared" si="6"/>
        <v>0</v>
      </c>
      <c r="L46" s="74">
        <f t="shared" si="6"/>
        <v>167696</v>
      </c>
      <c r="M46" s="74">
        <f t="shared" si="6"/>
        <v>0</v>
      </c>
      <c r="N46" s="74">
        <f t="shared" si="6"/>
        <v>0</v>
      </c>
      <c r="O46" s="74">
        <f t="shared" si="6"/>
        <v>54890</v>
      </c>
      <c r="P46" s="74">
        <f t="shared" si="6"/>
        <v>0</v>
      </c>
      <c r="Q46" s="74">
        <f t="shared" si="6"/>
        <v>0</v>
      </c>
    </row>
    <row r="47" spans="1:17">
      <c r="A47" s="1311" t="s">
        <v>288</v>
      </c>
      <c r="B47" s="1311"/>
      <c r="C47" s="1311"/>
      <c r="D47" s="710">
        <v>379986</v>
      </c>
      <c r="E47" s="74">
        <f t="shared" ref="E47:Q47" si="7">+E46+E40</f>
        <v>399767</v>
      </c>
      <c r="F47" s="74">
        <f t="shared" si="7"/>
        <v>0</v>
      </c>
      <c r="G47" s="74">
        <f t="shared" si="7"/>
        <v>0</v>
      </c>
      <c r="H47" s="700">
        <f t="shared" si="1"/>
        <v>1.0520571810540389</v>
      </c>
      <c r="I47" s="74">
        <f t="shared" si="7"/>
        <v>173585</v>
      </c>
      <c r="J47" s="74">
        <f t="shared" si="7"/>
        <v>0</v>
      </c>
      <c r="K47" s="74">
        <f t="shared" si="7"/>
        <v>0</v>
      </c>
      <c r="L47" s="74">
        <f t="shared" si="7"/>
        <v>167696</v>
      </c>
      <c r="M47" s="74">
        <f t="shared" si="7"/>
        <v>0</v>
      </c>
      <c r="N47" s="74">
        <f t="shared" si="7"/>
        <v>0</v>
      </c>
      <c r="O47" s="74">
        <f t="shared" si="7"/>
        <v>58486</v>
      </c>
      <c r="P47" s="74">
        <f t="shared" si="7"/>
        <v>0</v>
      </c>
      <c r="Q47" s="74">
        <f t="shared" si="7"/>
        <v>0</v>
      </c>
    </row>
    <row r="48" spans="1:17">
      <c r="D48" s="697"/>
      <c r="E48" s="69"/>
      <c r="F48" s="69"/>
      <c r="G48" s="69"/>
      <c r="H48" s="495"/>
    </row>
    <row r="49" spans="1:16384" s="42" customFormat="1" ht="33.75" customHeight="1">
      <c r="A49" s="1220" t="s">
        <v>0</v>
      </c>
      <c r="B49" s="1220" t="s">
        <v>182</v>
      </c>
      <c r="C49" s="1220"/>
      <c r="D49" s="1458" t="s">
        <v>748</v>
      </c>
      <c r="E49" s="1317" t="s">
        <v>180</v>
      </c>
      <c r="F49" s="1317"/>
      <c r="G49" s="1317"/>
      <c r="H49" s="1459" t="s">
        <v>616</v>
      </c>
      <c r="I49" s="1300" t="s">
        <v>292</v>
      </c>
      <c r="J49" s="1300"/>
      <c r="K49" s="1300"/>
      <c r="L49" s="1300" t="s">
        <v>293</v>
      </c>
      <c r="M49" s="1300"/>
      <c r="N49" s="1300"/>
      <c r="O49" s="1300" t="s">
        <v>294</v>
      </c>
      <c r="P49" s="1300"/>
      <c r="Q49" s="1300"/>
    </row>
    <row r="50" spans="1:16384" s="77" customFormat="1" ht="25.5" customHeight="1">
      <c r="A50" s="1220"/>
      <c r="B50" s="1220"/>
      <c r="C50" s="1220"/>
      <c r="D50" s="1458"/>
      <c r="E50" s="441" t="s">
        <v>177</v>
      </c>
      <c r="F50" s="441" t="s">
        <v>178</v>
      </c>
      <c r="G50" s="441" t="s">
        <v>179</v>
      </c>
      <c r="H50" s="1459"/>
      <c r="I50" s="926" t="s">
        <v>177</v>
      </c>
      <c r="J50" s="926" t="s">
        <v>178</v>
      </c>
      <c r="K50" s="926" t="s">
        <v>179</v>
      </c>
      <c r="L50" s="926" t="s">
        <v>177</v>
      </c>
      <c r="M50" s="926" t="s">
        <v>178</v>
      </c>
      <c r="N50" s="926" t="s">
        <v>179</v>
      </c>
      <c r="O50" s="926" t="s">
        <v>177</v>
      </c>
      <c r="P50" s="926" t="s">
        <v>178</v>
      </c>
      <c r="Q50" s="926" t="s">
        <v>179</v>
      </c>
    </row>
    <row r="51" spans="1:16384">
      <c r="A51" s="4" t="s">
        <v>27</v>
      </c>
      <c r="B51" s="1305" t="s">
        <v>174</v>
      </c>
      <c r="C51" s="1305"/>
      <c r="D51" s="696">
        <v>220521</v>
      </c>
      <c r="E51" s="669">
        <f>+I51+L51+O51</f>
        <v>249078</v>
      </c>
      <c r="F51" s="669"/>
      <c r="G51" s="669"/>
      <c r="H51" s="701">
        <f>+E51/D51</f>
        <v>1.1294978709510659</v>
      </c>
      <c r="I51" s="669">
        <f>+'6.a. mell. PH'!E19</f>
        <v>121201</v>
      </c>
      <c r="J51" s="669"/>
      <c r="K51" s="669"/>
      <c r="L51" s="669">
        <f>+'6.b. mell. Óvoda'!E19</f>
        <v>106019</v>
      </c>
      <c r="M51" s="669"/>
      <c r="N51" s="669"/>
      <c r="O51" s="669">
        <f>+'6.c. mell. BBKP'!E19</f>
        <v>21858</v>
      </c>
      <c r="P51" s="669"/>
      <c r="Q51" s="669"/>
    </row>
    <row r="52" spans="1:16384" ht="15" customHeight="1">
      <c r="A52" s="4" t="s">
        <v>33</v>
      </c>
      <c r="B52" s="1305" t="s">
        <v>173</v>
      </c>
      <c r="C52" s="1305"/>
      <c r="D52" s="696">
        <v>4372</v>
      </c>
      <c r="E52" s="669">
        <f t="shared" ref="E52:E74" si="8">+I52+L52+O52</f>
        <v>3701</v>
      </c>
      <c r="F52" s="669"/>
      <c r="G52" s="669"/>
      <c r="H52" s="701">
        <f t="shared" ref="H52:H76" si="9">+E52/D52</f>
        <v>0.84652333028362303</v>
      </c>
      <c r="I52" s="669">
        <f>+'6.a. mell. PH'!E23</f>
        <v>141</v>
      </c>
      <c r="J52" s="669"/>
      <c r="K52" s="669"/>
      <c r="L52" s="669">
        <f>+'6.b. mell. Óvoda'!E23</f>
        <v>2030</v>
      </c>
      <c r="M52" s="669"/>
      <c r="N52" s="669"/>
      <c r="O52" s="669">
        <f>+'6.c. mell. BBKP'!E23</f>
        <v>1530</v>
      </c>
      <c r="P52" s="669"/>
      <c r="Q52" s="669"/>
    </row>
    <row r="53" spans="1:16384" s="48" customFormat="1">
      <c r="A53" s="6" t="s">
        <v>34</v>
      </c>
      <c r="B53" s="1301" t="s">
        <v>172</v>
      </c>
      <c r="C53" s="1301"/>
      <c r="D53" s="698">
        <v>224893</v>
      </c>
      <c r="E53" s="660">
        <f t="shared" si="8"/>
        <v>252779</v>
      </c>
      <c r="F53" s="660"/>
      <c r="G53" s="660"/>
      <c r="H53" s="701">
        <f t="shared" si="9"/>
        <v>1.1239967451187898</v>
      </c>
      <c r="I53" s="660">
        <f>SUM(I51:I52)</f>
        <v>121342</v>
      </c>
      <c r="J53" s="660"/>
      <c r="K53" s="660"/>
      <c r="L53" s="660">
        <f>+L52+L51</f>
        <v>108049</v>
      </c>
      <c r="M53" s="660"/>
      <c r="N53" s="660"/>
      <c r="O53" s="660">
        <f>+O52+O51</f>
        <v>23388</v>
      </c>
      <c r="P53" s="660"/>
      <c r="Q53" s="660"/>
    </row>
    <row r="54" spans="1:16384" s="48" customFormat="1">
      <c r="A54" s="6" t="s">
        <v>35</v>
      </c>
      <c r="B54" s="1301" t="s">
        <v>171</v>
      </c>
      <c r="C54" s="1301"/>
      <c r="D54" s="698">
        <v>62983</v>
      </c>
      <c r="E54" s="660">
        <f t="shared" si="8"/>
        <v>57968</v>
      </c>
      <c r="F54" s="660"/>
      <c r="G54" s="660"/>
      <c r="H54" s="701">
        <f t="shared" si="9"/>
        <v>0.92037533937729232</v>
      </c>
      <c r="I54" s="660">
        <f>+'6.a. mell. PH'!E26</f>
        <v>28263</v>
      </c>
      <c r="J54" s="660"/>
      <c r="K54" s="660"/>
      <c r="L54" s="660">
        <f>+'6.b. mell. Óvoda'!E26</f>
        <v>24610</v>
      </c>
      <c r="M54" s="660"/>
      <c r="N54" s="660"/>
      <c r="O54" s="660">
        <f>+'6.c. mell. BBKP'!E26</f>
        <v>5095</v>
      </c>
      <c r="P54" s="660"/>
      <c r="Q54" s="660"/>
    </row>
    <row r="55" spans="1:16384">
      <c r="A55" s="1453"/>
      <c r="B55" s="1453"/>
      <c r="C55" s="1453"/>
      <c r="D55" s="1454"/>
      <c r="E55" s="666"/>
      <c r="F55" s="666"/>
      <c r="G55" s="666"/>
      <c r="H55" s="1455"/>
      <c r="I55" s="666"/>
      <c r="J55" s="666"/>
      <c r="K55" s="666"/>
      <c r="L55" s="666"/>
      <c r="M55" s="666"/>
      <c r="N55" s="666"/>
      <c r="O55" s="666"/>
      <c r="P55" s="666"/>
      <c r="Q55" s="666"/>
    </row>
    <row r="56" spans="1:16384">
      <c r="A56" s="4" t="s">
        <v>47</v>
      </c>
      <c r="B56" s="1305" t="s">
        <v>170</v>
      </c>
      <c r="C56" s="1305"/>
      <c r="D56" s="696">
        <v>5670</v>
      </c>
      <c r="E56" s="669">
        <f t="shared" si="8"/>
        <v>5869</v>
      </c>
      <c r="F56" s="669"/>
      <c r="G56" s="669"/>
      <c r="H56" s="701">
        <f t="shared" si="9"/>
        <v>1.0350970017636685</v>
      </c>
      <c r="I56" s="669">
        <f>+'6.a. mell. PH'!E36</f>
        <v>2634</v>
      </c>
      <c r="J56" s="669"/>
      <c r="K56" s="669"/>
      <c r="L56" s="669">
        <f>+'6.b. mell. Óvoda'!E36</f>
        <v>1325</v>
      </c>
      <c r="M56" s="669"/>
      <c r="N56" s="669"/>
      <c r="O56" s="669">
        <f>+'6.c. mell. BBKP'!E37</f>
        <v>1910</v>
      </c>
      <c r="P56" s="669"/>
      <c r="Q56" s="669"/>
    </row>
    <row r="57" spans="1:16384">
      <c r="A57" s="4" t="s">
        <v>52</v>
      </c>
      <c r="B57" s="1305" t="s">
        <v>169</v>
      </c>
      <c r="C57" s="1305"/>
      <c r="D57" s="696">
        <v>3290</v>
      </c>
      <c r="E57" s="669">
        <f t="shared" si="8"/>
        <v>3915</v>
      </c>
      <c r="F57" s="669"/>
      <c r="G57" s="669"/>
      <c r="H57" s="701">
        <f t="shared" si="9"/>
        <v>1.1899696048632218</v>
      </c>
      <c r="I57" s="669">
        <f>+'6.a. mell. PH'!E39</f>
        <v>3125</v>
      </c>
      <c r="J57" s="669"/>
      <c r="K57" s="669"/>
      <c r="L57" s="669">
        <f>+'6.b. mell. Óvoda'!E39</f>
        <v>250</v>
      </c>
      <c r="M57" s="669"/>
      <c r="N57" s="669"/>
      <c r="O57" s="669">
        <f>+'6.c. mell. BBKP'!E40</f>
        <v>540</v>
      </c>
      <c r="P57" s="669"/>
      <c r="Q57" s="669"/>
    </row>
    <row r="58" spans="1:16384">
      <c r="A58" s="4" t="s">
        <v>66</v>
      </c>
      <c r="B58" s="1305" t="s">
        <v>156</v>
      </c>
      <c r="C58" s="1305"/>
      <c r="D58" s="696">
        <v>28104</v>
      </c>
      <c r="E58" s="669">
        <f t="shared" si="8"/>
        <v>29112</v>
      </c>
      <c r="F58" s="669"/>
      <c r="G58" s="669"/>
      <c r="H58" s="701">
        <f t="shared" si="9"/>
        <v>1.0358667805294619</v>
      </c>
      <c r="I58" s="669">
        <f>+'6.a. mell. PH'!E49</f>
        <v>7598</v>
      </c>
      <c r="J58" s="669"/>
      <c r="K58" s="669"/>
      <c r="L58" s="669">
        <f>+'6.b. mell. Óvoda'!E49</f>
        <v>15300</v>
      </c>
      <c r="M58" s="669"/>
      <c r="N58" s="669"/>
      <c r="O58" s="669">
        <f>+'6.c. mell. BBKP'!E50</f>
        <v>6214</v>
      </c>
      <c r="P58" s="669"/>
      <c r="Q58" s="669"/>
    </row>
    <row r="59" spans="1:16384">
      <c r="A59" s="4" t="s">
        <v>71</v>
      </c>
      <c r="B59" s="1305" t="s">
        <v>155</v>
      </c>
      <c r="C59" s="1305"/>
      <c r="D59" s="696">
        <v>1275</v>
      </c>
      <c r="E59" s="669">
        <f t="shared" si="8"/>
        <v>1485</v>
      </c>
      <c r="F59" s="669"/>
      <c r="G59" s="669"/>
      <c r="H59" s="701">
        <f t="shared" si="9"/>
        <v>1.1647058823529413</v>
      </c>
      <c r="I59" s="669">
        <f>+'6.a. mell. PH'!E52</f>
        <v>550</v>
      </c>
      <c r="J59" s="669"/>
      <c r="K59" s="669"/>
      <c r="L59" s="669">
        <f>+'6.b. mell. Óvoda'!E52</f>
        <v>60</v>
      </c>
      <c r="M59" s="669"/>
      <c r="N59" s="669"/>
      <c r="O59" s="669">
        <f>+'6.c. mell. BBKP'!E53</f>
        <v>875</v>
      </c>
      <c r="P59" s="669"/>
      <c r="Q59" s="669"/>
    </row>
    <row r="60" spans="1:16384">
      <c r="A60" s="4" t="s">
        <v>80</v>
      </c>
      <c r="B60" s="1305" t="s">
        <v>152</v>
      </c>
      <c r="C60" s="1305"/>
      <c r="D60" s="696">
        <v>8613</v>
      </c>
      <c r="E60" s="669">
        <f t="shared" si="8"/>
        <v>8963</v>
      </c>
      <c r="F60" s="669"/>
      <c r="G60" s="669"/>
      <c r="H60" s="701">
        <f t="shared" si="9"/>
        <v>1.0406362475327993</v>
      </c>
      <c r="I60" s="669">
        <f>+'6.a. mell. PH'!E58</f>
        <v>1922</v>
      </c>
      <c r="J60" s="669"/>
      <c r="K60" s="669"/>
      <c r="L60" s="669">
        <f>+'6.b. mell. Óvoda'!E58</f>
        <v>4328</v>
      </c>
      <c r="M60" s="669"/>
      <c r="N60" s="669"/>
      <c r="O60" s="669">
        <f>+'6.c. mell. BBKP'!E59</f>
        <v>2713</v>
      </c>
      <c r="P60" s="669"/>
      <c r="Q60" s="669"/>
    </row>
    <row r="61" spans="1:16384" s="48" customFormat="1">
      <c r="A61" s="6" t="s">
        <v>81</v>
      </c>
      <c r="B61" s="1301" t="s">
        <v>151</v>
      </c>
      <c r="C61" s="1301"/>
      <c r="D61" s="698">
        <v>46952</v>
      </c>
      <c r="E61" s="660">
        <f t="shared" si="8"/>
        <v>49344</v>
      </c>
      <c r="F61" s="660"/>
      <c r="G61" s="660"/>
      <c r="H61" s="701">
        <f t="shared" si="9"/>
        <v>1.0509456466178224</v>
      </c>
      <c r="I61" s="660">
        <f>SUM(I56:I60)</f>
        <v>15829</v>
      </c>
      <c r="J61" s="660"/>
      <c r="K61" s="660"/>
      <c r="L61" s="660">
        <f>SUM(L56:L60)</f>
        <v>21263</v>
      </c>
      <c r="M61" s="660"/>
      <c r="N61" s="660"/>
      <c r="O61" s="660">
        <f>SUM(O56:O60)</f>
        <v>12252</v>
      </c>
      <c r="P61" s="660"/>
      <c r="Q61" s="660"/>
    </row>
    <row r="62" spans="1:16384">
      <c r="A62" s="1453"/>
      <c r="B62" s="1453"/>
      <c r="C62" s="1453"/>
      <c r="D62" s="1454"/>
      <c r="E62" s="666"/>
      <c r="F62" s="666"/>
      <c r="G62" s="666"/>
      <c r="H62" s="1455"/>
      <c r="I62" s="666"/>
      <c r="J62" s="666"/>
      <c r="K62" s="666"/>
      <c r="L62" s="666"/>
      <c r="M62" s="666"/>
      <c r="N62" s="666"/>
      <c r="O62" s="666"/>
      <c r="P62" s="666"/>
      <c r="Q62" s="666"/>
      <c r="R62" s="1453"/>
      <c r="S62" s="1453"/>
      <c r="T62" s="1453"/>
      <c r="U62" s="1454"/>
      <c r="V62" s="666"/>
      <c r="W62" s="666"/>
      <c r="X62" s="666"/>
      <c r="Y62" s="1455"/>
      <c r="Z62" s="666"/>
      <c r="AA62" s="666"/>
      <c r="AB62" s="666"/>
      <c r="AC62" s="666"/>
      <c r="AD62" s="666"/>
      <c r="AE62" s="666"/>
      <c r="AF62" s="666"/>
      <c r="AG62" s="666"/>
      <c r="AH62" s="666"/>
      <c r="AI62" s="1453"/>
      <c r="AJ62" s="1453"/>
      <c r="AK62" s="1453"/>
      <c r="AL62" s="1454"/>
      <c r="AM62" s="666"/>
      <c r="AN62" s="666"/>
      <c r="AO62" s="666"/>
      <c r="AP62" s="1455"/>
      <c r="AQ62" s="666"/>
      <c r="AR62" s="666"/>
      <c r="AS62" s="666"/>
      <c r="AT62" s="666"/>
      <c r="AU62" s="666"/>
      <c r="AV62" s="666"/>
      <c r="AW62" s="666"/>
      <c r="AX62" s="666"/>
      <c r="AY62" s="666"/>
      <c r="AZ62" s="1453"/>
      <c r="BA62" s="1453"/>
      <c r="BB62" s="1453"/>
      <c r="BC62" s="1454"/>
      <c r="BD62" s="666"/>
      <c r="BE62" s="666"/>
      <c r="BF62" s="666"/>
      <c r="BG62" s="1455"/>
      <c r="BH62" s="666"/>
      <c r="BI62" s="666"/>
      <c r="BJ62" s="666"/>
      <c r="BK62" s="666"/>
      <c r="BL62" s="666"/>
      <c r="BM62" s="666"/>
      <c r="BN62" s="666"/>
      <c r="BO62" s="666"/>
      <c r="BP62" s="666"/>
      <c r="BQ62" s="1453"/>
      <c r="BR62" s="1453"/>
      <c r="BS62" s="1453"/>
      <c r="BT62" s="1454"/>
      <c r="BU62" s="666"/>
      <c r="BV62" s="666"/>
      <c r="BW62" s="666"/>
      <c r="BX62" s="1455"/>
      <c r="BY62" s="666"/>
      <c r="BZ62" s="666"/>
      <c r="CA62" s="666"/>
      <c r="CB62" s="666"/>
      <c r="CC62" s="666"/>
      <c r="CD62" s="666"/>
      <c r="CE62" s="666"/>
      <c r="CF62" s="666"/>
      <c r="CG62" s="666"/>
      <c r="CH62" s="1453"/>
      <c r="CI62" s="1453"/>
      <c r="CJ62" s="1453"/>
      <c r="CK62" s="1454"/>
      <c r="CL62" s="666"/>
      <c r="CM62" s="666"/>
      <c r="CN62" s="666"/>
      <c r="CO62" s="1455"/>
      <c r="CP62" s="666"/>
      <c r="CQ62" s="666"/>
      <c r="CR62" s="666"/>
      <c r="CS62" s="666"/>
      <c r="CT62" s="666"/>
      <c r="CU62" s="666"/>
      <c r="CV62" s="666"/>
      <c r="CW62" s="666"/>
      <c r="CX62" s="666"/>
      <c r="CY62" s="1453"/>
      <c r="CZ62" s="1453"/>
      <c r="DA62" s="1453"/>
      <c r="DB62" s="1454"/>
      <c r="DC62" s="666"/>
      <c r="DD62" s="666"/>
      <c r="DE62" s="666"/>
      <c r="DF62" s="1455"/>
      <c r="DG62" s="666"/>
      <c r="DH62" s="666"/>
      <c r="DI62" s="666"/>
      <c r="DJ62" s="666"/>
      <c r="DK62" s="666"/>
      <c r="DL62" s="666"/>
      <c r="DM62" s="666"/>
      <c r="DN62" s="666"/>
      <c r="DO62" s="666"/>
      <c r="DP62" s="1453"/>
      <c r="DQ62" s="1453"/>
      <c r="DR62" s="1453"/>
      <c r="DS62" s="1454"/>
      <c r="DT62" s="666"/>
      <c r="DU62" s="666"/>
      <c r="DV62" s="666"/>
      <c r="DW62" s="1455"/>
      <c r="DX62" s="666"/>
      <c r="DY62" s="666"/>
      <c r="DZ62" s="666"/>
      <c r="EA62" s="666"/>
      <c r="EB62" s="666"/>
      <c r="EC62" s="666"/>
      <c r="ED62" s="666"/>
      <c r="EE62" s="666"/>
      <c r="EF62" s="666"/>
      <c r="EG62" s="1453"/>
      <c r="EH62" s="1453"/>
      <c r="EI62" s="1453"/>
      <c r="EJ62" s="1454"/>
      <c r="EK62" s="666"/>
      <c r="EL62" s="666"/>
      <c r="EM62" s="666"/>
      <c r="EN62" s="1455"/>
      <c r="EO62" s="666"/>
      <c r="EP62" s="666"/>
      <c r="EQ62" s="666"/>
      <c r="ER62" s="666"/>
      <c r="ES62" s="666"/>
      <c r="ET62" s="666"/>
      <c r="EU62" s="666"/>
      <c r="EV62" s="666"/>
      <c r="EW62" s="666"/>
      <c r="EX62" s="1453"/>
      <c r="EY62" s="1453"/>
      <c r="EZ62" s="1453"/>
      <c r="FA62" s="1454"/>
      <c r="FB62" s="666"/>
      <c r="FC62" s="666"/>
      <c r="FD62" s="666"/>
      <c r="FE62" s="1455"/>
      <c r="FF62" s="666"/>
      <c r="FG62" s="666"/>
      <c r="FH62" s="666"/>
      <c r="FI62" s="666"/>
      <c r="FJ62" s="666"/>
      <c r="FK62" s="666"/>
      <c r="FL62" s="666"/>
      <c r="FM62" s="666"/>
      <c r="FN62" s="666"/>
      <c r="FO62" s="1453"/>
      <c r="FP62" s="1453"/>
      <c r="FQ62" s="1453"/>
      <c r="FR62" s="1454"/>
      <c r="FS62" s="666"/>
      <c r="FT62" s="666"/>
      <c r="FU62" s="666"/>
      <c r="FV62" s="1455"/>
      <c r="FW62" s="666"/>
      <c r="FX62" s="666"/>
      <c r="FY62" s="666"/>
      <c r="FZ62" s="666"/>
      <c r="GA62" s="666"/>
      <c r="GB62" s="666"/>
      <c r="GC62" s="666"/>
      <c r="GD62" s="666"/>
      <c r="GE62" s="666"/>
      <c r="GF62" s="1453"/>
      <c r="GG62" s="1453"/>
      <c r="GH62" s="1453"/>
      <c r="GI62" s="1454"/>
      <c r="GJ62" s="666"/>
      <c r="GK62" s="666"/>
      <c r="GL62" s="666"/>
      <c r="GM62" s="1455"/>
      <c r="GN62" s="666"/>
      <c r="GO62" s="666"/>
      <c r="GP62" s="666"/>
      <c r="GQ62" s="666"/>
      <c r="GR62" s="666"/>
      <c r="GS62" s="666"/>
      <c r="GT62" s="666"/>
      <c r="GU62" s="666"/>
      <c r="GV62" s="666"/>
      <c r="GW62" s="1453"/>
      <c r="GX62" s="1453"/>
      <c r="GY62" s="1453"/>
      <c r="GZ62" s="1454"/>
      <c r="HA62" s="666"/>
      <c r="HB62" s="666"/>
      <c r="HC62" s="666"/>
      <c r="HD62" s="1455"/>
      <c r="HE62" s="666"/>
      <c r="HF62" s="666"/>
      <c r="HG62" s="666"/>
      <c r="HH62" s="666"/>
      <c r="HI62" s="666"/>
      <c r="HJ62" s="666"/>
      <c r="HK62" s="666"/>
      <c r="HL62" s="666"/>
      <c r="HM62" s="666"/>
      <c r="HN62" s="1453"/>
      <c r="HO62" s="1453"/>
      <c r="HP62" s="1453"/>
      <c r="HQ62" s="1454"/>
      <c r="HR62" s="666"/>
      <c r="HS62" s="666"/>
      <c r="HT62" s="666"/>
      <c r="HU62" s="1455"/>
      <c r="HV62" s="666"/>
      <c r="HW62" s="666"/>
      <c r="HX62" s="666"/>
      <c r="HY62" s="666"/>
      <c r="HZ62" s="666"/>
      <c r="IA62" s="666"/>
      <c r="IB62" s="666"/>
      <c r="IC62" s="666"/>
      <c r="ID62" s="666"/>
      <c r="IE62" s="1453"/>
      <c r="IF62" s="1453"/>
      <c r="IG62" s="1453"/>
      <c r="IH62" s="1454"/>
      <c r="II62" s="666"/>
      <c r="IJ62" s="666"/>
      <c r="IK62" s="666"/>
      <c r="IL62" s="1455"/>
      <c r="IM62" s="666"/>
      <c r="IN62" s="666"/>
      <c r="IO62" s="666"/>
      <c r="IP62" s="666"/>
      <c r="IQ62" s="666"/>
      <c r="IR62" s="666"/>
      <c r="IS62" s="666"/>
      <c r="IT62" s="666"/>
      <c r="IU62" s="666"/>
      <c r="IV62" s="1453"/>
      <c r="IW62" s="1453"/>
      <c r="IX62" s="1453"/>
      <c r="IY62" s="1454"/>
      <c r="IZ62" s="666"/>
      <c r="JA62" s="666"/>
      <c r="JB62" s="666"/>
      <c r="JC62" s="1455"/>
      <c r="JD62" s="666"/>
      <c r="JE62" s="666"/>
      <c r="JF62" s="666"/>
      <c r="JG62" s="666"/>
      <c r="JH62" s="666"/>
      <c r="JI62" s="666"/>
      <c r="JJ62" s="666"/>
      <c r="JK62" s="666"/>
      <c r="JL62" s="666"/>
      <c r="JM62" s="1453"/>
      <c r="JN62" s="1453"/>
      <c r="JO62" s="1453"/>
      <c r="JP62" s="1454"/>
      <c r="JQ62" s="666"/>
      <c r="JR62" s="666"/>
      <c r="JS62" s="666"/>
      <c r="JT62" s="1455"/>
      <c r="JU62" s="666"/>
      <c r="JV62" s="666"/>
      <c r="JW62" s="666"/>
      <c r="JX62" s="666"/>
      <c r="JY62" s="666"/>
      <c r="JZ62" s="666"/>
      <c r="KA62" s="666"/>
      <c r="KB62" s="666"/>
      <c r="KC62" s="666"/>
      <c r="KD62" s="1453"/>
      <c r="KE62" s="1453"/>
      <c r="KF62" s="1453"/>
      <c r="KG62" s="1454"/>
      <c r="KH62" s="666"/>
      <c r="KI62" s="666"/>
      <c r="KJ62" s="666"/>
      <c r="KK62" s="1455"/>
      <c r="KL62" s="666"/>
      <c r="KM62" s="666"/>
      <c r="KN62" s="666"/>
      <c r="KO62" s="666"/>
      <c r="KP62" s="666"/>
      <c r="KQ62" s="666"/>
      <c r="KR62" s="666"/>
      <c r="KS62" s="666"/>
      <c r="KT62" s="666"/>
      <c r="KU62" s="1453"/>
      <c r="KV62" s="1453"/>
      <c r="KW62" s="1453"/>
      <c r="KX62" s="1454"/>
      <c r="KY62" s="666"/>
      <c r="KZ62" s="666"/>
      <c r="LA62" s="666"/>
      <c r="LB62" s="1455"/>
      <c r="LC62" s="666"/>
      <c r="LD62" s="666"/>
      <c r="LE62" s="666"/>
      <c r="LF62" s="666"/>
      <c r="LG62" s="666"/>
      <c r="LH62" s="666"/>
      <c r="LI62" s="666"/>
      <c r="LJ62" s="666"/>
      <c r="LK62" s="666"/>
      <c r="LL62" s="1453"/>
      <c r="LM62" s="1453"/>
      <c r="LN62" s="1453"/>
      <c r="LO62" s="1454"/>
      <c r="LP62" s="666"/>
      <c r="LQ62" s="666"/>
      <c r="LR62" s="666"/>
      <c r="LS62" s="1455"/>
      <c r="LT62" s="666"/>
      <c r="LU62" s="666"/>
      <c r="LV62" s="666"/>
      <c r="LW62" s="666"/>
      <c r="LX62" s="666"/>
      <c r="LY62" s="666"/>
      <c r="LZ62" s="666"/>
      <c r="MA62" s="666"/>
      <c r="MB62" s="666"/>
      <c r="MC62" s="1453"/>
      <c r="MD62" s="1453"/>
      <c r="ME62" s="1453"/>
      <c r="MF62" s="1454"/>
      <c r="MG62" s="666"/>
      <c r="MH62" s="666"/>
      <c r="MI62" s="666"/>
      <c r="MJ62" s="1455"/>
      <c r="MK62" s="666"/>
      <c r="ML62" s="666"/>
      <c r="MM62" s="666"/>
      <c r="MN62" s="666"/>
      <c r="MO62" s="666"/>
      <c r="MP62" s="666"/>
      <c r="MQ62" s="666"/>
      <c r="MR62" s="666"/>
      <c r="MS62" s="666"/>
      <c r="MT62" s="1453"/>
      <c r="MU62" s="1453"/>
      <c r="MV62" s="1453"/>
      <c r="MW62" s="1454"/>
      <c r="MX62" s="666"/>
      <c r="MY62" s="666"/>
      <c r="MZ62" s="666"/>
      <c r="NA62" s="1455"/>
      <c r="NB62" s="666"/>
      <c r="NC62" s="666"/>
      <c r="ND62" s="666"/>
      <c r="NE62" s="666"/>
      <c r="NF62" s="666"/>
      <c r="NG62" s="666"/>
      <c r="NH62" s="666"/>
      <c r="NI62" s="666"/>
      <c r="NJ62" s="666"/>
      <c r="NK62" s="1453"/>
      <c r="NL62" s="1453"/>
      <c r="NM62" s="1453"/>
      <c r="NN62" s="1454"/>
      <c r="NO62" s="666"/>
      <c r="NP62" s="666"/>
      <c r="NQ62" s="666"/>
      <c r="NR62" s="1455"/>
      <c r="NS62" s="666"/>
      <c r="NT62" s="666"/>
      <c r="NU62" s="666"/>
      <c r="NV62" s="666"/>
      <c r="NW62" s="666"/>
      <c r="NX62" s="666"/>
      <c r="NY62" s="666"/>
      <c r="NZ62" s="666"/>
      <c r="OA62" s="666"/>
      <c r="OB62" s="1453"/>
      <c r="OC62" s="1453"/>
      <c r="OD62" s="1453"/>
      <c r="OE62" s="1454"/>
      <c r="OF62" s="666"/>
      <c r="OG62" s="666"/>
      <c r="OH62" s="666"/>
      <c r="OI62" s="1455"/>
      <c r="OJ62" s="666"/>
      <c r="OK62" s="666"/>
      <c r="OL62" s="666"/>
      <c r="OM62" s="666"/>
      <c r="ON62" s="666"/>
      <c r="OO62" s="666"/>
      <c r="OP62" s="666"/>
      <c r="OQ62" s="666"/>
      <c r="OR62" s="666"/>
      <c r="OS62" s="1453"/>
      <c r="OT62" s="1453"/>
      <c r="OU62" s="1453"/>
      <c r="OV62" s="1454"/>
      <c r="OW62" s="666"/>
      <c r="OX62" s="666"/>
      <c r="OY62" s="666"/>
      <c r="OZ62" s="1455"/>
      <c r="PA62" s="666"/>
      <c r="PB62" s="666"/>
      <c r="PC62" s="666"/>
      <c r="PD62" s="666"/>
      <c r="PE62" s="666"/>
      <c r="PF62" s="666"/>
      <c r="PG62" s="666"/>
      <c r="PH62" s="666"/>
      <c r="PI62" s="666"/>
      <c r="PJ62" s="1453"/>
      <c r="PK62" s="1453"/>
      <c r="PL62" s="1453"/>
      <c r="PM62" s="1454"/>
      <c r="PN62" s="666"/>
      <c r="PO62" s="666"/>
      <c r="PP62" s="666"/>
      <c r="PQ62" s="1455"/>
      <c r="PR62" s="666"/>
      <c r="PS62" s="666"/>
      <c r="PT62" s="666"/>
      <c r="PU62" s="666"/>
      <c r="PV62" s="666"/>
      <c r="PW62" s="666"/>
      <c r="PX62" s="666"/>
      <c r="PY62" s="666"/>
      <c r="PZ62" s="666"/>
      <c r="QA62" s="1453"/>
      <c r="QB62" s="1453"/>
      <c r="QC62" s="1453"/>
      <c r="QD62" s="1454"/>
      <c r="QE62" s="666"/>
      <c r="QF62" s="666"/>
      <c r="QG62" s="666"/>
      <c r="QH62" s="1455"/>
      <c r="QI62" s="666"/>
      <c r="QJ62" s="666"/>
      <c r="QK62" s="666"/>
      <c r="QL62" s="666"/>
      <c r="QM62" s="666"/>
      <c r="QN62" s="666"/>
      <c r="QO62" s="666"/>
      <c r="QP62" s="666"/>
      <c r="QQ62" s="666"/>
      <c r="QR62" s="1453"/>
      <c r="QS62" s="1453"/>
      <c r="QT62" s="1453"/>
      <c r="QU62" s="1454"/>
      <c r="QV62" s="666"/>
      <c r="QW62" s="666"/>
      <c r="QX62" s="666"/>
      <c r="QY62" s="1455"/>
      <c r="QZ62" s="666"/>
      <c r="RA62" s="666"/>
      <c r="RB62" s="666"/>
      <c r="RC62" s="666"/>
      <c r="RD62" s="666"/>
      <c r="RE62" s="666"/>
      <c r="RF62" s="666"/>
      <c r="RG62" s="666"/>
      <c r="RH62" s="666"/>
      <c r="RI62" s="1453"/>
      <c r="RJ62" s="1453"/>
      <c r="RK62" s="1453"/>
      <c r="RL62" s="1454"/>
      <c r="RM62" s="666"/>
      <c r="RN62" s="666"/>
      <c r="RO62" s="666"/>
      <c r="RP62" s="1455"/>
      <c r="RQ62" s="666"/>
      <c r="RR62" s="666"/>
      <c r="RS62" s="666"/>
      <c r="RT62" s="666"/>
      <c r="RU62" s="666"/>
      <c r="RV62" s="666"/>
      <c r="RW62" s="666"/>
      <c r="RX62" s="666"/>
      <c r="RY62" s="666"/>
      <c r="RZ62" s="1453"/>
      <c r="SA62" s="1453"/>
      <c r="SB62" s="1453"/>
      <c r="SC62" s="1454"/>
      <c r="SD62" s="666"/>
      <c r="SE62" s="666"/>
      <c r="SF62" s="666"/>
      <c r="SG62" s="1455"/>
      <c r="SH62" s="666"/>
      <c r="SI62" s="666"/>
      <c r="SJ62" s="666"/>
      <c r="SK62" s="666"/>
      <c r="SL62" s="666"/>
      <c r="SM62" s="666"/>
      <c r="SN62" s="666"/>
      <c r="SO62" s="666"/>
      <c r="SP62" s="666"/>
      <c r="SQ62" s="1453"/>
      <c r="SR62" s="1453"/>
      <c r="SS62" s="1453"/>
      <c r="ST62" s="1454"/>
      <c r="SU62" s="666"/>
      <c r="SV62" s="666"/>
      <c r="SW62" s="666"/>
      <c r="SX62" s="1455"/>
      <c r="SY62" s="666"/>
      <c r="SZ62" s="666"/>
      <c r="TA62" s="666"/>
      <c r="TB62" s="666"/>
      <c r="TC62" s="666"/>
      <c r="TD62" s="666"/>
      <c r="TE62" s="666"/>
      <c r="TF62" s="666"/>
      <c r="TG62" s="666"/>
      <c r="TH62" s="1453"/>
      <c r="TI62" s="1453"/>
      <c r="TJ62" s="1453"/>
      <c r="TK62" s="1454"/>
      <c r="TL62" s="666"/>
      <c r="TM62" s="666"/>
      <c r="TN62" s="666"/>
      <c r="TO62" s="1455"/>
      <c r="TP62" s="666"/>
      <c r="TQ62" s="666"/>
      <c r="TR62" s="666"/>
      <c r="TS62" s="666"/>
      <c r="TT62" s="666"/>
      <c r="TU62" s="666"/>
      <c r="TV62" s="666"/>
      <c r="TW62" s="666"/>
      <c r="TX62" s="666"/>
      <c r="TY62" s="1453"/>
      <c r="TZ62" s="1453"/>
      <c r="UA62" s="1453"/>
      <c r="UB62" s="1454"/>
      <c r="UC62" s="666"/>
      <c r="UD62" s="666"/>
      <c r="UE62" s="666"/>
      <c r="UF62" s="1455"/>
      <c r="UG62" s="666"/>
      <c r="UH62" s="666"/>
      <c r="UI62" s="666"/>
      <c r="UJ62" s="666"/>
      <c r="UK62" s="666"/>
      <c r="UL62" s="666"/>
      <c r="UM62" s="666"/>
      <c r="UN62" s="666"/>
      <c r="UO62" s="666"/>
      <c r="UP62" s="1453"/>
      <c r="UQ62" s="1453"/>
      <c r="UR62" s="1453"/>
      <c r="US62" s="1454"/>
      <c r="UT62" s="666"/>
      <c r="UU62" s="666"/>
      <c r="UV62" s="666"/>
      <c r="UW62" s="1455"/>
      <c r="UX62" s="666"/>
      <c r="UY62" s="666"/>
      <c r="UZ62" s="666"/>
      <c r="VA62" s="666"/>
      <c r="VB62" s="666"/>
      <c r="VC62" s="666"/>
      <c r="VD62" s="666"/>
      <c r="VE62" s="666"/>
      <c r="VF62" s="666"/>
      <c r="VG62" s="1453"/>
      <c r="VH62" s="1453"/>
      <c r="VI62" s="1453"/>
      <c r="VJ62" s="1454"/>
      <c r="VK62" s="666"/>
      <c r="VL62" s="666"/>
      <c r="VM62" s="666"/>
      <c r="VN62" s="1455"/>
      <c r="VO62" s="666"/>
      <c r="VP62" s="666"/>
      <c r="VQ62" s="666"/>
      <c r="VR62" s="666"/>
      <c r="VS62" s="666"/>
      <c r="VT62" s="666"/>
      <c r="VU62" s="666"/>
      <c r="VV62" s="666"/>
      <c r="VW62" s="666"/>
      <c r="VX62" s="1453"/>
      <c r="VY62" s="1453"/>
      <c r="VZ62" s="1453"/>
      <c r="WA62" s="1454"/>
      <c r="WB62" s="666"/>
      <c r="WC62" s="666"/>
      <c r="WD62" s="666"/>
      <c r="WE62" s="1455"/>
      <c r="WF62" s="666"/>
      <c r="WG62" s="666"/>
      <c r="WH62" s="666"/>
      <c r="WI62" s="666"/>
      <c r="WJ62" s="666"/>
      <c r="WK62" s="666"/>
      <c r="WL62" s="666"/>
      <c r="WM62" s="666"/>
      <c r="WN62" s="666"/>
      <c r="WO62" s="1453"/>
      <c r="WP62" s="1453"/>
      <c r="WQ62" s="1453"/>
      <c r="WR62" s="1454"/>
      <c r="WS62" s="666"/>
      <c r="WT62" s="666"/>
      <c r="WU62" s="666"/>
      <c r="WV62" s="1455"/>
      <c r="WW62" s="666"/>
      <c r="WX62" s="666"/>
      <c r="WY62" s="666"/>
      <c r="WZ62" s="666"/>
      <c r="XA62" s="666"/>
      <c r="XB62" s="666"/>
      <c r="XC62" s="666"/>
      <c r="XD62" s="666"/>
      <c r="XE62" s="666"/>
      <c r="XF62" s="1453"/>
      <c r="XG62" s="1453"/>
      <c r="XH62" s="1453"/>
      <c r="XI62" s="1454"/>
      <c r="XJ62" s="666"/>
      <c r="XK62" s="666"/>
      <c r="XL62" s="666"/>
      <c r="XM62" s="1455"/>
      <c r="XN62" s="666"/>
      <c r="XO62" s="666"/>
      <c r="XP62" s="666"/>
      <c r="XQ62" s="666"/>
      <c r="XR62" s="666"/>
      <c r="XS62" s="666"/>
      <c r="XT62" s="666"/>
      <c r="XU62" s="666"/>
      <c r="XV62" s="666"/>
      <c r="XW62" s="1453"/>
      <c r="XX62" s="1453"/>
      <c r="XY62" s="1453"/>
      <c r="XZ62" s="1454"/>
      <c r="YA62" s="666"/>
      <c r="YB62" s="666"/>
      <c r="YC62" s="666"/>
      <c r="YD62" s="1455"/>
      <c r="YE62" s="666"/>
      <c r="YF62" s="666"/>
      <c r="YG62" s="666"/>
      <c r="YH62" s="666"/>
      <c r="YI62" s="666"/>
      <c r="YJ62" s="666"/>
      <c r="YK62" s="666"/>
      <c r="YL62" s="666"/>
      <c r="YM62" s="666"/>
      <c r="YN62" s="1453"/>
      <c r="YO62" s="1453"/>
      <c r="YP62" s="1453"/>
      <c r="YQ62" s="1454"/>
      <c r="YR62" s="666"/>
      <c r="YS62" s="666"/>
      <c r="YT62" s="666"/>
      <c r="YU62" s="1455"/>
      <c r="YV62" s="666"/>
      <c r="YW62" s="666"/>
      <c r="YX62" s="666"/>
      <c r="YY62" s="666"/>
      <c r="YZ62" s="666"/>
      <c r="ZA62" s="666"/>
      <c r="ZB62" s="666"/>
      <c r="ZC62" s="666"/>
      <c r="ZD62" s="666"/>
      <c r="ZE62" s="1453"/>
      <c r="ZF62" s="1453"/>
      <c r="ZG62" s="1453"/>
      <c r="ZH62" s="1454"/>
      <c r="ZI62" s="666"/>
      <c r="ZJ62" s="666"/>
      <c r="ZK62" s="666"/>
      <c r="ZL62" s="1455"/>
      <c r="ZM62" s="666"/>
      <c r="ZN62" s="666"/>
      <c r="ZO62" s="666"/>
      <c r="ZP62" s="666"/>
      <c r="ZQ62" s="666"/>
      <c r="ZR62" s="666"/>
      <c r="ZS62" s="666"/>
      <c r="ZT62" s="666"/>
      <c r="ZU62" s="666"/>
      <c r="ZV62" s="1453"/>
      <c r="ZW62" s="1453"/>
      <c r="ZX62" s="1453"/>
      <c r="ZY62" s="1454"/>
      <c r="ZZ62" s="666"/>
      <c r="AAA62" s="666"/>
      <c r="AAB62" s="666"/>
      <c r="AAC62" s="1455"/>
      <c r="AAD62" s="666"/>
      <c r="AAE62" s="666"/>
      <c r="AAF62" s="666"/>
      <c r="AAG62" s="666"/>
      <c r="AAH62" s="666"/>
      <c r="AAI62" s="666"/>
      <c r="AAJ62" s="666"/>
      <c r="AAK62" s="666"/>
      <c r="AAL62" s="666"/>
      <c r="AAM62" s="1453"/>
      <c r="AAN62" s="1453"/>
      <c r="AAO62" s="1453"/>
      <c r="AAP62" s="1454"/>
      <c r="AAQ62" s="666"/>
      <c r="AAR62" s="666"/>
      <c r="AAS62" s="666"/>
      <c r="AAT62" s="1455"/>
      <c r="AAU62" s="666"/>
      <c r="AAV62" s="666"/>
      <c r="AAW62" s="666"/>
      <c r="AAX62" s="666"/>
      <c r="AAY62" s="666"/>
      <c r="AAZ62" s="666"/>
      <c r="ABA62" s="666"/>
      <c r="ABB62" s="666"/>
      <c r="ABC62" s="666"/>
      <c r="ABD62" s="1453"/>
      <c r="ABE62" s="1453"/>
      <c r="ABF62" s="1453"/>
      <c r="ABG62" s="1454"/>
      <c r="ABH62" s="666"/>
      <c r="ABI62" s="666"/>
      <c r="ABJ62" s="666"/>
      <c r="ABK62" s="1455"/>
      <c r="ABL62" s="666"/>
      <c r="ABM62" s="666"/>
      <c r="ABN62" s="666"/>
      <c r="ABO62" s="666"/>
      <c r="ABP62" s="666"/>
      <c r="ABQ62" s="666"/>
      <c r="ABR62" s="666"/>
      <c r="ABS62" s="666"/>
      <c r="ABT62" s="666"/>
      <c r="ABU62" s="1453"/>
      <c r="ABV62" s="1453"/>
      <c r="ABW62" s="1453"/>
      <c r="ABX62" s="1454"/>
      <c r="ABY62" s="666"/>
      <c r="ABZ62" s="666"/>
      <c r="ACA62" s="666"/>
      <c r="ACB62" s="1455"/>
      <c r="ACC62" s="666"/>
      <c r="ACD62" s="666"/>
      <c r="ACE62" s="666"/>
      <c r="ACF62" s="666"/>
      <c r="ACG62" s="666"/>
      <c r="ACH62" s="666"/>
      <c r="ACI62" s="666"/>
      <c r="ACJ62" s="666"/>
      <c r="ACK62" s="666"/>
      <c r="ACL62" s="1453"/>
      <c r="ACM62" s="1453"/>
      <c r="ACN62" s="1453"/>
      <c r="ACO62" s="1454"/>
      <c r="ACP62" s="666"/>
      <c r="ACQ62" s="666"/>
      <c r="ACR62" s="666"/>
      <c r="ACS62" s="1455"/>
      <c r="ACT62" s="666"/>
      <c r="ACU62" s="666"/>
      <c r="ACV62" s="666"/>
      <c r="ACW62" s="666"/>
      <c r="ACX62" s="666"/>
      <c r="ACY62" s="666"/>
      <c r="ACZ62" s="666"/>
      <c r="ADA62" s="666"/>
      <c r="ADB62" s="666"/>
      <c r="ADC62" s="1453"/>
      <c r="ADD62" s="1453"/>
      <c r="ADE62" s="1453"/>
      <c r="ADF62" s="1454"/>
      <c r="ADG62" s="666"/>
      <c r="ADH62" s="666"/>
      <c r="ADI62" s="666"/>
      <c r="ADJ62" s="1455"/>
      <c r="ADK62" s="666"/>
      <c r="ADL62" s="666"/>
      <c r="ADM62" s="666"/>
      <c r="ADN62" s="666"/>
      <c r="ADO62" s="666"/>
      <c r="ADP62" s="666"/>
      <c r="ADQ62" s="666"/>
      <c r="ADR62" s="666"/>
      <c r="ADS62" s="666"/>
      <c r="ADT62" s="1453"/>
      <c r="ADU62" s="1453"/>
      <c r="ADV62" s="1453"/>
      <c r="ADW62" s="1454"/>
      <c r="ADX62" s="666"/>
      <c r="ADY62" s="666"/>
      <c r="ADZ62" s="666"/>
      <c r="AEA62" s="1455"/>
      <c r="AEB62" s="666"/>
      <c r="AEC62" s="666"/>
      <c r="AED62" s="666"/>
      <c r="AEE62" s="666"/>
      <c r="AEF62" s="666"/>
      <c r="AEG62" s="666"/>
      <c r="AEH62" s="666"/>
      <c r="AEI62" s="666"/>
      <c r="AEJ62" s="666"/>
      <c r="AEK62" s="1453"/>
      <c r="AEL62" s="1453"/>
      <c r="AEM62" s="1453"/>
      <c r="AEN62" s="1454"/>
      <c r="AEO62" s="666"/>
      <c r="AEP62" s="666"/>
      <c r="AEQ62" s="666"/>
      <c r="AER62" s="1455"/>
      <c r="AES62" s="666"/>
      <c r="AET62" s="666"/>
      <c r="AEU62" s="666"/>
      <c r="AEV62" s="666"/>
      <c r="AEW62" s="666"/>
      <c r="AEX62" s="666"/>
      <c r="AEY62" s="666"/>
      <c r="AEZ62" s="666"/>
      <c r="AFA62" s="666"/>
      <c r="AFB62" s="1453"/>
      <c r="AFC62" s="1453"/>
      <c r="AFD62" s="1453"/>
      <c r="AFE62" s="1454"/>
      <c r="AFF62" s="666"/>
      <c r="AFG62" s="666"/>
      <c r="AFH62" s="666"/>
      <c r="AFI62" s="1455"/>
      <c r="AFJ62" s="666"/>
      <c r="AFK62" s="666"/>
      <c r="AFL62" s="666"/>
      <c r="AFM62" s="666"/>
      <c r="AFN62" s="666"/>
      <c r="AFO62" s="666"/>
      <c r="AFP62" s="666"/>
      <c r="AFQ62" s="666"/>
      <c r="AFR62" s="666"/>
      <c r="AFS62" s="1453"/>
      <c r="AFT62" s="1453"/>
      <c r="AFU62" s="1453"/>
      <c r="AFV62" s="1454"/>
      <c r="AFW62" s="666"/>
      <c r="AFX62" s="666"/>
      <c r="AFY62" s="666"/>
      <c r="AFZ62" s="1455"/>
      <c r="AGA62" s="666"/>
      <c r="AGB62" s="666"/>
      <c r="AGC62" s="666"/>
      <c r="AGD62" s="666"/>
      <c r="AGE62" s="666"/>
      <c r="AGF62" s="666"/>
      <c r="AGG62" s="666"/>
      <c r="AGH62" s="666"/>
      <c r="AGI62" s="666"/>
      <c r="AGJ62" s="1453"/>
      <c r="AGK62" s="1453"/>
      <c r="AGL62" s="1453"/>
      <c r="AGM62" s="1454"/>
      <c r="AGN62" s="666"/>
      <c r="AGO62" s="666"/>
      <c r="AGP62" s="666"/>
      <c r="AGQ62" s="1455"/>
      <c r="AGR62" s="666"/>
      <c r="AGS62" s="666"/>
      <c r="AGT62" s="666"/>
      <c r="AGU62" s="666"/>
      <c r="AGV62" s="666"/>
      <c r="AGW62" s="666"/>
      <c r="AGX62" s="666"/>
      <c r="AGY62" s="666"/>
      <c r="AGZ62" s="666"/>
      <c r="AHA62" s="1453"/>
      <c r="AHB62" s="1453"/>
      <c r="AHC62" s="1453"/>
      <c r="AHD62" s="1454"/>
      <c r="AHE62" s="666"/>
      <c r="AHF62" s="666"/>
      <c r="AHG62" s="666"/>
      <c r="AHH62" s="1455"/>
      <c r="AHI62" s="666"/>
      <c r="AHJ62" s="666"/>
      <c r="AHK62" s="666"/>
      <c r="AHL62" s="666"/>
      <c r="AHM62" s="666"/>
      <c r="AHN62" s="666"/>
      <c r="AHO62" s="666"/>
      <c r="AHP62" s="666"/>
      <c r="AHQ62" s="666"/>
      <c r="AHR62" s="1453"/>
      <c r="AHS62" s="1453"/>
      <c r="AHT62" s="1453"/>
      <c r="AHU62" s="1454"/>
      <c r="AHV62" s="666"/>
      <c r="AHW62" s="666"/>
      <c r="AHX62" s="666"/>
      <c r="AHY62" s="1455"/>
      <c r="AHZ62" s="666"/>
      <c r="AIA62" s="666"/>
      <c r="AIB62" s="666"/>
      <c r="AIC62" s="666"/>
      <c r="AID62" s="666"/>
      <c r="AIE62" s="666"/>
      <c r="AIF62" s="666"/>
      <c r="AIG62" s="666"/>
      <c r="AIH62" s="666"/>
      <c r="AII62" s="1453"/>
      <c r="AIJ62" s="1453"/>
      <c r="AIK62" s="1453"/>
      <c r="AIL62" s="1454"/>
      <c r="AIM62" s="666"/>
      <c r="AIN62" s="666"/>
      <c r="AIO62" s="666"/>
      <c r="AIP62" s="1455"/>
      <c r="AIQ62" s="666"/>
      <c r="AIR62" s="666"/>
      <c r="AIS62" s="666"/>
      <c r="AIT62" s="666"/>
      <c r="AIU62" s="666"/>
      <c r="AIV62" s="666"/>
      <c r="AIW62" s="666"/>
      <c r="AIX62" s="666"/>
      <c r="AIY62" s="666"/>
      <c r="AIZ62" s="1453"/>
      <c r="AJA62" s="1453"/>
      <c r="AJB62" s="1453"/>
      <c r="AJC62" s="1454"/>
      <c r="AJD62" s="666"/>
      <c r="AJE62" s="666"/>
      <c r="AJF62" s="666"/>
      <c r="AJG62" s="1455"/>
      <c r="AJH62" s="666"/>
      <c r="AJI62" s="666"/>
      <c r="AJJ62" s="666"/>
      <c r="AJK62" s="666"/>
      <c r="AJL62" s="666"/>
      <c r="AJM62" s="666"/>
      <c r="AJN62" s="666"/>
      <c r="AJO62" s="666"/>
      <c r="AJP62" s="666"/>
      <c r="AJQ62" s="1453"/>
      <c r="AJR62" s="1453"/>
      <c r="AJS62" s="1453"/>
      <c r="AJT62" s="1454"/>
      <c r="AJU62" s="666"/>
      <c r="AJV62" s="666"/>
      <c r="AJW62" s="666"/>
      <c r="AJX62" s="1455"/>
      <c r="AJY62" s="666"/>
      <c r="AJZ62" s="666"/>
      <c r="AKA62" s="666"/>
      <c r="AKB62" s="666"/>
      <c r="AKC62" s="666"/>
      <c r="AKD62" s="666"/>
      <c r="AKE62" s="666"/>
      <c r="AKF62" s="666"/>
      <c r="AKG62" s="666"/>
      <c r="AKH62" s="1453"/>
      <c r="AKI62" s="1453"/>
      <c r="AKJ62" s="1453"/>
      <c r="AKK62" s="1454"/>
      <c r="AKL62" s="666"/>
      <c r="AKM62" s="666"/>
      <c r="AKN62" s="666"/>
      <c r="AKO62" s="1455"/>
      <c r="AKP62" s="666"/>
      <c r="AKQ62" s="666"/>
      <c r="AKR62" s="666"/>
      <c r="AKS62" s="666"/>
      <c r="AKT62" s="666"/>
      <c r="AKU62" s="666"/>
      <c r="AKV62" s="666"/>
      <c r="AKW62" s="666"/>
      <c r="AKX62" s="666"/>
      <c r="AKY62" s="1453"/>
      <c r="AKZ62" s="1453"/>
      <c r="ALA62" s="1453"/>
      <c r="ALB62" s="1454"/>
      <c r="ALC62" s="666"/>
      <c r="ALD62" s="666"/>
      <c r="ALE62" s="666"/>
      <c r="ALF62" s="1455"/>
      <c r="ALG62" s="666"/>
      <c r="ALH62" s="666"/>
      <c r="ALI62" s="666"/>
      <c r="ALJ62" s="666"/>
      <c r="ALK62" s="666"/>
      <c r="ALL62" s="666"/>
      <c r="ALM62" s="666"/>
      <c r="ALN62" s="666"/>
      <c r="ALO62" s="666"/>
      <c r="ALP62" s="1453"/>
      <c r="ALQ62" s="1453"/>
      <c r="ALR62" s="1453"/>
      <c r="ALS62" s="1454"/>
      <c r="ALT62" s="666"/>
      <c r="ALU62" s="666"/>
      <c r="ALV62" s="666"/>
      <c r="ALW62" s="1455"/>
      <c r="ALX62" s="666"/>
      <c r="ALY62" s="666"/>
      <c r="ALZ62" s="666"/>
      <c r="AMA62" s="666"/>
      <c r="AMB62" s="666"/>
      <c r="AMC62" s="666"/>
      <c r="AMD62" s="666"/>
      <c r="AME62" s="666"/>
      <c r="AMF62" s="666"/>
      <c r="AMG62" s="1453"/>
      <c r="AMH62" s="1453"/>
      <c r="AMI62" s="1453"/>
      <c r="AMJ62" s="1454"/>
      <c r="AMK62" s="666"/>
      <c r="AML62" s="666"/>
      <c r="AMM62" s="666"/>
      <c r="AMN62" s="1455"/>
      <c r="AMO62" s="666"/>
      <c r="AMP62" s="666"/>
      <c r="AMQ62" s="666"/>
      <c r="AMR62" s="666"/>
      <c r="AMS62" s="666"/>
      <c r="AMT62" s="666"/>
      <c r="AMU62" s="666"/>
      <c r="AMV62" s="666"/>
      <c r="AMW62" s="666"/>
      <c r="AMX62" s="1453"/>
      <c r="AMY62" s="1453"/>
      <c r="AMZ62" s="1453"/>
      <c r="ANA62" s="1454"/>
      <c r="ANB62" s="666"/>
      <c r="ANC62" s="666"/>
      <c r="AND62" s="666"/>
      <c r="ANE62" s="1455"/>
      <c r="ANF62" s="666"/>
      <c r="ANG62" s="666"/>
      <c r="ANH62" s="666"/>
      <c r="ANI62" s="666"/>
      <c r="ANJ62" s="666"/>
      <c r="ANK62" s="666"/>
      <c r="ANL62" s="666"/>
      <c r="ANM62" s="666"/>
      <c r="ANN62" s="666"/>
      <c r="ANO62" s="1453"/>
      <c r="ANP62" s="1453"/>
      <c r="ANQ62" s="1453"/>
      <c r="ANR62" s="1454"/>
      <c r="ANS62" s="666"/>
      <c r="ANT62" s="666"/>
      <c r="ANU62" s="666"/>
      <c r="ANV62" s="1455"/>
      <c r="ANW62" s="666"/>
      <c r="ANX62" s="666"/>
      <c r="ANY62" s="666"/>
      <c r="ANZ62" s="666"/>
      <c r="AOA62" s="666"/>
      <c r="AOB62" s="666"/>
      <c r="AOC62" s="666"/>
      <c r="AOD62" s="666"/>
      <c r="AOE62" s="666"/>
      <c r="AOF62" s="1453"/>
      <c r="AOG62" s="1453"/>
      <c r="AOH62" s="1453"/>
      <c r="AOI62" s="1454"/>
      <c r="AOJ62" s="666"/>
      <c r="AOK62" s="666"/>
      <c r="AOL62" s="666"/>
      <c r="AOM62" s="1455"/>
      <c r="AON62" s="666"/>
      <c r="AOO62" s="666"/>
      <c r="AOP62" s="666"/>
      <c r="AOQ62" s="666"/>
      <c r="AOR62" s="666"/>
      <c r="AOS62" s="666"/>
      <c r="AOT62" s="666"/>
      <c r="AOU62" s="666"/>
      <c r="AOV62" s="666"/>
      <c r="AOW62" s="1453"/>
      <c r="AOX62" s="1453"/>
      <c r="AOY62" s="1453"/>
      <c r="AOZ62" s="1454"/>
      <c r="APA62" s="666"/>
      <c r="APB62" s="666"/>
      <c r="APC62" s="666"/>
      <c r="APD62" s="1455"/>
      <c r="APE62" s="666"/>
      <c r="APF62" s="666"/>
      <c r="APG62" s="666"/>
      <c r="APH62" s="666"/>
      <c r="API62" s="666"/>
      <c r="APJ62" s="666"/>
      <c r="APK62" s="666"/>
      <c r="APL62" s="666"/>
      <c r="APM62" s="666"/>
      <c r="APN62" s="1453"/>
      <c r="APO62" s="1453"/>
      <c r="APP62" s="1453"/>
      <c r="APQ62" s="1454"/>
      <c r="APR62" s="666"/>
      <c r="APS62" s="666"/>
      <c r="APT62" s="666"/>
      <c r="APU62" s="1455"/>
      <c r="APV62" s="666"/>
      <c r="APW62" s="666"/>
      <c r="APX62" s="666"/>
      <c r="APY62" s="666"/>
      <c r="APZ62" s="666"/>
      <c r="AQA62" s="666"/>
      <c r="AQB62" s="666"/>
      <c r="AQC62" s="666"/>
      <c r="AQD62" s="666"/>
      <c r="AQE62" s="1453"/>
      <c r="AQF62" s="1453"/>
      <c r="AQG62" s="1453"/>
      <c r="AQH62" s="1454"/>
      <c r="AQI62" s="666"/>
      <c r="AQJ62" s="666"/>
      <c r="AQK62" s="666"/>
      <c r="AQL62" s="1455"/>
      <c r="AQM62" s="666"/>
      <c r="AQN62" s="666"/>
      <c r="AQO62" s="666"/>
      <c r="AQP62" s="666"/>
      <c r="AQQ62" s="666"/>
      <c r="AQR62" s="666"/>
      <c r="AQS62" s="666"/>
      <c r="AQT62" s="666"/>
      <c r="AQU62" s="666"/>
      <c r="AQV62" s="1453"/>
      <c r="AQW62" s="1453"/>
      <c r="AQX62" s="1453"/>
      <c r="AQY62" s="1454"/>
      <c r="AQZ62" s="666"/>
      <c r="ARA62" s="666"/>
      <c r="ARB62" s="666"/>
      <c r="ARC62" s="1455"/>
      <c r="ARD62" s="666"/>
      <c r="ARE62" s="666"/>
      <c r="ARF62" s="666"/>
      <c r="ARG62" s="666"/>
      <c r="ARH62" s="666"/>
      <c r="ARI62" s="666"/>
      <c r="ARJ62" s="666"/>
      <c r="ARK62" s="666"/>
      <c r="ARL62" s="666"/>
      <c r="ARM62" s="1453"/>
      <c r="ARN62" s="1453"/>
      <c r="ARO62" s="1453"/>
      <c r="ARP62" s="1454"/>
      <c r="ARQ62" s="666"/>
      <c r="ARR62" s="666"/>
      <c r="ARS62" s="666"/>
      <c r="ART62" s="1455"/>
      <c r="ARU62" s="666"/>
      <c r="ARV62" s="666"/>
      <c r="ARW62" s="666"/>
      <c r="ARX62" s="666"/>
      <c r="ARY62" s="666"/>
      <c r="ARZ62" s="666"/>
      <c r="ASA62" s="666"/>
      <c r="ASB62" s="666"/>
      <c r="ASC62" s="666"/>
      <c r="ASD62" s="1453"/>
      <c r="ASE62" s="1453"/>
      <c r="ASF62" s="1453"/>
      <c r="ASG62" s="1454"/>
      <c r="ASH62" s="666"/>
      <c r="ASI62" s="666"/>
      <c r="ASJ62" s="666"/>
      <c r="ASK62" s="1455"/>
      <c r="ASL62" s="666"/>
      <c r="ASM62" s="666"/>
      <c r="ASN62" s="666"/>
      <c r="ASO62" s="666"/>
      <c r="ASP62" s="666"/>
      <c r="ASQ62" s="666"/>
      <c r="ASR62" s="666"/>
      <c r="ASS62" s="666"/>
      <c r="AST62" s="666"/>
      <c r="ASU62" s="1453"/>
      <c r="ASV62" s="1453"/>
      <c r="ASW62" s="1453"/>
      <c r="ASX62" s="1454"/>
      <c r="ASY62" s="666"/>
      <c r="ASZ62" s="666"/>
      <c r="ATA62" s="666"/>
      <c r="ATB62" s="1455"/>
      <c r="ATC62" s="666"/>
      <c r="ATD62" s="666"/>
      <c r="ATE62" s="666"/>
      <c r="ATF62" s="666"/>
      <c r="ATG62" s="666"/>
      <c r="ATH62" s="666"/>
      <c r="ATI62" s="666"/>
      <c r="ATJ62" s="666"/>
      <c r="ATK62" s="666"/>
      <c r="ATL62" s="1453"/>
      <c r="ATM62" s="1453"/>
      <c r="ATN62" s="1453"/>
      <c r="ATO62" s="1454"/>
      <c r="ATP62" s="666"/>
      <c r="ATQ62" s="666"/>
      <c r="ATR62" s="666"/>
      <c r="ATS62" s="1455"/>
      <c r="ATT62" s="666"/>
      <c r="ATU62" s="666"/>
      <c r="ATV62" s="666"/>
      <c r="ATW62" s="666"/>
      <c r="ATX62" s="666"/>
      <c r="ATY62" s="666"/>
      <c r="ATZ62" s="666"/>
      <c r="AUA62" s="666"/>
      <c r="AUB62" s="666"/>
      <c r="AUC62" s="1453"/>
      <c r="AUD62" s="1453"/>
      <c r="AUE62" s="1453"/>
      <c r="AUF62" s="1454"/>
      <c r="AUG62" s="666"/>
      <c r="AUH62" s="666"/>
      <c r="AUI62" s="666"/>
      <c r="AUJ62" s="1455"/>
      <c r="AUK62" s="666"/>
      <c r="AUL62" s="666"/>
      <c r="AUM62" s="666"/>
      <c r="AUN62" s="666"/>
      <c r="AUO62" s="666"/>
      <c r="AUP62" s="666"/>
      <c r="AUQ62" s="666"/>
      <c r="AUR62" s="666"/>
      <c r="AUS62" s="666"/>
      <c r="AUT62" s="1453"/>
      <c r="AUU62" s="1453"/>
      <c r="AUV62" s="1453"/>
      <c r="AUW62" s="1454"/>
      <c r="AUX62" s="666"/>
      <c r="AUY62" s="666"/>
      <c r="AUZ62" s="666"/>
      <c r="AVA62" s="1455"/>
      <c r="AVB62" s="666"/>
      <c r="AVC62" s="666"/>
      <c r="AVD62" s="666"/>
      <c r="AVE62" s="666"/>
      <c r="AVF62" s="666"/>
      <c r="AVG62" s="666"/>
      <c r="AVH62" s="666"/>
      <c r="AVI62" s="666"/>
      <c r="AVJ62" s="666"/>
      <c r="AVK62" s="1453"/>
      <c r="AVL62" s="1453"/>
      <c r="AVM62" s="1453"/>
      <c r="AVN62" s="1454"/>
      <c r="AVO62" s="666"/>
      <c r="AVP62" s="666"/>
      <c r="AVQ62" s="666"/>
      <c r="AVR62" s="1455"/>
      <c r="AVS62" s="666"/>
      <c r="AVT62" s="666"/>
      <c r="AVU62" s="666"/>
      <c r="AVV62" s="666"/>
      <c r="AVW62" s="666"/>
      <c r="AVX62" s="666"/>
      <c r="AVY62" s="666"/>
      <c r="AVZ62" s="666"/>
      <c r="AWA62" s="666"/>
      <c r="AWB62" s="1453"/>
      <c r="AWC62" s="1453"/>
      <c r="AWD62" s="1453"/>
      <c r="AWE62" s="1454"/>
      <c r="AWF62" s="666"/>
      <c r="AWG62" s="666"/>
      <c r="AWH62" s="666"/>
      <c r="AWI62" s="1455"/>
      <c r="AWJ62" s="666"/>
      <c r="AWK62" s="666"/>
      <c r="AWL62" s="666"/>
      <c r="AWM62" s="666"/>
      <c r="AWN62" s="666"/>
      <c r="AWO62" s="666"/>
      <c r="AWP62" s="666"/>
      <c r="AWQ62" s="666"/>
      <c r="AWR62" s="666"/>
      <c r="AWS62" s="1453"/>
      <c r="AWT62" s="1453"/>
      <c r="AWU62" s="1453"/>
      <c r="AWV62" s="1454"/>
      <c r="AWW62" s="666"/>
      <c r="AWX62" s="666"/>
      <c r="AWY62" s="666"/>
      <c r="AWZ62" s="1455"/>
      <c r="AXA62" s="666"/>
      <c r="AXB62" s="666"/>
      <c r="AXC62" s="666"/>
      <c r="AXD62" s="666"/>
      <c r="AXE62" s="666"/>
      <c r="AXF62" s="666"/>
      <c r="AXG62" s="666"/>
      <c r="AXH62" s="666"/>
      <c r="AXI62" s="666"/>
      <c r="AXJ62" s="1453"/>
      <c r="AXK62" s="1453"/>
      <c r="AXL62" s="1453"/>
      <c r="AXM62" s="1454"/>
      <c r="AXN62" s="666"/>
      <c r="AXO62" s="666"/>
      <c r="AXP62" s="666"/>
      <c r="AXQ62" s="1455"/>
      <c r="AXR62" s="666"/>
      <c r="AXS62" s="666"/>
      <c r="AXT62" s="666"/>
      <c r="AXU62" s="666"/>
      <c r="AXV62" s="666"/>
      <c r="AXW62" s="666"/>
      <c r="AXX62" s="666"/>
      <c r="AXY62" s="666"/>
      <c r="AXZ62" s="666"/>
      <c r="AYA62" s="1453"/>
      <c r="AYB62" s="1453"/>
      <c r="AYC62" s="1453"/>
      <c r="AYD62" s="1454"/>
      <c r="AYE62" s="666"/>
      <c r="AYF62" s="666"/>
      <c r="AYG62" s="666"/>
      <c r="AYH62" s="1455"/>
      <c r="AYI62" s="666"/>
      <c r="AYJ62" s="666"/>
      <c r="AYK62" s="666"/>
      <c r="AYL62" s="666"/>
      <c r="AYM62" s="666"/>
      <c r="AYN62" s="666"/>
      <c r="AYO62" s="666"/>
      <c r="AYP62" s="666"/>
      <c r="AYQ62" s="666"/>
      <c r="AYR62" s="1453"/>
      <c r="AYS62" s="1453"/>
      <c r="AYT62" s="1453"/>
      <c r="AYU62" s="1454"/>
      <c r="AYV62" s="666"/>
      <c r="AYW62" s="666"/>
      <c r="AYX62" s="666"/>
      <c r="AYY62" s="1455"/>
      <c r="AYZ62" s="666"/>
      <c r="AZA62" s="666"/>
      <c r="AZB62" s="666"/>
      <c r="AZC62" s="666"/>
      <c r="AZD62" s="666"/>
      <c r="AZE62" s="666"/>
      <c r="AZF62" s="666"/>
      <c r="AZG62" s="666"/>
      <c r="AZH62" s="666"/>
      <c r="AZI62" s="1453"/>
      <c r="AZJ62" s="1453"/>
      <c r="AZK62" s="1453"/>
      <c r="AZL62" s="1454"/>
      <c r="AZM62" s="666"/>
      <c r="AZN62" s="666"/>
      <c r="AZO62" s="666"/>
      <c r="AZP62" s="1455"/>
      <c r="AZQ62" s="666"/>
      <c r="AZR62" s="666"/>
      <c r="AZS62" s="666"/>
      <c r="AZT62" s="666"/>
      <c r="AZU62" s="666"/>
      <c r="AZV62" s="666"/>
      <c r="AZW62" s="666"/>
      <c r="AZX62" s="666"/>
      <c r="AZY62" s="666"/>
      <c r="AZZ62" s="1453"/>
      <c r="BAA62" s="1453"/>
      <c r="BAB62" s="1453"/>
      <c r="BAC62" s="1454"/>
      <c r="BAD62" s="666"/>
      <c r="BAE62" s="666"/>
      <c r="BAF62" s="666"/>
      <c r="BAG62" s="1455"/>
      <c r="BAH62" s="666"/>
      <c r="BAI62" s="666"/>
      <c r="BAJ62" s="666"/>
      <c r="BAK62" s="666"/>
      <c r="BAL62" s="666"/>
      <c r="BAM62" s="666"/>
      <c r="BAN62" s="666"/>
      <c r="BAO62" s="666"/>
      <c r="BAP62" s="666"/>
      <c r="BAQ62" s="1453"/>
      <c r="BAR62" s="1453"/>
      <c r="BAS62" s="1453"/>
      <c r="BAT62" s="1454"/>
      <c r="BAU62" s="666"/>
      <c r="BAV62" s="666"/>
      <c r="BAW62" s="666"/>
      <c r="BAX62" s="1455"/>
      <c r="BAY62" s="666"/>
      <c r="BAZ62" s="666"/>
      <c r="BBA62" s="666"/>
      <c r="BBB62" s="666"/>
      <c r="BBC62" s="666"/>
      <c r="BBD62" s="666"/>
      <c r="BBE62" s="666"/>
      <c r="BBF62" s="666"/>
      <c r="BBG62" s="666"/>
      <c r="BBH62" s="1453"/>
      <c r="BBI62" s="1453"/>
      <c r="BBJ62" s="1453"/>
      <c r="BBK62" s="1454"/>
      <c r="BBL62" s="666"/>
      <c r="BBM62" s="666"/>
      <c r="BBN62" s="666"/>
      <c r="BBO62" s="1455"/>
      <c r="BBP62" s="666"/>
      <c r="BBQ62" s="666"/>
      <c r="BBR62" s="666"/>
      <c r="BBS62" s="666"/>
      <c r="BBT62" s="666"/>
      <c r="BBU62" s="666"/>
      <c r="BBV62" s="666"/>
      <c r="BBW62" s="666"/>
      <c r="BBX62" s="666"/>
      <c r="BBY62" s="1453"/>
      <c r="BBZ62" s="1453"/>
      <c r="BCA62" s="1453"/>
      <c r="BCB62" s="1454"/>
      <c r="BCC62" s="666"/>
      <c r="BCD62" s="666"/>
      <c r="BCE62" s="666"/>
      <c r="BCF62" s="1455"/>
      <c r="BCG62" s="666"/>
      <c r="BCH62" s="666"/>
      <c r="BCI62" s="666"/>
      <c r="BCJ62" s="666"/>
      <c r="BCK62" s="666"/>
      <c r="BCL62" s="666"/>
      <c r="BCM62" s="666"/>
      <c r="BCN62" s="666"/>
      <c r="BCO62" s="666"/>
      <c r="BCP62" s="1453"/>
      <c r="BCQ62" s="1453"/>
      <c r="BCR62" s="1453"/>
      <c r="BCS62" s="1454"/>
      <c r="BCT62" s="666"/>
      <c r="BCU62" s="666"/>
      <c r="BCV62" s="666"/>
      <c r="BCW62" s="1455"/>
      <c r="BCX62" s="666"/>
      <c r="BCY62" s="666"/>
      <c r="BCZ62" s="666"/>
      <c r="BDA62" s="666"/>
      <c r="BDB62" s="666"/>
      <c r="BDC62" s="666"/>
      <c r="BDD62" s="666"/>
      <c r="BDE62" s="666"/>
      <c r="BDF62" s="666"/>
      <c r="BDG62" s="1453"/>
      <c r="BDH62" s="1453"/>
      <c r="BDI62" s="1453"/>
      <c r="BDJ62" s="1454"/>
      <c r="BDK62" s="666"/>
      <c r="BDL62" s="666"/>
      <c r="BDM62" s="666"/>
      <c r="BDN62" s="1455"/>
      <c r="BDO62" s="666"/>
      <c r="BDP62" s="666"/>
      <c r="BDQ62" s="666"/>
      <c r="BDR62" s="666"/>
      <c r="BDS62" s="666"/>
      <c r="BDT62" s="666"/>
      <c r="BDU62" s="666"/>
      <c r="BDV62" s="666"/>
      <c r="BDW62" s="666"/>
      <c r="BDX62" s="1453"/>
      <c r="BDY62" s="1453"/>
      <c r="BDZ62" s="1453"/>
      <c r="BEA62" s="1454"/>
      <c r="BEB62" s="666"/>
      <c r="BEC62" s="666"/>
      <c r="BED62" s="666"/>
      <c r="BEE62" s="1455"/>
      <c r="BEF62" s="666"/>
      <c r="BEG62" s="666"/>
      <c r="BEH62" s="666"/>
      <c r="BEI62" s="666"/>
      <c r="BEJ62" s="666"/>
      <c r="BEK62" s="666"/>
      <c r="BEL62" s="666"/>
      <c r="BEM62" s="666"/>
      <c r="BEN62" s="666"/>
      <c r="BEO62" s="1453"/>
      <c r="BEP62" s="1453"/>
      <c r="BEQ62" s="1453"/>
      <c r="BER62" s="1454"/>
      <c r="BES62" s="666"/>
      <c r="BET62" s="666"/>
      <c r="BEU62" s="666"/>
      <c r="BEV62" s="1455"/>
      <c r="BEW62" s="666"/>
      <c r="BEX62" s="666"/>
      <c r="BEY62" s="666"/>
      <c r="BEZ62" s="666"/>
      <c r="BFA62" s="666"/>
      <c r="BFB62" s="666"/>
      <c r="BFC62" s="666"/>
      <c r="BFD62" s="666"/>
      <c r="BFE62" s="666"/>
      <c r="BFF62" s="1453"/>
      <c r="BFG62" s="1453"/>
      <c r="BFH62" s="1453"/>
      <c r="BFI62" s="1454"/>
      <c r="BFJ62" s="666"/>
      <c r="BFK62" s="666"/>
      <c r="BFL62" s="666"/>
      <c r="BFM62" s="1455"/>
      <c r="BFN62" s="666"/>
      <c r="BFO62" s="666"/>
      <c r="BFP62" s="666"/>
      <c r="BFQ62" s="666"/>
      <c r="BFR62" s="666"/>
      <c r="BFS62" s="666"/>
      <c r="BFT62" s="666"/>
      <c r="BFU62" s="666"/>
      <c r="BFV62" s="666"/>
      <c r="BFW62" s="1453"/>
      <c r="BFX62" s="1453"/>
      <c r="BFY62" s="1453"/>
      <c r="BFZ62" s="1454"/>
      <c r="BGA62" s="666"/>
      <c r="BGB62" s="666"/>
      <c r="BGC62" s="666"/>
      <c r="BGD62" s="1455"/>
      <c r="BGE62" s="666"/>
      <c r="BGF62" s="666"/>
      <c r="BGG62" s="666"/>
      <c r="BGH62" s="666"/>
      <c r="BGI62" s="666"/>
      <c r="BGJ62" s="666"/>
      <c r="BGK62" s="666"/>
      <c r="BGL62" s="666"/>
      <c r="BGM62" s="666"/>
      <c r="BGN62" s="1453"/>
      <c r="BGO62" s="1453"/>
      <c r="BGP62" s="1453"/>
      <c r="BGQ62" s="1454"/>
      <c r="BGR62" s="666"/>
      <c r="BGS62" s="666"/>
      <c r="BGT62" s="666"/>
      <c r="BGU62" s="1455"/>
      <c r="BGV62" s="666"/>
      <c r="BGW62" s="666"/>
      <c r="BGX62" s="666"/>
      <c r="BGY62" s="666"/>
      <c r="BGZ62" s="666"/>
      <c r="BHA62" s="666"/>
      <c r="BHB62" s="666"/>
      <c r="BHC62" s="666"/>
      <c r="BHD62" s="666"/>
      <c r="BHE62" s="1453"/>
      <c r="BHF62" s="1453"/>
      <c r="BHG62" s="1453"/>
      <c r="BHH62" s="1454"/>
      <c r="BHI62" s="666"/>
      <c r="BHJ62" s="666"/>
      <c r="BHK62" s="666"/>
      <c r="BHL62" s="1455"/>
      <c r="BHM62" s="666"/>
      <c r="BHN62" s="666"/>
      <c r="BHO62" s="666"/>
      <c r="BHP62" s="666"/>
      <c r="BHQ62" s="666"/>
      <c r="BHR62" s="666"/>
      <c r="BHS62" s="666"/>
      <c r="BHT62" s="666"/>
      <c r="BHU62" s="666"/>
      <c r="BHV62" s="1453"/>
      <c r="BHW62" s="1453"/>
      <c r="BHX62" s="1453"/>
      <c r="BHY62" s="1454"/>
      <c r="BHZ62" s="666"/>
      <c r="BIA62" s="666"/>
      <c r="BIB62" s="666"/>
      <c r="BIC62" s="1455"/>
      <c r="BID62" s="666"/>
      <c r="BIE62" s="666"/>
      <c r="BIF62" s="666"/>
      <c r="BIG62" s="666"/>
      <c r="BIH62" s="666"/>
      <c r="BII62" s="666"/>
      <c r="BIJ62" s="666"/>
      <c r="BIK62" s="666"/>
      <c r="BIL62" s="666"/>
      <c r="BIM62" s="1453"/>
      <c r="BIN62" s="1453"/>
      <c r="BIO62" s="1453"/>
      <c r="BIP62" s="1454"/>
      <c r="BIQ62" s="666"/>
      <c r="BIR62" s="666"/>
      <c r="BIS62" s="666"/>
      <c r="BIT62" s="1455"/>
      <c r="BIU62" s="666"/>
      <c r="BIV62" s="666"/>
      <c r="BIW62" s="666"/>
      <c r="BIX62" s="666"/>
      <c r="BIY62" s="666"/>
      <c r="BIZ62" s="666"/>
      <c r="BJA62" s="666"/>
      <c r="BJB62" s="666"/>
      <c r="BJC62" s="666"/>
      <c r="BJD62" s="1453"/>
      <c r="BJE62" s="1453"/>
      <c r="BJF62" s="1453"/>
      <c r="BJG62" s="1454"/>
      <c r="BJH62" s="666"/>
      <c r="BJI62" s="666"/>
      <c r="BJJ62" s="666"/>
      <c r="BJK62" s="1455"/>
      <c r="BJL62" s="666"/>
      <c r="BJM62" s="666"/>
      <c r="BJN62" s="666"/>
      <c r="BJO62" s="666"/>
      <c r="BJP62" s="666"/>
      <c r="BJQ62" s="666"/>
      <c r="BJR62" s="666"/>
      <c r="BJS62" s="666"/>
      <c r="BJT62" s="666"/>
      <c r="BJU62" s="1453"/>
      <c r="BJV62" s="1453"/>
      <c r="BJW62" s="1453"/>
      <c r="BJX62" s="1454"/>
      <c r="BJY62" s="666"/>
      <c r="BJZ62" s="666"/>
      <c r="BKA62" s="666"/>
      <c r="BKB62" s="1455"/>
      <c r="BKC62" s="666"/>
      <c r="BKD62" s="666"/>
      <c r="BKE62" s="666"/>
      <c r="BKF62" s="666"/>
      <c r="BKG62" s="666"/>
      <c r="BKH62" s="666"/>
      <c r="BKI62" s="666"/>
      <c r="BKJ62" s="666"/>
      <c r="BKK62" s="666"/>
      <c r="BKL62" s="1453"/>
      <c r="BKM62" s="1453"/>
      <c r="BKN62" s="1453"/>
      <c r="BKO62" s="1454"/>
      <c r="BKP62" s="666"/>
      <c r="BKQ62" s="666"/>
      <c r="BKR62" s="666"/>
      <c r="BKS62" s="1455"/>
      <c r="BKT62" s="666"/>
      <c r="BKU62" s="666"/>
      <c r="BKV62" s="666"/>
      <c r="BKW62" s="666"/>
      <c r="BKX62" s="666"/>
      <c r="BKY62" s="666"/>
      <c r="BKZ62" s="666"/>
      <c r="BLA62" s="666"/>
      <c r="BLB62" s="666"/>
      <c r="BLC62" s="1453"/>
      <c r="BLD62" s="1453"/>
      <c r="BLE62" s="1453"/>
      <c r="BLF62" s="1454"/>
      <c r="BLG62" s="666"/>
      <c r="BLH62" s="666"/>
      <c r="BLI62" s="666"/>
      <c r="BLJ62" s="1455"/>
      <c r="BLK62" s="666"/>
      <c r="BLL62" s="666"/>
      <c r="BLM62" s="666"/>
      <c r="BLN62" s="666"/>
      <c r="BLO62" s="666"/>
      <c r="BLP62" s="666"/>
      <c r="BLQ62" s="666"/>
      <c r="BLR62" s="666"/>
      <c r="BLS62" s="666"/>
      <c r="BLT62" s="1453"/>
      <c r="BLU62" s="1453"/>
      <c r="BLV62" s="1453"/>
      <c r="BLW62" s="1454"/>
      <c r="BLX62" s="666"/>
      <c r="BLY62" s="666"/>
      <c r="BLZ62" s="666"/>
      <c r="BMA62" s="1455"/>
      <c r="BMB62" s="666"/>
      <c r="BMC62" s="666"/>
      <c r="BMD62" s="666"/>
      <c r="BME62" s="666"/>
      <c r="BMF62" s="666"/>
      <c r="BMG62" s="666"/>
      <c r="BMH62" s="666"/>
      <c r="BMI62" s="666"/>
      <c r="BMJ62" s="666"/>
      <c r="BMK62" s="1453"/>
      <c r="BML62" s="1453"/>
      <c r="BMM62" s="1453"/>
      <c r="BMN62" s="1454"/>
      <c r="BMO62" s="666"/>
      <c r="BMP62" s="666"/>
      <c r="BMQ62" s="666"/>
      <c r="BMR62" s="1455"/>
      <c r="BMS62" s="666"/>
      <c r="BMT62" s="666"/>
      <c r="BMU62" s="666"/>
      <c r="BMV62" s="666"/>
      <c r="BMW62" s="666"/>
      <c r="BMX62" s="666"/>
      <c r="BMY62" s="666"/>
      <c r="BMZ62" s="666"/>
      <c r="BNA62" s="666"/>
      <c r="BNB62" s="1453"/>
      <c r="BNC62" s="1453"/>
      <c r="BND62" s="1453"/>
      <c r="BNE62" s="1454"/>
      <c r="BNF62" s="666"/>
      <c r="BNG62" s="666"/>
      <c r="BNH62" s="666"/>
      <c r="BNI62" s="1455"/>
      <c r="BNJ62" s="666"/>
      <c r="BNK62" s="666"/>
      <c r="BNL62" s="666"/>
      <c r="BNM62" s="666"/>
      <c r="BNN62" s="666"/>
      <c r="BNO62" s="666"/>
      <c r="BNP62" s="666"/>
      <c r="BNQ62" s="666"/>
      <c r="BNR62" s="666"/>
      <c r="BNS62" s="1453"/>
      <c r="BNT62" s="1453"/>
      <c r="BNU62" s="1453"/>
      <c r="BNV62" s="1454"/>
      <c r="BNW62" s="666"/>
      <c r="BNX62" s="666"/>
      <c r="BNY62" s="666"/>
      <c r="BNZ62" s="1455"/>
      <c r="BOA62" s="666"/>
      <c r="BOB62" s="666"/>
      <c r="BOC62" s="666"/>
      <c r="BOD62" s="666"/>
      <c r="BOE62" s="666"/>
      <c r="BOF62" s="666"/>
      <c r="BOG62" s="666"/>
      <c r="BOH62" s="666"/>
      <c r="BOI62" s="666"/>
      <c r="BOJ62" s="1453"/>
      <c r="BOK62" s="1453"/>
      <c r="BOL62" s="1453"/>
      <c r="BOM62" s="1454"/>
      <c r="BON62" s="666"/>
      <c r="BOO62" s="666"/>
      <c r="BOP62" s="666"/>
      <c r="BOQ62" s="1455"/>
      <c r="BOR62" s="666"/>
      <c r="BOS62" s="666"/>
      <c r="BOT62" s="666"/>
      <c r="BOU62" s="666"/>
      <c r="BOV62" s="666"/>
      <c r="BOW62" s="666"/>
      <c r="BOX62" s="666"/>
      <c r="BOY62" s="666"/>
      <c r="BOZ62" s="666"/>
      <c r="BPA62" s="1453"/>
      <c r="BPB62" s="1453"/>
      <c r="BPC62" s="1453"/>
      <c r="BPD62" s="1454"/>
      <c r="BPE62" s="666"/>
      <c r="BPF62" s="666"/>
      <c r="BPG62" s="666"/>
      <c r="BPH62" s="1455"/>
      <c r="BPI62" s="666"/>
      <c r="BPJ62" s="666"/>
      <c r="BPK62" s="666"/>
      <c r="BPL62" s="666"/>
      <c r="BPM62" s="666"/>
      <c r="BPN62" s="666"/>
      <c r="BPO62" s="666"/>
      <c r="BPP62" s="666"/>
      <c r="BPQ62" s="666"/>
      <c r="BPR62" s="1453"/>
      <c r="BPS62" s="1453"/>
      <c r="BPT62" s="1453"/>
      <c r="BPU62" s="1454"/>
      <c r="BPV62" s="666"/>
      <c r="BPW62" s="666"/>
      <c r="BPX62" s="666"/>
      <c r="BPY62" s="1455"/>
      <c r="BPZ62" s="666"/>
      <c r="BQA62" s="666"/>
      <c r="BQB62" s="666"/>
      <c r="BQC62" s="666"/>
      <c r="BQD62" s="666"/>
      <c r="BQE62" s="666"/>
      <c r="BQF62" s="666"/>
      <c r="BQG62" s="666"/>
      <c r="BQH62" s="666"/>
      <c r="BQI62" s="1453"/>
      <c r="BQJ62" s="1453"/>
      <c r="BQK62" s="1453"/>
      <c r="BQL62" s="1454"/>
      <c r="BQM62" s="666"/>
      <c r="BQN62" s="666"/>
      <c r="BQO62" s="666"/>
      <c r="BQP62" s="1455"/>
      <c r="BQQ62" s="666"/>
      <c r="BQR62" s="666"/>
      <c r="BQS62" s="666"/>
      <c r="BQT62" s="666"/>
      <c r="BQU62" s="666"/>
      <c r="BQV62" s="666"/>
      <c r="BQW62" s="666"/>
      <c r="BQX62" s="666"/>
      <c r="BQY62" s="666"/>
      <c r="BQZ62" s="1453"/>
      <c r="BRA62" s="1453"/>
      <c r="BRB62" s="1453"/>
      <c r="BRC62" s="1454"/>
      <c r="BRD62" s="666"/>
      <c r="BRE62" s="666"/>
      <c r="BRF62" s="666"/>
      <c r="BRG62" s="1455"/>
      <c r="BRH62" s="666"/>
      <c r="BRI62" s="666"/>
      <c r="BRJ62" s="666"/>
      <c r="BRK62" s="666"/>
      <c r="BRL62" s="666"/>
      <c r="BRM62" s="666"/>
      <c r="BRN62" s="666"/>
      <c r="BRO62" s="666"/>
      <c r="BRP62" s="666"/>
      <c r="BRQ62" s="1453"/>
      <c r="BRR62" s="1453"/>
      <c r="BRS62" s="1453"/>
      <c r="BRT62" s="1454"/>
      <c r="BRU62" s="666"/>
      <c r="BRV62" s="666"/>
      <c r="BRW62" s="666"/>
      <c r="BRX62" s="1455"/>
      <c r="BRY62" s="666"/>
      <c r="BRZ62" s="666"/>
      <c r="BSA62" s="666"/>
      <c r="BSB62" s="666"/>
      <c r="BSC62" s="666"/>
      <c r="BSD62" s="666"/>
      <c r="BSE62" s="666"/>
      <c r="BSF62" s="666"/>
      <c r="BSG62" s="666"/>
      <c r="BSH62" s="1453"/>
      <c r="BSI62" s="1453"/>
      <c r="BSJ62" s="1453"/>
      <c r="BSK62" s="1454"/>
      <c r="BSL62" s="666"/>
      <c r="BSM62" s="666"/>
      <c r="BSN62" s="666"/>
      <c r="BSO62" s="1455"/>
      <c r="BSP62" s="666"/>
      <c r="BSQ62" s="666"/>
      <c r="BSR62" s="666"/>
      <c r="BSS62" s="666"/>
      <c r="BST62" s="666"/>
      <c r="BSU62" s="666"/>
      <c r="BSV62" s="666"/>
      <c r="BSW62" s="666"/>
      <c r="BSX62" s="666"/>
      <c r="BSY62" s="1453"/>
      <c r="BSZ62" s="1453"/>
      <c r="BTA62" s="1453"/>
      <c r="BTB62" s="1454"/>
      <c r="BTC62" s="666"/>
      <c r="BTD62" s="666"/>
      <c r="BTE62" s="666"/>
      <c r="BTF62" s="1455"/>
      <c r="BTG62" s="666"/>
      <c r="BTH62" s="666"/>
      <c r="BTI62" s="666"/>
      <c r="BTJ62" s="666"/>
      <c r="BTK62" s="666"/>
      <c r="BTL62" s="666"/>
      <c r="BTM62" s="666"/>
      <c r="BTN62" s="666"/>
      <c r="BTO62" s="666"/>
      <c r="BTP62" s="1453"/>
      <c r="BTQ62" s="1453"/>
      <c r="BTR62" s="1453"/>
      <c r="BTS62" s="1454"/>
      <c r="BTT62" s="666"/>
      <c r="BTU62" s="666"/>
      <c r="BTV62" s="666"/>
      <c r="BTW62" s="1455"/>
      <c r="BTX62" s="666"/>
      <c r="BTY62" s="666"/>
      <c r="BTZ62" s="666"/>
      <c r="BUA62" s="666"/>
      <c r="BUB62" s="666"/>
      <c r="BUC62" s="666"/>
      <c r="BUD62" s="666"/>
      <c r="BUE62" s="666"/>
      <c r="BUF62" s="666"/>
      <c r="BUG62" s="1453"/>
      <c r="BUH62" s="1453"/>
      <c r="BUI62" s="1453"/>
      <c r="BUJ62" s="1454"/>
      <c r="BUK62" s="666"/>
      <c r="BUL62" s="666"/>
      <c r="BUM62" s="666"/>
      <c r="BUN62" s="1455"/>
      <c r="BUO62" s="666"/>
      <c r="BUP62" s="666"/>
      <c r="BUQ62" s="666"/>
      <c r="BUR62" s="666"/>
      <c r="BUS62" s="666"/>
      <c r="BUT62" s="666"/>
      <c r="BUU62" s="666"/>
      <c r="BUV62" s="666"/>
      <c r="BUW62" s="666"/>
      <c r="BUX62" s="1453"/>
      <c r="BUY62" s="1453"/>
      <c r="BUZ62" s="1453"/>
      <c r="BVA62" s="1454"/>
      <c r="BVB62" s="666"/>
      <c r="BVC62" s="666"/>
      <c r="BVD62" s="666"/>
      <c r="BVE62" s="1455"/>
      <c r="BVF62" s="666"/>
      <c r="BVG62" s="666"/>
      <c r="BVH62" s="666"/>
      <c r="BVI62" s="666"/>
      <c r="BVJ62" s="666"/>
      <c r="BVK62" s="666"/>
      <c r="BVL62" s="666"/>
      <c r="BVM62" s="666"/>
      <c r="BVN62" s="666"/>
      <c r="BVO62" s="1453"/>
      <c r="BVP62" s="1453"/>
      <c r="BVQ62" s="1453"/>
      <c r="BVR62" s="1454"/>
      <c r="BVS62" s="666"/>
      <c r="BVT62" s="666"/>
      <c r="BVU62" s="666"/>
      <c r="BVV62" s="1455"/>
      <c r="BVW62" s="666"/>
      <c r="BVX62" s="666"/>
      <c r="BVY62" s="666"/>
      <c r="BVZ62" s="666"/>
      <c r="BWA62" s="666"/>
      <c r="BWB62" s="666"/>
      <c r="BWC62" s="666"/>
      <c r="BWD62" s="666"/>
      <c r="BWE62" s="666"/>
      <c r="BWF62" s="1453"/>
      <c r="BWG62" s="1453"/>
      <c r="BWH62" s="1453"/>
      <c r="BWI62" s="1454"/>
      <c r="BWJ62" s="666"/>
      <c r="BWK62" s="666"/>
      <c r="BWL62" s="666"/>
      <c r="BWM62" s="1455"/>
      <c r="BWN62" s="666"/>
      <c r="BWO62" s="666"/>
      <c r="BWP62" s="666"/>
      <c r="BWQ62" s="666"/>
      <c r="BWR62" s="666"/>
      <c r="BWS62" s="666"/>
      <c r="BWT62" s="666"/>
      <c r="BWU62" s="666"/>
      <c r="BWV62" s="666"/>
      <c r="BWW62" s="1453"/>
      <c r="BWX62" s="1453"/>
      <c r="BWY62" s="1453"/>
      <c r="BWZ62" s="1454"/>
      <c r="BXA62" s="666"/>
      <c r="BXB62" s="666"/>
      <c r="BXC62" s="666"/>
      <c r="BXD62" s="1455"/>
      <c r="BXE62" s="666"/>
      <c r="BXF62" s="666"/>
      <c r="BXG62" s="666"/>
      <c r="BXH62" s="666"/>
      <c r="BXI62" s="666"/>
      <c r="BXJ62" s="666"/>
      <c r="BXK62" s="666"/>
      <c r="BXL62" s="666"/>
      <c r="BXM62" s="666"/>
      <c r="BXN62" s="1453"/>
      <c r="BXO62" s="1453"/>
      <c r="BXP62" s="1453"/>
      <c r="BXQ62" s="1454"/>
      <c r="BXR62" s="666"/>
      <c r="BXS62" s="666"/>
      <c r="BXT62" s="666"/>
      <c r="BXU62" s="1455"/>
      <c r="BXV62" s="666"/>
      <c r="BXW62" s="666"/>
      <c r="BXX62" s="666"/>
      <c r="BXY62" s="666"/>
      <c r="BXZ62" s="666"/>
      <c r="BYA62" s="666"/>
      <c r="BYB62" s="666"/>
      <c r="BYC62" s="666"/>
      <c r="BYD62" s="666"/>
      <c r="BYE62" s="1453"/>
      <c r="BYF62" s="1453"/>
      <c r="BYG62" s="1453"/>
      <c r="BYH62" s="1454"/>
      <c r="BYI62" s="666"/>
      <c r="BYJ62" s="666"/>
      <c r="BYK62" s="666"/>
      <c r="BYL62" s="1455"/>
      <c r="BYM62" s="666"/>
      <c r="BYN62" s="666"/>
      <c r="BYO62" s="666"/>
      <c r="BYP62" s="666"/>
      <c r="BYQ62" s="666"/>
      <c r="BYR62" s="666"/>
      <c r="BYS62" s="666"/>
      <c r="BYT62" s="666"/>
      <c r="BYU62" s="666"/>
      <c r="BYV62" s="1453"/>
      <c r="BYW62" s="1453"/>
      <c r="BYX62" s="1453"/>
      <c r="BYY62" s="1454"/>
      <c r="BYZ62" s="666"/>
      <c r="BZA62" s="666"/>
      <c r="BZB62" s="666"/>
      <c r="BZC62" s="1455"/>
      <c r="BZD62" s="666"/>
      <c r="BZE62" s="666"/>
      <c r="BZF62" s="666"/>
      <c r="BZG62" s="666"/>
      <c r="BZH62" s="666"/>
      <c r="BZI62" s="666"/>
      <c r="BZJ62" s="666"/>
      <c r="BZK62" s="666"/>
      <c r="BZL62" s="666"/>
      <c r="BZM62" s="1453"/>
      <c r="BZN62" s="1453"/>
      <c r="BZO62" s="1453"/>
      <c r="BZP62" s="1454"/>
      <c r="BZQ62" s="666"/>
      <c r="BZR62" s="666"/>
      <c r="BZS62" s="666"/>
      <c r="BZT62" s="1455"/>
      <c r="BZU62" s="666"/>
      <c r="BZV62" s="666"/>
      <c r="BZW62" s="666"/>
      <c r="BZX62" s="666"/>
      <c r="BZY62" s="666"/>
      <c r="BZZ62" s="666"/>
      <c r="CAA62" s="666"/>
      <c r="CAB62" s="666"/>
      <c r="CAC62" s="666"/>
      <c r="CAD62" s="1453"/>
      <c r="CAE62" s="1453"/>
      <c r="CAF62" s="1453"/>
      <c r="CAG62" s="1454"/>
      <c r="CAH62" s="666"/>
      <c r="CAI62" s="666"/>
      <c r="CAJ62" s="666"/>
      <c r="CAK62" s="1455"/>
      <c r="CAL62" s="666"/>
      <c r="CAM62" s="666"/>
      <c r="CAN62" s="666"/>
      <c r="CAO62" s="666"/>
      <c r="CAP62" s="666"/>
      <c r="CAQ62" s="666"/>
      <c r="CAR62" s="666"/>
      <c r="CAS62" s="666"/>
      <c r="CAT62" s="666"/>
      <c r="CAU62" s="1453"/>
      <c r="CAV62" s="1453"/>
      <c r="CAW62" s="1453"/>
      <c r="CAX62" s="1454"/>
      <c r="CAY62" s="666"/>
      <c r="CAZ62" s="666"/>
      <c r="CBA62" s="666"/>
      <c r="CBB62" s="1455"/>
      <c r="CBC62" s="666"/>
      <c r="CBD62" s="666"/>
      <c r="CBE62" s="666"/>
      <c r="CBF62" s="666"/>
      <c r="CBG62" s="666"/>
      <c r="CBH62" s="666"/>
      <c r="CBI62" s="666"/>
      <c r="CBJ62" s="666"/>
      <c r="CBK62" s="666"/>
      <c r="CBL62" s="1453"/>
      <c r="CBM62" s="1453"/>
      <c r="CBN62" s="1453"/>
      <c r="CBO62" s="1454"/>
      <c r="CBP62" s="666"/>
      <c r="CBQ62" s="666"/>
      <c r="CBR62" s="666"/>
      <c r="CBS62" s="1455"/>
      <c r="CBT62" s="666"/>
      <c r="CBU62" s="666"/>
      <c r="CBV62" s="666"/>
      <c r="CBW62" s="666"/>
      <c r="CBX62" s="666"/>
      <c r="CBY62" s="666"/>
      <c r="CBZ62" s="666"/>
      <c r="CCA62" s="666"/>
      <c r="CCB62" s="666"/>
      <c r="CCC62" s="1453"/>
      <c r="CCD62" s="1453"/>
      <c r="CCE62" s="1453"/>
      <c r="CCF62" s="1454"/>
      <c r="CCG62" s="666"/>
      <c r="CCH62" s="666"/>
      <c r="CCI62" s="666"/>
      <c r="CCJ62" s="1455"/>
      <c r="CCK62" s="666"/>
      <c r="CCL62" s="666"/>
      <c r="CCM62" s="666"/>
      <c r="CCN62" s="666"/>
      <c r="CCO62" s="666"/>
      <c r="CCP62" s="666"/>
      <c r="CCQ62" s="666"/>
      <c r="CCR62" s="666"/>
      <c r="CCS62" s="666"/>
      <c r="CCT62" s="1453"/>
      <c r="CCU62" s="1453"/>
      <c r="CCV62" s="1453"/>
      <c r="CCW62" s="1454"/>
      <c r="CCX62" s="666"/>
      <c r="CCY62" s="666"/>
      <c r="CCZ62" s="666"/>
      <c r="CDA62" s="1455"/>
      <c r="CDB62" s="666"/>
      <c r="CDC62" s="666"/>
      <c r="CDD62" s="666"/>
      <c r="CDE62" s="666"/>
      <c r="CDF62" s="666"/>
      <c r="CDG62" s="666"/>
      <c r="CDH62" s="666"/>
      <c r="CDI62" s="666"/>
      <c r="CDJ62" s="666"/>
      <c r="CDK62" s="1453"/>
      <c r="CDL62" s="1453"/>
      <c r="CDM62" s="1453"/>
      <c r="CDN62" s="1454"/>
      <c r="CDO62" s="666"/>
      <c r="CDP62" s="666"/>
      <c r="CDQ62" s="666"/>
      <c r="CDR62" s="1455"/>
      <c r="CDS62" s="666"/>
      <c r="CDT62" s="666"/>
      <c r="CDU62" s="666"/>
      <c r="CDV62" s="666"/>
      <c r="CDW62" s="666"/>
      <c r="CDX62" s="666"/>
      <c r="CDY62" s="666"/>
      <c r="CDZ62" s="666"/>
      <c r="CEA62" s="666"/>
      <c r="CEB62" s="1453"/>
      <c r="CEC62" s="1453"/>
      <c r="CED62" s="1453"/>
      <c r="CEE62" s="1454"/>
      <c r="CEF62" s="666"/>
      <c r="CEG62" s="666"/>
      <c r="CEH62" s="666"/>
      <c r="CEI62" s="1455"/>
      <c r="CEJ62" s="666"/>
      <c r="CEK62" s="666"/>
      <c r="CEL62" s="666"/>
      <c r="CEM62" s="666"/>
      <c r="CEN62" s="666"/>
      <c r="CEO62" s="666"/>
      <c r="CEP62" s="666"/>
      <c r="CEQ62" s="666"/>
      <c r="CER62" s="666"/>
      <c r="CES62" s="1453"/>
      <c r="CET62" s="1453"/>
      <c r="CEU62" s="1453"/>
      <c r="CEV62" s="1454"/>
      <c r="CEW62" s="666"/>
      <c r="CEX62" s="666"/>
      <c r="CEY62" s="666"/>
      <c r="CEZ62" s="1455"/>
      <c r="CFA62" s="666"/>
      <c r="CFB62" s="666"/>
      <c r="CFC62" s="666"/>
      <c r="CFD62" s="666"/>
      <c r="CFE62" s="666"/>
      <c r="CFF62" s="666"/>
      <c r="CFG62" s="666"/>
      <c r="CFH62" s="666"/>
      <c r="CFI62" s="666"/>
      <c r="CFJ62" s="1453"/>
      <c r="CFK62" s="1453"/>
      <c r="CFL62" s="1453"/>
      <c r="CFM62" s="1454"/>
      <c r="CFN62" s="666"/>
      <c r="CFO62" s="666"/>
      <c r="CFP62" s="666"/>
      <c r="CFQ62" s="1455"/>
      <c r="CFR62" s="666"/>
      <c r="CFS62" s="666"/>
      <c r="CFT62" s="666"/>
      <c r="CFU62" s="666"/>
      <c r="CFV62" s="666"/>
      <c r="CFW62" s="666"/>
      <c r="CFX62" s="666"/>
      <c r="CFY62" s="666"/>
      <c r="CFZ62" s="666"/>
      <c r="CGA62" s="1453"/>
      <c r="CGB62" s="1453"/>
      <c r="CGC62" s="1453"/>
      <c r="CGD62" s="1454"/>
      <c r="CGE62" s="666"/>
      <c r="CGF62" s="666"/>
      <c r="CGG62" s="666"/>
      <c r="CGH62" s="1455"/>
      <c r="CGI62" s="666"/>
      <c r="CGJ62" s="666"/>
      <c r="CGK62" s="666"/>
      <c r="CGL62" s="666"/>
      <c r="CGM62" s="666"/>
      <c r="CGN62" s="666"/>
      <c r="CGO62" s="666"/>
      <c r="CGP62" s="666"/>
      <c r="CGQ62" s="666"/>
      <c r="CGR62" s="1453"/>
      <c r="CGS62" s="1453"/>
      <c r="CGT62" s="1453"/>
      <c r="CGU62" s="1454"/>
      <c r="CGV62" s="666"/>
      <c r="CGW62" s="666"/>
      <c r="CGX62" s="666"/>
      <c r="CGY62" s="1455"/>
      <c r="CGZ62" s="666"/>
      <c r="CHA62" s="666"/>
      <c r="CHB62" s="666"/>
      <c r="CHC62" s="666"/>
      <c r="CHD62" s="666"/>
      <c r="CHE62" s="666"/>
      <c r="CHF62" s="666"/>
      <c r="CHG62" s="666"/>
      <c r="CHH62" s="666"/>
      <c r="CHI62" s="1453"/>
      <c r="CHJ62" s="1453"/>
      <c r="CHK62" s="1453"/>
      <c r="CHL62" s="1454"/>
      <c r="CHM62" s="666"/>
      <c r="CHN62" s="666"/>
      <c r="CHO62" s="666"/>
      <c r="CHP62" s="1455"/>
      <c r="CHQ62" s="666"/>
      <c r="CHR62" s="666"/>
      <c r="CHS62" s="666"/>
      <c r="CHT62" s="666"/>
      <c r="CHU62" s="666"/>
      <c r="CHV62" s="666"/>
      <c r="CHW62" s="666"/>
      <c r="CHX62" s="666"/>
      <c r="CHY62" s="666"/>
      <c r="CHZ62" s="1453"/>
      <c r="CIA62" s="1453"/>
      <c r="CIB62" s="1453"/>
      <c r="CIC62" s="1454"/>
      <c r="CID62" s="666"/>
      <c r="CIE62" s="666"/>
      <c r="CIF62" s="666"/>
      <c r="CIG62" s="1455"/>
      <c r="CIH62" s="666"/>
      <c r="CII62" s="666"/>
      <c r="CIJ62" s="666"/>
      <c r="CIK62" s="666"/>
      <c r="CIL62" s="666"/>
      <c r="CIM62" s="666"/>
      <c r="CIN62" s="666"/>
      <c r="CIO62" s="666"/>
      <c r="CIP62" s="666"/>
      <c r="CIQ62" s="1453"/>
      <c r="CIR62" s="1453"/>
      <c r="CIS62" s="1453"/>
      <c r="CIT62" s="1454"/>
      <c r="CIU62" s="666"/>
      <c r="CIV62" s="666"/>
      <c r="CIW62" s="666"/>
      <c r="CIX62" s="1455"/>
      <c r="CIY62" s="666"/>
      <c r="CIZ62" s="666"/>
      <c r="CJA62" s="666"/>
      <c r="CJB62" s="666"/>
      <c r="CJC62" s="666"/>
      <c r="CJD62" s="666"/>
      <c r="CJE62" s="666"/>
      <c r="CJF62" s="666"/>
      <c r="CJG62" s="666"/>
      <c r="CJH62" s="1453"/>
      <c r="CJI62" s="1453"/>
      <c r="CJJ62" s="1453"/>
      <c r="CJK62" s="1454"/>
      <c r="CJL62" s="666"/>
      <c r="CJM62" s="666"/>
      <c r="CJN62" s="666"/>
      <c r="CJO62" s="1455"/>
      <c r="CJP62" s="666"/>
      <c r="CJQ62" s="666"/>
      <c r="CJR62" s="666"/>
      <c r="CJS62" s="666"/>
      <c r="CJT62" s="666"/>
      <c r="CJU62" s="666"/>
      <c r="CJV62" s="666"/>
      <c r="CJW62" s="666"/>
      <c r="CJX62" s="666"/>
      <c r="CJY62" s="1453"/>
      <c r="CJZ62" s="1453"/>
      <c r="CKA62" s="1453"/>
      <c r="CKB62" s="1454"/>
      <c r="CKC62" s="666"/>
      <c r="CKD62" s="666"/>
      <c r="CKE62" s="666"/>
      <c r="CKF62" s="1455"/>
      <c r="CKG62" s="666"/>
      <c r="CKH62" s="666"/>
      <c r="CKI62" s="666"/>
      <c r="CKJ62" s="666"/>
      <c r="CKK62" s="666"/>
      <c r="CKL62" s="666"/>
      <c r="CKM62" s="666"/>
      <c r="CKN62" s="666"/>
      <c r="CKO62" s="666"/>
      <c r="CKP62" s="1453"/>
      <c r="CKQ62" s="1453"/>
      <c r="CKR62" s="1453"/>
      <c r="CKS62" s="1454"/>
      <c r="CKT62" s="666"/>
      <c r="CKU62" s="666"/>
      <c r="CKV62" s="666"/>
      <c r="CKW62" s="1455"/>
      <c r="CKX62" s="666"/>
      <c r="CKY62" s="666"/>
      <c r="CKZ62" s="666"/>
      <c r="CLA62" s="666"/>
      <c r="CLB62" s="666"/>
      <c r="CLC62" s="666"/>
      <c r="CLD62" s="666"/>
      <c r="CLE62" s="666"/>
      <c r="CLF62" s="666"/>
      <c r="CLG62" s="1453"/>
      <c r="CLH62" s="1453"/>
      <c r="CLI62" s="1453"/>
      <c r="CLJ62" s="1454"/>
      <c r="CLK62" s="666"/>
      <c r="CLL62" s="666"/>
      <c r="CLM62" s="666"/>
      <c r="CLN62" s="1455"/>
      <c r="CLO62" s="666"/>
      <c r="CLP62" s="666"/>
      <c r="CLQ62" s="666"/>
      <c r="CLR62" s="666"/>
      <c r="CLS62" s="666"/>
      <c r="CLT62" s="666"/>
      <c r="CLU62" s="666"/>
      <c r="CLV62" s="666"/>
      <c r="CLW62" s="666"/>
      <c r="CLX62" s="1453"/>
      <c r="CLY62" s="1453"/>
      <c r="CLZ62" s="1453"/>
      <c r="CMA62" s="1454"/>
      <c r="CMB62" s="666"/>
      <c r="CMC62" s="666"/>
      <c r="CMD62" s="666"/>
      <c r="CME62" s="1455"/>
      <c r="CMF62" s="666"/>
      <c r="CMG62" s="666"/>
      <c r="CMH62" s="666"/>
      <c r="CMI62" s="666"/>
      <c r="CMJ62" s="666"/>
      <c r="CMK62" s="666"/>
      <c r="CML62" s="666"/>
      <c r="CMM62" s="666"/>
      <c r="CMN62" s="666"/>
      <c r="CMO62" s="1453"/>
      <c r="CMP62" s="1453"/>
      <c r="CMQ62" s="1453"/>
      <c r="CMR62" s="1454"/>
      <c r="CMS62" s="666"/>
      <c r="CMT62" s="666"/>
      <c r="CMU62" s="666"/>
      <c r="CMV62" s="1455"/>
      <c r="CMW62" s="666"/>
      <c r="CMX62" s="666"/>
      <c r="CMY62" s="666"/>
      <c r="CMZ62" s="666"/>
      <c r="CNA62" s="666"/>
      <c r="CNB62" s="666"/>
      <c r="CNC62" s="666"/>
      <c r="CND62" s="666"/>
      <c r="CNE62" s="666"/>
      <c r="CNF62" s="1453"/>
      <c r="CNG62" s="1453"/>
      <c r="CNH62" s="1453"/>
      <c r="CNI62" s="1454"/>
      <c r="CNJ62" s="666"/>
      <c r="CNK62" s="666"/>
      <c r="CNL62" s="666"/>
      <c r="CNM62" s="1455"/>
      <c r="CNN62" s="666"/>
      <c r="CNO62" s="666"/>
      <c r="CNP62" s="666"/>
      <c r="CNQ62" s="666"/>
      <c r="CNR62" s="666"/>
      <c r="CNS62" s="666"/>
      <c r="CNT62" s="666"/>
      <c r="CNU62" s="666"/>
      <c r="CNV62" s="666"/>
      <c r="CNW62" s="1453"/>
      <c r="CNX62" s="1453"/>
      <c r="CNY62" s="1453"/>
      <c r="CNZ62" s="1454"/>
      <c r="COA62" s="666"/>
      <c r="COB62" s="666"/>
      <c r="COC62" s="666"/>
      <c r="COD62" s="1455"/>
      <c r="COE62" s="666"/>
      <c r="COF62" s="666"/>
      <c r="COG62" s="666"/>
      <c r="COH62" s="666"/>
      <c r="COI62" s="666"/>
      <c r="COJ62" s="666"/>
      <c r="COK62" s="666"/>
      <c r="COL62" s="666"/>
      <c r="COM62" s="666"/>
      <c r="CON62" s="1453"/>
      <c r="COO62" s="1453"/>
      <c r="COP62" s="1453"/>
      <c r="COQ62" s="1454"/>
      <c r="COR62" s="666"/>
      <c r="COS62" s="666"/>
      <c r="COT62" s="666"/>
      <c r="COU62" s="1455"/>
      <c r="COV62" s="666"/>
      <c r="COW62" s="666"/>
      <c r="COX62" s="666"/>
      <c r="COY62" s="666"/>
      <c r="COZ62" s="666"/>
      <c r="CPA62" s="666"/>
      <c r="CPB62" s="666"/>
      <c r="CPC62" s="666"/>
      <c r="CPD62" s="666"/>
      <c r="CPE62" s="1453"/>
      <c r="CPF62" s="1453"/>
      <c r="CPG62" s="1453"/>
      <c r="CPH62" s="1454"/>
      <c r="CPI62" s="666"/>
      <c r="CPJ62" s="666"/>
      <c r="CPK62" s="666"/>
      <c r="CPL62" s="1455"/>
      <c r="CPM62" s="666"/>
      <c r="CPN62" s="666"/>
      <c r="CPO62" s="666"/>
      <c r="CPP62" s="666"/>
      <c r="CPQ62" s="666"/>
      <c r="CPR62" s="666"/>
      <c r="CPS62" s="666"/>
      <c r="CPT62" s="666"/>
      <c r="CPU62" s="666"/>
      <c r="CPV62" s="1453"/>
      <c r="CPW62" s="1453"/>
      <c r="CPX62" s="1453"/>
      <c r="CPY62" s="1454"/>
      <c r="CPZ62" s="666"/>
      <c r="CQA62" s="666"/>
      <c r="CQB62" s="666"/>
      <c r="CQC62" s="1455"/>
      <c r="CQD62" s="666"/>
      <c r="CQE62" s="666"/>
      <c r="CQF62" s="666"/>
      <c r="CQG62" s="666"/>
      <c r="CQH62" s="666"/>
      <c r="CQI62" s="666"/>
      <c r="CQJ62" s="666"/>
      <c r="CQK62" s="666"/>
      <c r="CQL62" s="666"/>
      <c r="CQM62" s="1453"/>
      <c r="CQN62" s="1453"/>
      <c r="CQO62" s="1453"/>
      <c r="CQP62" s="1454"/>
      <c r="CQQ62" s="666"/>
      <c r="CQR62" s="666"/>
      <c r="CQS62" s="666"/>
      <c r="CQT62" s="1455"/>
      <c r="CQU62" s="666"/>
      <c r="CQV62" s="666"/>
      <c r="CQW62" s="666"/>
      <c r="CQX62" s="666"/>
      <c r="CQY62" s="666"/>
      <c r="CQZ62" s="666"/>
      <c r="CRA62" s="666"/>
      <c r="CRB62" s="666"/>
      <c r="CRC62" s="666"/>
      <c r="CRD62" s="1453"/>
      <c r="CRE62" s="1453"/>
      <c r="CRF62" s="1453"/>
      <c r="CRG62" s="1454"/>
      <c r="CRH62" s="666"/>
      <c r="CRI62" s="666"/>
      <c r="CRJ62" s="666"/>
      <c r="CRK62" s="1455"/>
      <c r="CRL62" s="666"/>
      <c r="CRM62" s="666"/>
      <c r="CRN62" s="666"/>
      <c r="CRO62" s="666"/>
      <c r="CRP62" s="666"/>
      <c r="CRQ62" s="666"/>
      <c r="CRR62" s="666"/>
      <c r="CRS62" s="666"/>
      <c r="CRT62" s="666"/>
      <c r="CRU62" s="1453"/>
      <c r="CRV62" s="1453"/>
      <c r="CRW62" s="1453"/>
      <c r="CRX62" s="1454"/>
      <c r="CRY62" s="666"/>
      <c r="CRZ62" s="666"/>
      <c r="CSA62" s="666"/>
      <c r="CSB62" s="1455"/>
      <c r="CSC62" s="666"/>
      <c r="CSD62" s="666"/>
      <c r="CSE62" s="666"/>
      <c r="CSF62" s="666"/>
      <c r="CSG62" s="666"/>
      <c r="CSH62" s="666"/>
      <c r="CSI62" s="666"/>
      <c r="CSJ62" s="666"/>
      <c r="CSK62" s="666"/>
      <c r="CSL62" s="1453"/>
      <c r="CSM62" s="1453"/>
      <c r="CSN62" s="1453"/>
      <c r="CSO62" s="1454"/>
      <c r="CSP62" s="666"/>
      <c r="CSQ62" s="666"/>
      <c r="CSR62" s="666"/>
      <c r="CSS62" s="1455"/>
      <c r="CST62" s="666"/>
      <c r="CSU62" s="666"/>
      <c r="CSV62" s="666"/>
      <c r="CSW62" s="666"/>
      <c r="CSX62" s="666"/>
      <c r="CSY62" s="666"/>
      <c r="CSZ62" s="666"/>
      <c r="CTA62" s="666"/>
      <c r="CTB62" s="666"/>
      <c r="CTC62" s="1453"/>
      <c r="CTD62" s="1453"/>
      <c r="CTE62" s="1453"/>
      <c r="CTF62" s="1454"/>
      <c r="CTG62" s="666"/>
      <c r="CTH62" s="666"/>
      <c r="CTI62" s="666"/>
      <c r="CTJ62" s="1455"/>
      <c r="CTK62" s="666"/>
      <c r="CTL62" s="666"/>
      <c r="CTM62" s="666"/>
      <c r="CTN62" s="666"/>
      <c r="CTO62" s="666"/>
      <c r="CTP62" s="666"/>
      <c r="CTQ62" s="666"/>
      <c r="CTR62" s="666"/>
      <c r="CTS62" s="666"/>
      <c r="CTT62" s="1453"/>
      <c r="CTU62" s="1453"/>
      <c r="CTV62" s="1453"/>
      <c r="CTW62" s="1454"/>
      <c r="CTX62" s="666"/>
      <c r="CTY62" s="666"/>
      <c r="CTZ62" s="666"/>
      <c r="CUA62" s="1455"/>
      <c r="CUB62" s="666"/>
      <c r="CUC62" s="666"/>
      <c r="CUD62" s="666"/>
      <c r="CUE62" s="666"/>
      <c r="CUF62" s="666"/>
      <c r="CUG62" s="666"/>
      <c r="CUH62" s="666"/>
      <c r="CUI62" s="666"/>
      <c r="CUJ62" s="666"/>
      <c r="CUK62" s="1453"/>
      <c r="CUL62" s="1453"/>
      <c r="CUM62" s="1453"/>
      <c r="CUN62" s="1454"/>
      <c r="CUO62" s="666"/>
      <c r="CUP62" s="666"/>
      <c r="CUQ62" s="666"/>
      <c r="CUR62" s="1455"/>
      <c r="CUS62" s="666"/>
      <c r="CUT62" s="666"/>
      <c r="CUU62" s="666"/>
      <c r="CUV62" s="666"/>
      <c r="CUW62" s="666"/>
      <c r="CUX62" s="666"/>
      <c r="CUY62" s="666"/>
      <c r="CUZ62" s="666"/>
      <c r="CVA62" s="666"/>
      <c r="CVB62" s="1453"/>
      <c r="CVC62" s="1453"/>
      <c r="CVD62" s="1453"/>
      <c r="CVE62" s="1454"/>
      <c r="CVF62" s="666"/>
      <c r="CVG62" s="666"/>
      <c r="CVH62" s="666"/>
      <c r="CVI62" s="1455"/>
      <c r="CVJ62" s="666"/>
      <c r="CVK62" s="666"/>
      <c r="CVL62" s="666"/>
      <c r="CVM62" s="666"/>
      <c r="CVN62" s="666"/>
      <c r="CVO62" s="666"/>
      <c r="CVP62" s="666"/>
      <c r="CVQ62" s="666"/>
      <c r="CVR62" s="666"/>
      <c r="CVS62" s="1453"/>
      <c r="CVT62" s="1453"/>
      <c r="CVU62" s="1453"/>
      <c r="CVV62" s="1454"/>
      <c r="CVW62" s="666"/>
      <c r="CVX62" s="666"/>
      <c r="CVY62" s="666"/>
      <c r="CVZ62" s="1455"/>
      <c r="CWA62" s="666"/>
      <c r="CWB62" s="666"/>
      <c r="CWC62" s="666"/>
      <c r="CWD62" s="666"/>
      <c r="CWE62" s="666"/>
      <c r="CWF62" s="666"/>
      <c r="CWG62" s="666"/>
      <c r="CWH62" s="666"/>
      <c r="CWI62" s="666"/>
      <c r="CWJ62" s="1453"/>
      <c r="CWK62" s="1453"/>
      <c r="CWL62" s="1453"/>
      <c r="CWM62" s="1454"/>
      <c r="CWN62" s="666"/>
      <c r="CWO62" s="666"/>
      <c r="CWP62" s="666"/>
      <c r="CWQ62" s="1455"/>
      <c r="CWR62" s="666"/>
      <c r="CWS62" s="666"/>
      <c r="CWT62" s="666"/>
      <c r="CWU62" s="666"/>
      <c r="CWV62" s="666"/>
      <c r="CWW62" s="666"/>
      <c r="CWX62" s="666"/>
      <c r="CWY62" s="666"/>
      <c r="CWZ62" s="666"/>
      <c r="CXA62" s="1453"/>
      <c r="CXB62" s="1453"/>
      <c r="CXC62" s="1453"/>
      <c r="CXD62" s="1454"/>
      <c r="CXE62" s="666"/>
      <c r="CXF62" s="666"/>
      <c r="CXG62" s="666"/>
      <c r="CXH62" s="1455"/>
      <c r="CXI62" s="666"/>
      <c r="CXJ62" s="666"/>
      <c r="CXK62" s="666"/>
      <c r="CXL62" s="666"/>
      <c r="CXM62" s="666"/>
      <c r="CXN62" s="666"/>
      <c r="CXO62" s="666"/>
      <c r="CXP62" s="666"/>
      <c r="CXQ62" s="666"/>
      <c r="CXR62" s="1453"/>
      <c r="CXS62" s="1453"/>
      <c r="CXT62" s="1453"/>
      <c r="CXU62" s="1454"/>
      <c r="CXV62" s="666"/>
      <c r="CXW62" s="666"/>
      <c r="CXX62" s="666"/>
      <c r="CXY62" s="1455"/>
      <c r="CXZ62" s="666"/>
      <c r="CYA62" s="666"/>
      <c r="CYB62" s="666"/>
      <c r="CYC62" s="666"/>
      <c r="CYD62" s="666"/>
      <c r="CYE62" s="666"/>
      <c r="CYF62" s="666"/>
      <c r="CYG62" s="666"/>
      <c r="CYH62" s="666"/>
      <c r="CYI62" s="1453"/>
      <c r="CYJ62" s="1453"/>
      <c r="CYK62" s="1453"/>
      <c r="CYL62" s="1454"/>
      <c r="CYM62" s="666"/>
      <c r="CYN62" s="666"/>
      <c r="CYO62" s="666"/>
      <c r="CYP62" s="1455"/>
      <c r="CYQ62" s="666"/>
      <c r="CYR62" s="666"/>
      <c r="CYS62" s="666"/>
      <c r="CYT62" s="666"/>
      <c r="CYU62" s="666"/>
      <c r="CYV62" s="666"/>
      <c r="CYW62" s="666"/>
      <c r="CYX62" s="666"/>
      <c r="CYY62" s="666"/>
      <c r="CYZ62" s="1453"/>
      <c r="CZA62" s="1453"/>
      <c r="CZB62" s="1453"/>
      <c r="CZC62" s="1454"/>
      <c r="CZD62" s="666"/>
      <c r="CZE62" s="666"/>
      <c r="CZF62" s="666"/>
      <c r="CZG62" s="1455"/>
      <c r="CZH62" s="666"/>
      <c r="CZI62" s="666"/>
      <c r="CZJ62" s="666"/>
      <c r="CZK62" s="666"/>
      <c r="CZL62" s="666"/>
      <c r="CZM62" s="666"/>
      <c r="CZN62" s="666"/>
      <c r="CZO62" s="666"/>
      <c r="CZP62" s="666"/>
      <c r="CZQ62" s="1453"/>
      <c r="CZR62" s="1453"/>
      <c r="CZS62" s="1453"/>
      <c r="CZT62" s="1454"/>
      <c r="CZU62" s="666"/>
      <c r="CZV62" s="666"/>
      <c r="CZW62" s="666"/>
      <c r="CZX62" s="1455"/>
      <c r="CZY62" s="666"/>
      <c r="CZZ62" s="666"/>
      <c r="DAA62" s="666"/>
      <c r="DAB62" s="666"/>
      <c r="DAC62" s="666"/>
      <c r="DAD62" s="666"/>
      <c r="DAE62" s="666"/>
      <c r="DAF62" s="666"/>
      <c r="DAG62" s="666"/>
      <c r="DAH62" s="1453"/>
      <c r="DAI62" s="1453"/>
      <c r="DAJ62" s="1453"/>
      <c r="DAK62" s="1454"/>
      <c r="DAL62" s="666"/>
      <c r="DAM62" s="666"/>
      <c r="DAN62" s="666"/>
      <c r="DAO62" s="1455"/>
      <c r="DAP62" s="666"/>
      <c r="DAQ62" s="666"/>
      <c r="DAR62" s="666"/>
      <c r="DAS62" s="666"/>
      <c r="DAT62" s="666"/>
      <c r="DAU62" s="666"/>
      <c r="DAV62" s="666"/>
      <c r="DAW62" s="666"/>
      <c r="DAX62" s="666"/>
      <c r="DAY62" s="1453"/>
      <c r="DAZ62" s="1453"/>
      <c r="DBA62" s="1453"/>
      <c r="DBB62" s="1454"/>
      <c r="DBC62" s="666"/>
      <c r="DBD62" s="666"/>
      <c r="DBE62" s="666"/>
      <c r="DBF62" s="1455"/>
      <c r="DBG62" s="666"/>
      <c r="DBH62" s="666"/>
      <c r="DBI62" s="666"/>
      <c r="DBJ62" s="666"/>
      <c r="DBK62" s="666"/>
      <c r="DBL62" s="666"/>
      <c r="DBM62" s="666"/>
      <c r="DBN62" s="666"/>
      <c r="DBO62" s="666"/>
      <c r="DBP62" s="1453"/>
      <c r="DBQ62" s="1453"/>
      <c r="DBR62" s="1453"/>
      <c r="DBS62" s="1454"/>
      <c r="DBT62" s="666"/>
      <c r="DBU62" s="666"/>
      <c r="DBV62" s="666"/>
      <c r="DBW62" s="1455"/>
      <c r="DBX62" s="666"/>
      <c r="DBY62" s="666"/>
      <c r="DBZ62" s="666"/>
      <c r="DCA62" s="666"/>
      <c r="DCB62" s="666"/>
      <c r="DCC62" s="666"/>
      <c r="DCD62" s="666"/>
      <c r="DCE62" s="666"/>
      <c r="DCF62" s="666"/>
      <c r="DCG62" s="1453"/>
      <c r="DCH62" s="1453"/>
      <c r="DCI62" s="1453"/>
      <c r="DCJ62" s="1454"/>
      <c r="DCK62" s="666"/>
      <c r="DCL62" s="666"/>
      <c r="DCM62" s="666"/>
      <c r="DCN62" s="1455"/>
      <c r="DCO62" s="666"/>
      <c r="DCP62" s="666"/>
      <c r="DCQ62" s="666"/>
      <c r="DCR62" s="666"/>
      <c r="DCS62" s="666"/>
      <c r="DCT62" s="666"/>
      <c r="DCU62" s="666"/>
      <c r="DCV62" s="666"/>
      <c r="DCW62" s="666"/>
      <c r="DCX62" s="1453"/>
      <c r="DCY62" s="1453"/>
      <c r="DCZ62" s="1453"/>
      <c r="DDA62" s="1454"/>
      <c r="DDB62" s="666"/>
      <c r="DDC62" s="666"/>
      <c r="DDD62" s="666"/>
      <c r="DDE62" s="1455"/>
      <c r="DDF62" s="666"/>
      <c r="DDG62" s="666"/>
      <c r="DDH62" s="666"/>
      <c r="DDI62" s="666"/>
      <c r="DDJ62" s="666"/>
      <c r="DDK62" s="666"/>
      <c r="DDL62" s="666"/>
      <c r="DDM62" s="666"/>
      <c r="DDN62" s="666"/>
      <c r="DDO62" s="1453"/>
      <c r="DDP62" s="1453"/>
      <c r="DDQ62" s="1453"/>
      <c r="DDR62" s="1454"/>
      <c r="DDS62" s="666"/>
      <c r="DDT62" s="666"/>
      <c r="DDU62" s="666"/>
      <c r="DDV62" s="1455"/>
      <c r="DDW62" s="666"/>
      <c r="DDX62" s="666"/>
      <c r="DDY62" s="666"/>
      <c r="DDZ62" s="666"/>
      <c r="DEA62" s="666"/>
      <c r="DEB62" s="666"/>
      <c r="DEC62" s="666"/>
      <c r="DED62" s="666"/>
      <c r="DEE62" s="666"/>
      <c r="DEF62" s="1453"/>
      <c r="DEG62" s="1453"/>
      <c r="DEH62" s="1453"/>
      <c r="DEI62" s="1454"/>
      <c r="DEJ62" s="666"/>
      <c r="DEK62" s="666"/>
      <c r="DEL62" s="666"/>
      <c r="DEM62" s="1455"/>
      <c r="DEN62" s="666"/>
      <c r="DEO62" s="666"/>
      <c r="DEP62" s="666"/>
      <c r="DEQ62" s="666"/>
      <c r="DER62" s="666"/>
      <c r="DES62" s="666"/>
      <c r="DET62" s="666"/>
      <c r="DEU62" s="666"/>
      <c r="DEV62" s="666"/>
      <c r="DEW62" s="1453"/>
      <c r="DEX62" s="1453"/>
      <c r="DEY62" s="1453"/>
      <c r="DEZ62" s="1454"/>
      <c r="DFA62" s="666"/>
      <c r="DFB62" s="666"/>
      <c r="DFC62" s="666"/>
      <c r="DFD62" s="1455"/>
      <c r="DFE62" s="666"/>
      <c r="DFF62" s="666"/>
      <c r="DFG62" s="666"/>
      <c r="DFH62" s="666"/>
      <c r="DFI62" s="666"/>
      <c r="DFJ62" s="666"/>
      <c r="DFK62" s="666"/>
      <c r="DFL62" s="666"/>
      <c r="DFM62" s="666"/>
      <c r="DFN62" s="1453"/>
      <c r="DFO62" s="1453"/>
      <c r="DFP62" s="1453"/>
      <c r="DFQ62" s="1454"/>
      <c r="DFR62" s="666"/>
      <c r="DFS62" s="666"/>
      <c r="DFT62" s="666"/>
      <c r="DFU62" s="1455"/>
      <c r="DFV62" s="666"/>
      <c r="DFW62" s="666"/>
      <c r="DFX62" s="666"/>
      <c r="DFY62" s="666"/>
      <c r="DFZ62" s="666"/>
      <c r="DGA62" s="666"/>
      <c r="DGB62" s="666"/>
      <c r="DGC62" s="666"/>
      <c r="DGD62" s="666"/>
      <c r="DGE62" s="1453"/>
      <c r="DGF62" s="1453"/>
      <c r="DGG62" s="1453"/>
      <c r="DGH62" s="1454"/>
      <c r="DGI62" s="666"/>
      <c r="DGJ62" s="666"/>
      <c r="DGK62" s="666"/>
      <c r="DGL62" s="1455"/>
      <c r="DGM62" s="666"/>
      <c r="DGN62" s="666"/>
      <c r="DGO62" s="666"/>
      <c r="DGP62" s="666"/>
      <c r="DGQ62" s="666"/>
      <c r="DGR62" s="666"/>
      <c r="DGS62" s="666"/>
      <c r="DGT62" s="666"/>
      <c r="DGU62" s="666"/>
      <c r="DGV62" s="1453"/>
      <c r="DGW62" s="1453"/>
      <c r="DGX62" s="1453"/>
      <c r="DGY62" s="1454"/>
      <c r="DGZ62" s="666"/>
      <c r="DHA62" s="666"/>
      <c r="DHB62" s="666"/>
      <c r="DHC62" s="1455"/>
      <c r="DHD62" s="666"/>
      <c r="DHE62" s="666"/>
      <c r="DHF62" s="666"/>
      <c r="DHG62" s="666"/>
      <c r="DHH62" s="666"/>
      <c r="DHI62" s="666"/>
      <c r="DHJ62" s="666"/>
      <c r="DHK62" s="666"/>
      <c r="DHL62" s="666"/>
      <c r="DHM62" s="1453"/>
      <c r="DHN62" s="1453"/>
      <c r="DHO62" s="1453"/>
      <c r="DHP62" s="1454"/>
      <c r="DHQ62" s="666"/>
      <c r="DHR62" s="666"/>
      <c r="DHS62" s="666"/>
      <c r="DHT62" s="1455"/>
      <c r="DHU62" s="666"/>
      <c r="DHV62" s="666"/>
      <c r="DHW62" s="666"/>
      <c r="DHX62" s="666"/>
      <c r="DHY62" s="666"/>
      <c r="DHZ62" s="666"/>
      <c r="DIA62" s="666"/>
      <c r="DIB62" s="666"/>
      <c r="DIC62" s="666"/>
      <c r="DID62" s="1453"/>
      <c r="DIE62" s="1453"/>
      <c r="DIF62" s="1453"/>
      <c r="DIG62" s="1454"/>
      <c r="DIH62" s="666"/>
      <c r="DII62" s="666"/>
      <c r="DIJ62" s="666"/>
      <c r="DIK62" s="1455"/>
      <c r="DIL62" s="666"/>
      <c r="DIM62" s="666"/>
      <c r="DIN62" s="666"/>
      <c r="DIO62" s="666"/>
      <c r="DIP62" s="666"/>
      <c r="DIQ62" s="666"/>
      <c r="DIR62" s="666"/>
      <c r="DIS62" s="666"/>
      <c r="DIT62" s="666"/>
      <c r="DIU62" s="1453"/>
      <c r="DIV62" s="1453"/>
      <c r="DIW62" s="1453"/>
      <c r="DIX62" s="1454"/>
      <c r="DIY62" s="666"/>
      <c r="DIZ62" s="666"/>
      <c r="DJA62" s="666"/>
      <c r="DJB62" s="1455"/>
      <c r="DJC62" s="666"/>
      <c r="DJD62" s="666"/>
      <c r="DJE62" s="666"/>
      <c r="DJF62" s="666"/>
      <c r="DJG62" s="666"/>
      <c r="DJH62" s="666"/>
      <c r="DJI62" s="666"/>
      <c r="DJJ62" s="666"/>
      <c r="DJK62" s="666"/>
      <c r="DJL62" s="1453"/>
      <c r="DJM62" s="1453"/>
      <c r="DJN62" s="1453"/>
      <c r="DJO62" s="1454"/>
      <c r="DJP62" s="666"/>
      <c r="DJQ62" s="666"/>
      <c r="DJR62" s="666"/>
      <c r="DJS62" s="1455"/>
      <c r="DJT62" s="666"/>
      <c r="DJU62" s="666"/>
      <c r="DJV62" s="666"/>
      <c r="DJW62" s="666"/>
      <c r="DJX62" s="666"/>
      <c r="DJY62" s="666"/>
      <c r="DJZ62" s="666"/>
      <c r="DKA62" s="666"/>
      <c r="DKB62" s="666"/>
      <c r="DKC62" s="1453"/>
      <c r="DKD62" s="1453"/>
      <c r="DKE62" s="1453"/>
      <c r="DKF62" s="1454"/>
      <c r="DKG62" s="666"/>
      <c r="DKH62" s="666"/>
      <c r="DKI62" s="666"/>
      <c r="DKJ62" s="1455"/>
      <c r="DKK62" s="666"/>
      <c r="DKL62" s="666"/>
      <c r="DKM62" s="666"/>
      <c r="DKN62" s="666"/>
      <c r="DKO62" s="666"/>
      <c r="DKP62" s="666"/>
      <c r="DKQ62" s="666"/>
      <c r="DKR62" s="666"/>
      <c r="DKS62" s="666"/>
      <c r="DKT62" s="1453"/>
      <c r="DKU62" s="1453"/>
      <c r="DKV62" s="1453"/>
      <c r="DKW62" s="1454"/>
      <c r="DKX62" s="666"/>
      <c r="DKY62" s="666"/>
      <c r="DKZ62" s="666"/>
      <c r="DLA62" s="1455"/>
      <c r="DLB62" s="666"/>
      <c r="DLC62" s="666"/>
      <c r="DLD62" s="666"/>
      <c r="DLE62" s="666"/>
      <c r="DLF62" s="666"/>
      <c r="DLG62" s="666"/>
      <c r="DLH62" s="666"/>
      <c r="DLI62" s="666"/>
      <c r="DLJ62" s="666"/>
      <c r="DLK62" s="1453"/>
      <c r="DLL62" s="1453"/>
      <c r="DLM62" s="1453"/>
      <c r="DLN62" s="1454"/>
      <c r="DLO62" s="666"/>
      <c r="DLP62" s="666"/>
      <c r="DLQ62" s="666"/>
      <c r="DLR62" s="1455"/>
      <c r="DLS62" s="666"/>
      <c r="DLT62" s="666"/>
      <c r="DLU62" s="666"/>
      <c r="DLV62" s="666"/>
      <c r="DLW62" s="666"/>
      <c r="DLX62" s="666"/>
      <c r="DLY62" s="666"/>
      <c r="DLZ62" s="666"/>
      <c r="DMA62" s="666"/>
      <c r="DMB62" s="1453"/>
      <c r="DMC62" s="1453"/>
      <c r="DMD62" s="1453"/>
      <c r="DME62" s="1454"/>
      <c r="DMF62" s="666"/>
      <c r="DMG62" s="666"/>
      <c r="DMH62" s="666"/>
      <c r="DMI62" s="1455"/>
      <c r="DMJ62" s="666"/>
      <c r="DMK62" s="666"/>
      <c r="DML62" s="666"/>
      <c r="DMM62" s="666"/>
      <c r="DMN62" s="666"/>
      <c r="DMO62" s="666"/>
      <c r="DMP62" s="666"/>
      <c r="DMQ62" s="666"/>
      <c r="DMR62" s="666"/>
      <c r="DMS62" s="1453"/>
      <c r="DMT62" s="1453"/>
      <c r="DMU62" s="1453"/>
      <c r="DMV62" s="1454"/>
      <c r="DMW62" s="666"/>
      <c r="DMX62" s="666"/>
      <c r="DMY62" s="666"/>
      <c r="DMZ62" s="1455"/>
      <c r="DNA62" s="666"/>
      <c r="DNB62" s="666"/>
      <c r="DNC62" s="666"/>
      <c r="DND62" s="666"/>
      <c r="DNE62" s="666"/>
      <c r="DNF62" s="666"/>
      <c r="DNG62" s="666"/>
      <c r="DNH62" s="666"/>
      <c r="DNI62" s="666"/>
      <c r="DNJ62" s="1453"/>
      <c r="DNK62" s="1453"/>
      <c r="DNL62" s="1453"/>
      <c r="DNM62" s="1454"/>
      <c r="DNN62" s="666"/>
      <c r="DNO62" s="666"/>
      <c r="DNP62" s="666"/>
      <c r="DNQ62" s="1455"/>
      <c r="DNR62" s="666"/>
      <c r="DNS62" s="666"/>
      <c r="DNT62" s="666"/>
      <c r="DNU62" s="666"/>
      <c r="DNV62" s="666"/>
      <c r="DNW62" s="666"/>
      <c r="DNX62" s="666"/>
      <c r="DNY62" s="666"/>
      <c r="DNZ62" s="666"/>
      <c r="DOA62" s="1453"/>
      <c r="DOB62" s="1453"/>
      <c r="DOC62" s="1453"/>
      <c r="DOD62" s="1454"/>
      <c r="DOE62" s="666"/>
      <c r="DOF62" s="666"/>
      <c r="DOG62" s="666"/>
      <c r="DOH62" s="1455"/>
      <c r="DOI62" s="666"/>
      <c r="DOJ62" s="666"/>
      <c r="DOK62" s="666"/>
      <c r="DOL62" s="666"/>
      <c r="DOM62" s="666"/>
      <c r="DON62" s="666"/>
      <c r="DOO62" s="666"/>
      <c r="DOP62" s="666"/>
      <c r="DOQ62" s="666"/>
      <c r="DOR62" s="1453"/>
      <c r="DOS62" s="1453"/>
      <c r="DOT62" s="1453"/>
      <c r="DOU62" s="1454"/>
      <c r="DOV62" s="666"/>
      <c r="DOW62" s="666"/>
      <c r="DOX62" s="666"/>
      <c r="DOY62" s="1455"/>
      <c r="DOZ62" s="666"/>
      <c r="DPA62" s="666"/>
      <c r="DPB62" s="666"/>
      <c r="DPC62" s="666"/>
      <c r="DPD62" s="666"/>
      <c r="DPE62" s="666"/>
      <c r="DPF62" s="666"/>
      <c r="DPG62" s="666"/>
      <c r="DPH62" s="666"/>
      <c r="DPI62" s="1453"/>
      <c r="DPJ62" s="1453"/>
      <c r="DPK62" s="1453"/>
      <c r="DPL62" s="1454"/>
      <c r="DPM62" s="666"/>
      <c r="DPN62" s="666"/>
      <c r="DPO62" s="666"/>
      <c r="DPP62" s="1455"/>
      <c r="DPQ62" s="666"/>
      <c r="DPR62" s="666"/>
      <c r="DPS62" s="666"/>
      <c r="DPT62" s="666"/>
      <c r="DPU62" s="666"/>
      <c r="DPV62" s="666"/>
      <c r="DPW62" s="666"/>
      <c r="DPX62" s="666"/>
      <c r="DPY62" s="666"/>
      <c r="DPZ62" s="1453"/>
      <c r="DQA62" s="1453"/>
      <c r="DQB62" s="1453"/>
      <c r="DQC62" s="1454"/>
      <c r="DQD62" s="666"/>
      <c r="DQE62" s="666"/>
      <c r="DQF62" s="666"/>
      <c r="DQG62" s="1455"/>
      <c r="DQH62" s="666"/>
      <c r="DQI62" s="666"/>
      <c r="DQJ62" s="666"/>
      <c r="DQK62" s="666"/>
      <c r="DQL62" s="666"/>
      <c r="DQM62" s="666"/>
      <c r="DQN62" s="666"/>
      <c r="DQO62" s="666"/>
      <c r="DQP62" s="666"/>
      <c r="DQQ62" s="1453"/>
      <c r="DQR62" s="1453"/>
      <c r="DQS62" s="1453"/>
      <c r="DQT62" s="1454"/>
      <c r="DQU62" s="666"/>
      <c r="DQV62" s="666"/>
      <c r="DQW62" s="666"/>
      <c r="DQX62" s="1455"/>
      <c r="DQY62" s="666"/>
      <c r="DQZ62" s="666"/>
      <c r="DRA62" s="666"/>
      <c r="DRB62" s="666"/>
      <c r="DRC62" s="666"/>
      <c r="DRD62" s="666"/>
      <c r="DRE62" s="666"/>
      <c r="DRF62" s="666"/>
      <c r="DRG62" s="666"/>
      <c r="DRH62" s="1453"/>
      <c r="DRI62" s="1453"/>
      <c r="DRJ62" s="1453"/>
      <c r="DRK62" s="1454"/>
      <c r="DRL62" s="666"/>
      <c r="DRM62" s="666"/>
      <c r="DRN62" s="666"/>
      <c r="DRO62" s="1455"/>
      <c r="DRP62" s="666"/>
      <c r="DRQ62" s="666"/>
      <c r="DRR62" s="666"/>
      <c r="DRS62" s="666"/>
      <c r="DRT62" s="666"/>
      <c r="DRU62" s="666"/>
      <c r="DRV62" s="666"/>
      <c r="DRW62" s="666"/>
      <c r="DRX62" s="666"/>
      <c r="DRY62" s="1453"/>
      <c r="DRZ62" s="1453"/>
      <c r="DSA62" s="1453"/>
      <c r="DSB62" s="1454"/>
      <c r="DSC62" s="666"/>
      <c r="DSD62" s="666"/>
      <c r="DSE62" s="666"/>
      <c r="DSF62" s="1455"/>
      <c r="DSG62" s="666"/>
      <c r="DSH62" s="666"/>
      <c r="DSI62" s="666"/>
      <c r="DSJ62" s="666"/>
      <c r="DSK62" s="666"/>
      <c r="DSL62" s="666"/>
      <c r="DSM62" s="666"/>
      <c r="DSN62" s="666"/>
      <c r="DSO62" s="666"/>
      <c r="DSP62" s="1453"/>
      <c r="DSQ62" s="1453"/>
      <c r="DSR62" s="1453"/>
      <c r="DSS62" s="1454"/>
      <c r="DST62" s="666"/>
      <c r="DSU62" s="666"/>
      <c r="DSV62" s="666"/>
      <c r="DSW62" s="1455"/>
      <c r="DSX62" s="666"/>
      <c r="DSY62" s="666"/>
      <c r="DSZ62" s="666"/>
      <c r="DTA62" s="666"/>
      <c r="DTB62" s="666"/>
      <c r="DTC62" s="666"/>
      <c r="DTD62" s="666"/>
      <c r="DTE62" s="666"/>
      <c r="DTF62" s="666"/>
      <c r="DTG62" s="1453"/>
      <c r="DTH62" s="1453"/>
      <c r="DTI62" s="1453"/>
      <c r="DTJ62" s="1454"/>
      <c r="DTK62" s="666"/>
      <c r="DTL62" s="666"/>
      <c r="DTM62" s="666"/>
      <c r="DTN62" s="1455"/>
      <c r="DTO62" s="666"/>
      <c r="DTP62" s="666"/>
      <c r="DTQ62" s="666"/>
      <c r="DTR62" s="666"/>
      <c r="DTS62" s="666"/>
      <c r="DTT62" s="666"/>
      <c r="DTU62" s="666"/>
      <c r="DTV62" s="666"/>
      <c r="DTW62" s="666"/>
      <c r="DTX62" s="1453"/>
      <c r="DTY62" s="1453"/>
      <c r="DTZ62" s="1453"/>
      <c r="DUA62" s="1454"/>
      <c r="DUB62" s="666"/>
      <c r="DUC62" s="666"/>
      <c r="DUD62" s="666"/>
      <c r="DUE62" s="1455"/>
      <c r="DUF62" s="666"/>
      <c r="DUG62" s="666"/>
      <c r="DUH62" s="666"/>
      <c r="DUI62" s="666"/>
      <c r="DUJ62" s="666"/>
      <c r="DUK62" s="666"/>
      <c r="DUL62" s="666"/>
      <c r="DUM62" s="666"/>
      <c r="DUN62" s="666"/>
      <c r="DUO62" s="1453"/>
      <c r="DUP62" s="1453"/>
      <c r="DUQ62" s="1453"/>
      <c r="DUR62" s="1454"/>
      <c r="DUS62" s="666"/>
      <c r="DUT62" s="666"/>
      <c r="DUU62" s="666"/>
      <c r="DUV62" s="1455"/>
      <c r="DUW62" s="666"/>
      <c r="DUX62" s="666"/>
      <c r="DUY62" s="666"/>
      <c r="DUZ62" s="666"/>
      <c r="DVA62" s="666"/>
      <c r="DVB62" s="666"/>
      <c r="DVC62" s="666"/>
      <c r="DVD62" s="666"/>
      <c r="DVE62" s="666"/>
      <c r="DVF62" s="1453"/>
      <c r="DVG62" s="1453"/>
      <c r="DVH62" s="1453"/>
      <c r="DVI62" s="1454"/>
      <c r="DVJ62" s="666"/>
      <c r="DVK62" s="666"/>
      <c r="DVL62" s="666"/>
      <c r="DVM62" s="1455"/>
      <c r="DVN62" s="666"/>
      <c r="DVO62" s="666"/>
      <c r="DVP62" s="666"/>
      <c r="DVQ62" s="666"/>
      <c r="DVR62" s="666"/>
      <c r="DVS62" s="666"/>
      <c r="DVT62" s="666"/>
      <c r="DVU62" s="666"/>
      <c r="DVV62" s="666"/>
      <c r="DVW62" s="1453"/>
      <c r="DVX62" s="1453"/>
      <c r="DVY62" s="1453"/>
      <c r="DVZ62" s="1454"/>
      <c r="DWA62" s="666"/>
      <c r="DWB62" s="666"/>
      <c r="DWC62" s="666"/>
      <c r="DWD62" s="1455"/>
      <c r="DWE62" s="666"/>
      <c r="DWF62" s="666"/>
      <c r="DWG62" s="666"/>
      <c r="DWH62" s="666"/>
      <c r="DWI62" s="666"/>
      <c r="DWJ62" s="666"/>
      <c r="DWK62" s="666"/>
      <c r="DWL62" s="666"/>
      <c r="DWM62" s="666"/>
      <c r="DWN62" s="1453"/>
      <c r="DWO62" s="1453"/>
      <c r="DWP62" s="1453"/>
      <c r="DWQ62" s="1454"/>
      <c r="DWR62" s="666"/>
      <c r="DWS62" s="666"/>
      <c r="DWT62" s="666"/>
      <c r="DWU62" s="1455"/>
      <c r="DWV62" s="666"/>
      <c r="DWW62" s="666"/>
      <c r="DWX62" s="666"/>
      <c r="DWY62" s="666"/>
      <c r="DWZ62" s="666"/>
      <c r="DXA62" s="666"/>
      <c r="DXB62" s="666"/>
      <c r="DXC62" s="666"/>
      <c r="DXD62" s="666"/>
      <c r="DXE62" s="1453"/>
      <c r="DXF62" s="1453"/>
      <c r="DXG62" s="1453"/>
      <c r="DXH62" s="1454"/>
      <c r="DXI62" s="666"/>
      <c r="DXJ62" s="666"/>
      <c r="DXK62" s="666"/>
      <c r="DXL62" s="1455"/>
      <c r="DXM62" s="666"/>
      <c r="DXN62" s="666"/>
      <c r="DXO62" s="666"/>
      <c r="DXP62" s="666"/>
      <c r="DXQ62" s="666"/>
      <c r="DXR62" s="666"/>
      <c r="DXS62" s="666"/>
      <c r="DXT62" s="666"/>
      <c r="DXU62" s="666"/>
      <c r="DXV62" s="1453"/>
      <c r="DXW62" s="1453"/>
      <c r="DXX62" s="1453"/>
      <c r="DXY62" s="1454"/>
      <c r="DXZ62" s="666"/>
      <c r="DYA62" s="666"/>
      <c r="DYB62" s="666"/>
      <c r="DYC62" s="1455"/>
      <c r="DYD62" s="666"/>
      <c r="DYE62" s="666"/>
      <c r="DYF62" s="666"/>
      <c r="DYG62" s="666"/>
      <c r="DYH62" s="666"/>
      <c r="DYI62" s="666"/>
      <c r="DYJ62" s="666"/>
      <c r="DYK62" s="666"/>
      <c r="DYL62" s="666"/>
      <c r="DYM62" s="1453"/>
      <c r="DYN62" s="1453"/>
      <c r="DYO62" s="1453"/>
      <c r="DYP62" s="1454"/>
      <c r="DYQ62" s="666"/>
      <c r="DYR62" s="666"/>
      <c r="DYS62" s="666"/>
      <c r="DYT62" s="1455"/>
      <c r="DYU62" s="666"/>
      <c r="DYV62" s="666"/>
      <c r="DYW62" s="666"/>
      <c r="DYX62" s="666"/>
      <c r="DYY62" s="666"/>
      <c r="DYZ62" s="666"/>
      <c r="DZA62" s="666"/>
      <c r="DZB62" s="666"/>
      <c r="DZC62" s="666"/>
      <c r="DZD62" s="1453"/>
      <c r="DZE62" s="1453"/>
      <c r="DZF62" s="1453"/>
      <c r="DZG62" s="1454"/>
      <c r="DZH62" s="666"/>
      <c r="DZI62" s="666"/>
      <c r="DZJ62" s="666"/>
      <c r="DZK62" s="1455"/>
      <c r="DZL62" s="666"/>
      <c r="DZM62" s="666"/>
      <c r="DZN62" s="666"/>
      <c r="DZO62" s="666"/>
      <c r="DZP62" s="666"/>
      <c r="DZQ62" s="666"/>
      <c r="DZR62" s="666"/>
      <c r="DZS62" s="666"/>
      <c r="DZT62" s="666"/>
      <c r="DZU62" s="1453"/>
      <c r="DZV62" s="1453"/>
      <c r="DZW62" s="1453"/>
      <c r="DZX62" s="1454"/>
      <c r="DZY62" s="666"/>
      <c r="DZZ62" s="666"/>
      <c r="EAA62" s="666"/>
      <c r="EAB62" s="1455"/>
      <c r="EAC62" s="666"/>
      <c r="EAD62" s="666"/>
      <c r="EAE62" s="666"/>
      <c r="EAF62" s="666"/>
      <c r="EAG62" s="666"/>
      <c r="EAH62" s="666"/>
      <c r="EAI62" s="666"/>
      <c r="EAJ62" s="666"/>
      <c r="EAK62" s="666"/>
      <c r="EAL62" s="1453"/>
      <c r="EAM62" s="1453"/>
      <c r="EAN62" s="1453"/>
      <c r="EAO62" s="1454"/>
      <c r="EAP62" s="666"/>
      <c r="EAQ62" s="666"/>
      <c r="EAR62" s="666"/>
      <c r="EAS62" s="1455"/>
      <c r="EAT62" s="666"/>
      <c r="EAU62" s="666"/>
      <c r="EAV62" s="666"/>
      <c r="EAW62" s="666"/>
      <c r="EAX62" s="666"/>
      <c r="EAY62" s="666"/>
      <c r="EAZ62" s="666"/>
      <c r="EBA62" s="666"/>
      <c r="EBB62" s="666"/>
      <c r="EBC62" s="1453"/>
      <c r="EBD62" s="1453"/>
      <c r="EBE62" s="1453"/>
      <c r="EBF62" s="1454"/>
      <c r="EBG62" s="666"/>
      <c r="EBH62" s="666"/>
      <c r="EBI62" s="666"/>
      <c r="EBJ62" s="1455"/>
      <c r="EBK62" s="666"/>
      <c r="EBL62" s="666"/>
      <c r="EBM62" s="666"/>
      <c r="EBN62" s="666"/>
      <c r="EBO62" s="666"/>
      <c r="EBP62" s="666"/>
      <c r="EBQ62" s="666"/>
      <c r="EBR62" s="666"/>
      <c r="EBS62" s="666"/>
      <c r="EBT62" s="1453"/>
      <c r="EBU62" s="1453"/>
      <c r="EBV62" s="1453"/>
      <c r="EBW62" s="1454"/>
      <c r="EBX62" s="666"/>
      <c r="EBY62" s="666"/>
      <c r="EBZ62" s="666"/>
      <c r="ECA62" s="1455"/>
      <c r="ECB62" s="666"/>
      <c r="ECC62" s="666"/>
      <c r="ECD62" s="666"/>
      <c r="ECE62" s="666"/>
      <c r="ECF62" s="666"/>
      <c r="ECG62" s="666"/>
      <c r="ECH62" s="666"/>
      <c r="ECI62" s="666"/>
      <c r="ECJ62" s="666"/>
      <c r="ECK62" s="1453"/>
      <c r="ECL62" s="1453"/>
      <c r="ECM62" s="1453"/>
      <c r="ECN62" s="1454"/>
      <c r="ECO62" s="666"/>
      <c r="ECP62" s="666"/>
      <c r="ECQ62" s="666"/>
      <c r="ECR62" s="1455"/>
      <c r="ECS62" s="666"/>
      <c r="ECT62" s="666"/>
      <c r="ECU62" s="666"/>
      <c r="ECV62" s="666"/>
      <c r="ECW62" s="666"/>
      <c r="ECX62" s="666"/>
      <c r="ECY62" s="666"/>
      <c r="ECZ62" s="666"/>
      <c r="EDA62" s="666"/>
      <c r="EDB62" s="1453"/>
      <c r="EDC62" s="1453"/>
      <c r="EDD62" s="1453"/>
      <c r="EDE62" s="1454"/>
      <c r="EDF62" s="666"/>
      <c r="EDG62" s="666"/>
      <c r="EDH62" s="666"/>
      <c r="EDI62" s="1455"/>
      <c r="EDJ62" s="666"/>
      <c r="EDK62" s="666"/>
      <c r="EDL62" s="666"/>
      <c r="EDM62" s="666"/>
      <c r="EDN62" s="666"/>
      <c r="EDO62" s="666"/>
      <c r="EDP62" s="666"/>
      <c r="EDQ62" s="666"/>
      <c r="EDR62" s="666"/>
      <c r="EDS62" s="1453"/>
      <c r="EDT62" s="1453"/>
      <c r="EDU62" s="1453"/>
      <c r="EDV62" s="1454"/>
      <c r="EDW62" s="666"/>
      <c r="EDX62" s="666"/>
      <c r="EDY62" s="666"/>
      <c r="EDZ62" s="1455"/>
      <c r="EEA62" s="666"/>
      <c r="EEB62" s="666"/>
      <c r="EEC62" s="666"/>
      <c r="EED62" s="666"/>
      <c r="EEE62" s="666"/>
      <c r="EEF62" s="666"/>
      <c r="EEG62" s="666"/>
      <c r="EEH62" s="666"/>
      <c r="EEI62" s="666"/>
      <c r="EEJ62" s="1453"/>
      <c r="EEK62" s="1453"/>
      <c r="EEL62" s="1453"/>
      <c r="EEM62" s="1454"/>
      <c r="EEN62" s="666"/>
      <c r="EEO62" s="666"/>
      <c r="EEP62" s="666"/>
      <c r="EEQ62" s="1455"/>
      <c r="EER62" s="666"/>
      <c r="EES62" s="666"/>
      <c r="EET62" s="666"/>
      <c r="EEU62" s="666"/>
      <c r="EEV62" s="666"/>
      <c r="EEW62" s="666"/>
      <c r="EEX62" s="666"/>
      <c r="EEY62" s="666"/>
      <c r="EEZ62" s="666"/>
      <c r="EFA62" s="1453"/>
      <c r="EFB62" s="1453"/>
      <c r="EFC62" s="1453"/>
      <c r="EFD62" s="1454"/>
      <c r="EFE62" s="666"/>
      <c r="EFF62" s="666"/>
      <c r="EFG62" s="666"/>
      <c r="EFH62" s="1455"/>
      <c r="EFI62" s="666"/>
      <c r="EFJ62" s="666"/>
      <c r="EFK62" s="666"/>
      <c r="EFL62" s="666"/>
      <c r="EFM62" s="666"/>
      <c r="EFN62" s="666"/>
      <c r="EFO62" s="666"/>
      <c r="EFP62" s="666"/>
      <c r="EFQ62" s="666"/>
      <c r="EFR62" s="1453"/>
      <c r="EFS62" s="1453"/>
      <c r="EFT62" s="1453"/>
      <c r="EFU62" s="1454"/>
      <c r="EFV62" s="666"/>
      <c r="EFW62" s="666"/>
      <c r="EFX62" s="666"/>
      <c r="EFY62" s="1455"/>
      <c r="EFZ62" s="666"/>
      <c r="EGA62" s="666"/>
      <c r="EGB62" s="666"/>
      <c r="EGC62" s="666"/>
      <c r="EGD62" s="666"/>
      <c r="EGE62" s="666"/>
      <c r="EGF62" s="666"/>
      <c r="EGG62" s="666"/>
      <c r="EGH62" s="666"/>
      <c r="EGI62" s="1453"/>
      <c r="EGJ62" s="1453"/>
      <c r="EGK62" s="1453"/>
      <c r="EGL62" s="1454"/>
      <c r="EGM62" s="666"/>
      <c r="EGN62" s="666"/>
      <c r="EGO62" s="666"/>
      <c r="EGP62" s="1455"/>
      <c r="EGQ62" s="666"/>
      <c r="EGR62" s="666"/>
      <c r="EGS62" s="666"/>
      <c r="EGT62" s="666"/>
      <c r="EGU62" s="666"/>
      <c r="EGV62" s="666"/>
      <c r="EGW62" s="666"/>
      <c r="EGX62" s="666"/>
      <c r="EGY62" s="666"/>
      <c r="EGZ62" s="1453"/>
      <c r="EHA62" s="1453"/>
      <c r="EHB62" s="1453"/>
      <c r="EHC62" s="1454"/>
      <c r="EHD62" s="666"/>
      <c r="EHE62" s="666"/>
      <c r="EHF62" s="666"/>
      <c r="EHG62" s="1455"/>
      <c r="EHH62" s="666"/>
      <c r="EHI62" s="666"/>
      <c r="EHJ62" s="666"/>
      <c r="EHK62" s="666"/>
      <c r="EHL62" s="666"/>
      <c r="EHM62" s="666"/>
      <c r="EHN62" s="666"/>
      <c r="EHO62" s="666"/>
      <c r="EHP62" s="666"/>
      <c r="EHQ62" s="1453"/>
      <c r="EHR62" s="1453"/>
      <c r="EHS62" s="1453"/>
      <c r="EHT62" s="1454"/>
      <c r="EHU62" s="666"/>
      <c r="EHV62" s="666"/>
      <c r="EHW62" s="666"/>
      <c r="EHX62" s="1455"/>
      <c r="EHY62" s="666"/>
      <c r="EHZ62" s="666"/>
      <c r="EIA62" s="666"/>
      <c r="EIB62" s="666"/>
      <c r="EIC62" s="666"/>
      <c r="EID62" s="666"/>
      <c r="EIE62" s="666"/>
      <c r="EIF62" s="666"/>
      <c r="EIG62" s="666"/>
      <c r="EIH62" s="1453"/>
      <c r="EII62" s="1453"/>
      <c r="EIJ62" s="1453"/>
      <c r="EIK62" s="1454"/>
      <c r="EIL62" s="666"/>
      <c r="EIM62" s="666"/>
      <c r="EIN62" s="666"/>
      <c r="EIO62" s="1455"/>
      <c r="EIP62" s="666"/>
      <c r="EIQ62" s="666"/>
      <c r="EIR62" s="666"/>
      <c r="EIS62" s="666"/>
      <c r="EIT62" s="666"/>
      <c r="EIU62" s="666"/>
      <c r="EIV62" s="666"/>
      <c r="EIW62" s="666"/>
      <c r="EIX62" s="666"/>
      <c r="EIY62" s="1453"/>
      <c r="EIZ62" s="1453"/>
      <c r="EJA62" s="1453"/>
      <c r="EJB62" s="1454"/>
      <c r="EJC62" s="666"/>
      <c r="EJD62" s="666"/>
      <c r="EJE62" s="666"/>
      <c r="EJF62" s="1455"/>
      <c r="EJG62" s="666"/>
      <c r="EJH62" s="666"/>
      <c r="EJI62" s="666"/>
      <c r="EJJ62" s="666"/>
      <c r="EJK62" s="666"/>
      <c r="EJL62" s="666"/>
      <c r="EJM62" s="666"/>
      <c r="EJN62" s="666"/>
      <c r="EJO62" s="666"/>
      <c r="EJP62" s="1453"/>
      <c r="EJQ62" s="1453"/>
      <c r="EJR62" s="1453"/>
      <c r="EJS62" s="1454"/>
      <c r="EJT62" s="666"/>
      <c r="EJU62" s="666"/>
      <c r="EJV62" s="666"/>
      <c r="EJW62" s="1455"/>
      <c r="EJX62" s="666"/>
      <c r="EJY62" s="666"/>
      <c r="EJZ62" s="666"/>
      <c r="EKA62" s="666"/>
      <c r="EKB62" s="666"/>
      <c r="EKC62" s="666"/>
      <c r="EKD62" s="666"/>
      <c r="EKE62" s="666"/>
      <c r="EKF62" s="666"/>
      <c r="EKG62" s="1453"/>
      <c r="EKH62" s="1453"/>
      <c r="EKI62" s="1453"/>
      <c r="EKJ62" s="1454"/>
      <c r="EKK62" s="666"/>
      <c r="EKL62" s="666"/>
      <c r="EKM62" s="666"/>
      <c r="EKN62" s="1455"/>
      <c r="EKO62" s="666"/>
      <c r="EKP62" s="666"/>
      <c r="EKQ62" s="666"/>
      <c r="EKR62" s="666"/>
      <c r="EKS62" s="666"/>
      <c r="EKT62" s="666"/>
      <c r="EKU62" s="666"/>
      <c r="EKV62" s="666"/>
      <c r="EKW62" s="666"/>
      <c r="EKX62" s="1453"/>
      <c r="EKY62" s="1453"/>
      <c r="EKZ62" s="1453"/>
      <c r="ELA62" s="1454"/>
      <c r="ELB62" s="666"/>
      <c r="ELC62" s="666"/>
      <c r="ELD62" s="666"/>
      <c r="ELE62" s="1455"/>
      <c r="ELF62" s="666"/>
      <c r="ELG62" s="666"/>
      <c r="ELH62" s="666"/>
      <c r="ELI62" s="666"/>
      <c r="ELJ62" s="666"/>
      <c r="ELK62" s="666"/>
      <c r="ELL62" s="666"/>
      <c r="ELM62" s="666"/>
      <c r="ELN62" s="666"/>
      <c r="ELO62" s="1453"/>
      <c r="ELP62" s="1453"/>
      <c r="ELQ62" s="1453"/>
      <c r="ELR62" s="1454"/>
      <c r="ELS62" s="666"/>
      <c r="ELT62" s="666"/>
      <c r="ELU62" s="666"/>
      <c r="ELV62" s="1455"/>
      <c r="ELW62" s="666"/>
      <c r="ELX62" s="666"/>
      <c r="ELY62" s="666"/>
      <c r="ELZ62" s="666"/>
      <c r="EMA62" s="666"/>
      <c r="EMB62" s="666"/>
      <c r="EMC62" s="666"/>
      <c r="EMD62" s="666"/>
      <c r="EME62" s="666"/>
      <c r="EMF62" s="1453"/>
      <c r="EMG62" s="1453"/>
      <c r="EMH62" s="1453"/>
      <c r="EMI62" s="1454"/>
      <c r="EMJ62" s="666"/>
      <c r="EMK62" s="666"/>
      <c r="EML62" s="666"/>
      <c r="EMM62" s="1455"/>
      <c r="EMN62" s="666"/>
      <c r="EMO62" s="666"/>
      <c r="EMP62" s="666"/>
      <c r="EMQ62" s="666"/>
      <c r="EMR62" s="666"/>
      <c r="EMS62" s="666"/>
      <c r="EMT62" s="666"/>
      <c r="EMU62" s="666"/>
      <c r="EMV62" s="666"/>
      <c r="EMW62" s="1453"/>
      <c r="EMX62" s="1453"/>
      <c r="EMY62" s="1453"/>
      <c r="EMZ62" s="1454"/>
      <c r="ENA62" s="666"/>
      <c r="ENB62" s="666"/>
      <c r="ENC62" s="666"/>
      <c r="END62" s="1455"/>
      <c r="ENE62" s="666"/>
      <c r="ENF62" s="666"/>
      <c r="ENG62" s="666"/>
      <c r="ENH62" s="666"/>
      <c r="ENI62" s="666"/>
      <c r="ENJ62" s="666"/>
      <c r="ENK62" s="666"/>
      <c r="ENL62" s="666"/>
      <c r="ENM62" s="666"/>
      <c r="ENN62" s="1453"/>
      <c r="ENO62" s="1453"/>
      <c r="ENP62" s="1453"/>
      <c r="ENQ62" s="1454"/>
      <c r="ENR62" s="666"/>
      <c r="ENS62" s="666"/>
      <c r="ENT62" s="666"/>
      <c r="ENU62" s="1455"/>
      <c r="ENV62" s="666"/>
      <c r="ENW62" s="666"/>
      <c r="ENX62" s="666"/>
      <c r="ENY62" s="666"/>
      <c r="ENZ62" s="666"/>
      <c r="EOA62" s="666"/>
      <c r="EOB62" s="666"/>
      <c r="EOC62" s="666"/>
      <c r="EOD62" s="666"/>
      <c r="EOE62" s="1453"/>
      <c r="EOF62" s="1453"/>
      <c r="EOG62" s="1453"/>
      <c r="EOH62" s="1454"/>
      <c r="EOI62" s="666"/>
      <c r="EOJ62" s="666"/>
      <c r="EOK62" s="666"/>
      <c r="EOL62" s="1455"/>
      <c r="EOM62" s="666"/>
      <c r="EON62" s="666"/>
      <c r="EOO62" s="666"/>
      <c r="EOP62" s="666"/>
      <c r="EOQ62" s="666"/>
      <c r="EOR62" s="666"/>
      <c r="EOS62" s="666"/>
      <c r="EOT62" s="666"/>
      <c r="EOU62" s="666"/>
      <c r="EOV62" s="1453"/>
      <c r="EOW62" s="1453"/>
      <c r="EOX62" s="1453"/>
      <c r="EOY62" s="1454"/>
      <c r="EOZ62" s="666"/>
      <c r="EPA62" s="666"/>
      <c r="EPB62" s="666"/>
      <c r="EPC62" s="1455"/>
      <c r="EPD62" s="666"/>
      <c r="EPE62" s="666"/>
      <c r="EPF62" s="666"/>
      <c r="EPG62" s="666"/>
      <c r="EPH62" s="666"/>
      <c r="EPI62" s="666"/>
      <c r="EPJ62" s="666"/>
      <c r="EPK62" s="666"/>
      <c r="EPL62" s="666"/>
      <c r="EPM62" s="1453"/>
      <c r="EPN62" s="1453"/>
      <c r="EPO62" s="1453"/>
      <c r="EPP62" s="1454"/>
      <c r="EPQ62" s="666"/>
      <c r="EPR62" s="666"/>
      <c r="EPS62" s="666"/>
      <c r="EPT62" s="1455"/>
      <c r="EPU62" s="666"/>
      <c r="EPV62" s="666"/>
      <c r="EPW62" s="666"/>
      <c r="EPX62" s="666"/>
      <c r="EPY62" s="666"/>
      <c r="EPZ62" s="666"/>
      <c r="EQA62" s="666"/>
      <c r="EQB62" s="666"/>
      <c r="EQC62" s="666"/>
      <c r="EQD62" s="1453"/>
      <c r="EQE62" s="1453"/>
      <c r="EQF62" s="1453"/>
      <c r="EQG62" s="1454"/>
      <c r="EQH62" s="666"/>
      <c r="EQI62" s="666"/>
      <c r="EQJ62" s="666"/>
      <c r="EQK62" s="1455"/>
      <c r="EQL62" s="666"/>
      <c r="EQM62" s="666"/>
      <c r="EQN62" s="666"/>
      <c r="EQO62" s="666"/>
      <c r="EQP62" s="666"/>
      <c r="EQQ62" s="666"/>
      <c r="EQR62" s="666"/>
      <c r="EQS62" s="666"/>
      <c r="EQT62" s="666"/>
      <c r="EQU62" s="1453"/>
      <c r="EQV62" s="1453"/>
      <c r="EQW62" s="1453"/>
      <c r="EQX62" s="1454"/>
      <c r="EQY62" s="666"/>
      <c r="EQZ62" s="666"/>
      <c r="ERA62" s="666"/>
      <c r="ERB62" s="1455"/>
      <c r="ERC62" s="666"/>
      <c r="ERD62" s="666"/>
      <c r="ERE62" s="666"/>
      <c r="ERF62" s="666"/>
      <c r="ERG62" s="666"/>
      <c r="ERH62" s="666"/>
      <c r="ERI62" s="666"/>
      <c r="ERJ62" s="666"/>
      <c r="ERK62" s="666"/>
      <c r="ERL62" s="1453"/>
      <c r="ERM62" s="1453"/>
      <c r="ERN62" s="1453"/>
      <c r="ERO62" s="1454"/>
      <c r="ERP62" s="666"/>
      <c r="ERQ62" s="666"/>
      <c r="ERR62" s="666"/>
      <c r="ERS62" s="1455"/>
      <c r="ERT62" s="666"/>
      <c r="ERU62" s="666"/>
      <c r="ERV62" s="666"/>
      <c r="ERW62" s="666"/>
      <c r="ERX62" s="666"/>
      <c r="ERY62" s="666"/>
      <c r="ERZ62" s="666"/>
      <c r="ESA62" s="666"/>
      <c r="ESB62" s="666"/>
      <c r="ESC62" s="1453"/>
      <c r="ESD62" s="1453"/>
      <c r="ESE62" s="1453"/>
      <c r="ESF62" s="1454"/>
      <c r="ESG62" s="666"/>
      <c r="ESH62" s="666"/>
      <c r="ESI62" s="666"/>
      <c r="ESJ62" s="1455"/>
      <c r="ESK62" s="666"/>
      <c r="ESL62" s="666"/>
      <c r="ESM62" s="666"/>
      <c r="ESN62" s="666"/>
      <c r="ESO62" s="666"/>
      <c r="ESP62" s="666"/>
      <c r="ESQ62" s="666"/>
      <c r="ESR62" s="666"/>
      <c r="ESS62" s="666"/>
      <c r="EST62" s="1453"/>
      <c r="ESU62" s="1453"/>
      <c r="ESV62" s="1453"/>
      <c r="ESW62" s="1454"/>
      <c r="ESX62" s="666"/>
      <c r="ESY62" s="666"/>
      <c r="ESZ62" s="666"/>
      <c r="ETA62" s="1455"/>
      <c r="ETB62" s="666"/>
      <c r="ETC62" s="666"/>
      <c r="ETD62" s="666"/>
      <c r="ETE62" s="666"/>
      <c r="ETF62" s="666"/>
      <c r="ETG62" s="666"/>
      <c r="ETH62" s="666"/>
      <c r="ETI62" s="666"/>
      <c r="ETJ62" s="666"/>
      <c r="ETK62" s="1453"/>
      <c r="ETL62" s="1453"/>
      <c r="ETM62" s="1453"/>
      <c r="ETN62" s="1454"/>
      <c r="ETO62" s="666"/>
      <c r="ETP62" s="666"/>
      <c r="ETQ62" s="666"/>
      <c r="ETR62" s="1455"/>
      <c r="ETS62" s="666"/>
      <c r="ETT62" s="666"/>
      <c r="ETU62" s="666"/>
      <c r="ETV62" s="666"/>
      <c r="ETW62" s="666"/>
      <c r="ETX62" s="666"/>
      <c r="ETY62" s="666"/>
      <c r="ETZ62" s="666"/>
      <c r="EUA62" s="666"/>
      <c r="EUB62" s="1453"/>
      <c r="EUC62" s="1453"/>
      <c r="EUD62" s="1453"/>
      <c r="EUE62" s="1454"/>
      <c r="EUF62" s="666"/>
      <c r="EUG62" s="666"/>
      <c r="EUH62" s="666"/>
      <c r="EUI62" s="1455"/>
      <c r="EUJ62" s="666"/>
      <c r="EUK62" s="666"/>
      <c r="EUL62" s="666"/>
      <c r="EUM62" s="666"/>
      <c r="EUN62" s="666"/>
      <c r="EUO62" s="666"/>
      <c r="EUP62" s="666"/>
      <c r="EUQ62" s="666"/>
      <c r="EUR62" s="666"/>
      <c r="EUS62" s="1453"/>
      <c r="EUT62" s="1453"/>
      <c r="EUU62" s="1453"/>
      <c r="EUV62" s="1454"/>
      <c r="EUW62" s="666"/>
      <c r="EUX62" s="666"/>
      <c r="EUY62" s="666"/>
      <c r="EUZ62" s="1455"/>
      <c r="EVA62" s="666"/>
      <c r="EVB62" s="666"/>
      <c r="EVC62" s="666"/>
      <c r="EVD62" s="666"/>
      <c r="EVE62" s="666"/>
      <c r="EVF62" s="666"/>
      <c r="EVG62" s="666"/>
      <c r="EVH62" s="666"/>
      <c r="EVI62" s="666"/>
      <c r="EVJ62" s="1453"/>
      <c r="EVK62" s="1453"/>
      <c r="EVL62" s="1453"/>
      <c r="EVM62" s="1454"/>
      <c r="EVN62" s="666"/>
      <c r="EVO62" s="666"/>
      <c r="EVP62" s="666"/>
      <c r="EVQ62" s="1455"/>
      <c r="EVR62" s="666"/>
      <c r="EVS62" s="666"/>
      <c r="EVT62" s="666"/>
      <c r="EVU62" s="666"/>
      <c r="EVV62" s="666"/>
      <c r="EVW62" s="666"/>
      <c r="EVX62" s="666"/>
      <c r="EVY62" s="666"/>
      <c r="EVZ62" s="666"/>
      <c r="EWA62" s="1453"/>
      <c r="EWB62" s="1453"/>
      <c r="EWC62" s="1453"/>
      <c r="EWD62" s="1454"/>
      <c r="EWE62" s="666"/>
      <c r="EWF62" s="666"/>
      <c r="EWG62" s="666"/>
      <c r="EWH62" s="1455"/>
      <c r="EWI62" s="666"/>
      <c r="EWJ62" s="666"/>
      <c r="EWK62" s="666"/>
      <c r="EWL62" s="666"/>
      <c r="EWM62" s="666"/>
      <c r="EWN62" s="666"/>
      <c r="EWO62" s="666"/>
      <c r="EWP62" s="666"/>
      <c r="EWQ62" s="666"/>
      <c r="EWR62" s="1453"/>
      <c r="EWS62" s="1453"/>
      <c r="EWT62" s="1453"/>
      <c r="EWU62" s="1454"/>
      <c r="EWV62" s="666"/>
      <c r="EWW62" s="666"/>
      <c r="EWX62" s="666"/>
      <c r="EWY62" s="1455"/>
      <c r="EWZ62" s="666"/>
      <c r="EXA62" s="666"/>
      <c r="EXB62" s="666"/>
      <c r="EXC62" s="666"/>
      <c r="EXD62" s="666"/>
      <c r="EXE62" s="666"/>
      <c r="EXF62" s="666"/>
      <c r="EXG62" s="666"/>
      <c r="EXH62" s="666"/>
      <c r="EXI62" s="1453"/>
      <c r="EXJ62" s="1453"/>
      <c r="EXK62" s="1453"/>
      <c r="EXL62" s="1454"/>
      <c r="EXM62" s="666"/>
      <c r="EXN62" s="666"/>
      <c r="EXO62" s="666"/>
      <c r="EXP62" s="1455"/>
      <c r="EXQ62" s="666"/>
      <c r="EXR62" s="666"/>
      <c r="EXS62" s="666"/>
      <c r="EXT62" s="666"/>
      <c r="EXU62" s="666"/>
      <c r="EXV62" s="666"/>
      <c r="EXW62" s="666"/>
      <c r="EXX62" s="666"/>
      <c r="EXY62" s="666"/>
      <c r="EXZ62" s="1453"/>
      <c r="EYA62" s="1453"/>
      <c r="EYB62" s="1453"/>
      <c r="EYC62" s="1454"/>
      <c r="EYD62" s="666"/>
      <c r="EYE62" s="666"/>
      <c r="EYF62" s="666"/>
      <c r="EYG62" s="1455"/>
      <c r="EYH62" s="666"/>
      <c r="EYI62" s="666"/>
      <c r="EYJ62" s="666"/>
      <c r="EYK62" s="666"/>
      <c r="EYL62" s="666"/>
      <c r="EYM62" s="666"/>
      <c r="EYN62" s="666"/>
      <c r="EYO62" s="666"/>
      <c r="EYP62" s="666"/>
      <c r="EYQ62" s="1453"/>
      <c r="EYR62" s="1453"/>
      <c r="EYS62" s="1453"/>
      <c r="EYT62" s="1454"/>
      <c r="EYU62" s="666"/>
      <c r="EYV62" s="666"/>
      <c r="EYW62" s="666"/>
      <c r="EYX62" s="1455"/>
      <c r="EYY62" s="666"/>
      <c r="EYZ62" s="666"/>
      <c r="EZA62" s="666"/>
      <c r="EZB62" s="666"/>
      <c r="EZC62" s="666"/>
      <c r="EZD62" s="666"/>
      <c r="EZE62" s="666"/>
      <c r="EZF62" s="666"/>
      <c r="EZG62" s="666"/>
      <c r="EZH62" s="1453"/>
      <c r="EZI62" s="1453"/>
      <c r="EZJ62" s="1453"/>
      <c r="EZK62" s="1454"/>
      <c r="EZL62" s="666"/>
      <c r="EZM62" s="666"/>
      <c r="EZN62" s="666"/>
      <c r="EZO62" s="1455"/>
      <c r="EZP62" s="666"/>
      <c r="EZQ62" s="666"/>
      <c r="EZR62" s="666"/>
      <c r="EZS62" s="666"/>
      <c r="EZT62" s="666"/>
      <c r="EZU62" s="666"/>
      <c r="EZV62" s="666"/>
      <c r="EZW62" s="666"/>
      <c r="EZX62" s="666"/>
      <c r="EZY62" s="1453"/>
      <c r="EZZ62" s="1453"/>
      <c r="FAA62" s="1453"/>
      <c r="FAB62" s="1454"/>
      <c r="FAC62" s="666"/>
      <c r="FAD62" s="666"/>
      <c r="FAE62" s="666"/>
      <c r="FAF62" s="1455"/>
      <c r="FAG62" s="666"/>
      <c r="FAH62" s="666"/>
      <c r="FAI62" s="666"/>
      <c r="FAJ62" s="666"/>
      <c r="FAK62" s="666"/>
      <c r="FAL62" s="666"/>
      <c r="FAM62" s="666"/>
      <c r="FAN62" s="666"/>
      <c r="FAO62" s="666"/>
      <c r="FAP62" s="1453"/>
      <c r="FAQ62" s="1453"/>
      <c r="FAR62" s="1453"/>
      <c r="FAS62" s="1454"/>
      <c r="FAT62" s="666"/>
      <c r="FAU62" s="666"/>
      <c r="FAV62" s="666"/>
      <c r="FAW62" s="1455"/>
      <c r="FAX62" s="666"/>
      <c r="FAY62" s="666"/>
      <c r="FAZ62" s="666"/>
      <c r="FBA62" s="666"/>
      <c r="FBB62" s="666"/>
      <c r="FBC62" s="666"/>
      <c r="FBD62" s="666"/>
      <c r="FBE62" s="666"/>
      <c r="FBF62" s="666"/>
      <c r="FBG62" s="1453"/>
      <c r="FBH62" s="1453"/>
      <c r="FBI62" s="1453"/>
      <c r="FBJ62" s="1454"/>
      <c r="FBK62" s="666"/>
      <c r="FBL62" s="666"/>
      <c r="FBM62" s="666"/>
      <c r="FBN62" s="1455"/>
      <c r="FBO62" s="666"/>
      <c r="FBP62" s="666"/>
      <c r="FBQ62" s="666"/>
      <c r="FBR62" s="666"/>
      <c r="FBS62" s="666"/>
      <c r="FBT62" s="666"/>
      <c r="FBU62" s="666"/>
      <c r="FBV62" s="666"/>
      <c r="FBW62" s="666"/>
      <c r="FBX62" s="1453"/>
      <c r="FBY62" s="1453"/>
      <c r="FBZ62" s="1453"/>
      <c r="FCA62" s="1454"/>
      <c r="FCB62" s="666"/>
      <c r="FCC62" s="666"/>
      <c r="FCD62" s="666"/>
      <c r="FCE62" s="1455"/>
      <c r="FCF62" s="666"/>
      <c r="FCG62" s="666"/>
      <c r="FCH62" s="666"/>
      <c r="FCI62" s="666"/>
      <c r="FCJ62" s="666"/>
      <c r="FCK62" s="666"/>
      <c r="FCL62" s="666"/>
      <c r="FCM62" s="666"/>
      <c r="FCN62" s="666"/>
      <c r="FCO62" s="1453"/>
      <c r="FCP62" s="1453"/>
      <c r="FCQ62" s="1453"/>
      <c r="FCR62" s="1454"/>
      <c r="FCS62" s="666"/>
      <c r="FCT62" s="666"/>
      <c r="FCU62" s="666"/>
      <c r="FCV62" s="1455"/>
      <c r="FCW62" s="666"/>
      <c r="FCX62" s="666"/>
      <c r="FCY62" s="666"/>
      <c r="FCZ62" s="666"/>
      <c r="FDA62" s="666"/>
      <c r="FDB62" s="666"/>
      <c r="FDC62" s="666"/>
      <c r="FDD62" s="666"/>
      <c r="FDE62" s="666"/>
      <c r="FDF62" s="1453"/>
      <c r="FDG62" s="1453"/>
      <c r="FDH62" s="1453"/>
      <c r="FDI62" s="1454"/>
      <c r="FDJ62" s="666"/>
      <c r="FDK62" s="666"/>
      <c r="FDL62" s="666"/>
      <c r="FDM62" s="1455"/>
      <c r="FDN62" s="666"/>
      <c r="FDO62" s="666"/>
      <c r="FDP62" s="666"/>
      <c r="FDQ62" s="666"/>
      <c r="FDR62" s="666"/>
      <c r="FDS62" s="666"/>
      <c r="FDT62" s="666"/>
      <c r="FDU62" s="666"/>
      <c r="FDV62" s="666"/>
      <c r="FDW62" s="1453"/>
      <c r="FDX62" s="1453"/>
      <c r="FDY62" s="1453"/>
      <c r="FDZ62" s="1454"/>
      <c r="FEA62" s="666"/>
      <c r="FEB62" s="666"/>
      <c r="FEC62" s="666"/>
      <c r="FED62" s="1455"/>
      <c r="FEE62" s="666"/>
      <c r="FEF62" s="666"/>
      <c r="FEG62" s="666"/>
      <c r="FEH62" s="666"/>
      <c r="FEI62" s="666"/>
      <c r="FEJ62" s="666"/>
      <c r="FEK62" s="666"/>
      <c r="FEL62" s="666"/>
      <c r="FEM62" s="666"/>
      <c r="FEN62" s="1453"/>
      <c r="FEO62" s="1453"/>
      <c r="FEP62" s="1453"/>
      <c r="FEQ62" s="1454"/>
      <c r="FER62" s="666"/>
      <c r="FES62" s="666"/>
      <c r="FET62" s="666"/>
      <c r="FEU62" s="1455"/>
      <c r="FEV62" s="666"/>
      <c r="FEW62" s="666"/>
      <c r="FEX62" s="666"/>
      <c r="FEY62" s="666"/>
      <c r="FEZ62" s="666"/>
      <c r="FFA62" s="666"/>
      <c r="FFB62" s="666"/>
      <c r="FFC62" s="666"/>
      <c r="FFD62" s="666"/>
      <c r="FFE62" s="1453"/>
      <c r="FFF62" s="1453"/>
      <c r="FFG62" s="1453"/>
      <c r="FFH62" s="1454"/>
      <c r="FFI62" s="666"/>
      <c r="FFJ62" s="666"/>
      <c r="FFK62" s="666"/>
      <c r="FFL62" s="1455"/>
      <c r="FFM62" s="666"/>
      <c r="FFN62" s="666"/>
      <c r="FFO62" s="666"/>
      <c r="FFP62" s="666"/>
      <c r="FFQ62" s="666"/>
      <c r="FFR62" s="666"/>
      <c r="FFS62" s="666"/>
      <c r="FFT62" s="666"/>
      <c r="FFU62" s="666"/>
      <c r="FFV62" s="1453"/>
      <c r="FFW62" s="1453"/>
      <c r="FFX62" s="1453"/>
      <c r="FFY62" s="1454"/>
      <c r="FFZ62" s="666"/>
      <c r="FGA62" s="666"/>
      <c r="FGB62" s="666"/>
      <c r="FGC62" s="1455"/>
      <c r="FGD62" s="666"/>
      <c r="FGE62" s="666"/>
      <c r="FGF62" s="666"/>
      <c r="FGG62" s="666"/>
      <c r="FGH62" s="666"/>
      <c r="FGI62" s="666"/>
      <c r="FGJ62" s="666"/>
      <c r="FGK62" s="666"/>
      <c r="FGL62" s="666"/>
      <c r="FGM62" s="1453"/>
      <c r="FGN62" s="1453"/>
      <c r="FGO62" s="1453"/>
      <c r="FGP62" s="1454"/>
      <c r="FGQ62" s="666"/>
      <c r="FGR62" s="666"/>
      <c r="FGS62" s="666"/>
      <c r="FGT62" s="1455"/>
      <c r="FGU62" s="666"/>
      <c r="FGV62" s="666"/>
      <c r="FGW62" s="666"/>
      <c r="FGX62" s="666"/>
      <c r="FGY62" s="666"/>
      <c r="FGZ62" s="666"/>
      <c r="FHA62" s="666"/>
      <c r="FHB62" s="666"/>
      <c r="FHC62" s="666"/>
      <c r="FHD62" s="1453"/>
      <c r="FHE62" s="1453"/>
      <c r="FHF62" s="1453"/>
      <c r="FHG62" s="1454"/>
      <c r="FHH62" s="666"/>
      <c r="FHI62" s="666"/>
      <c r="FHJ62" s="666"/>
      <c r="FHK62" s="1455"/>
      <c r="FHL62" s="666"/>
      <c r="FHM62" s="666"/>
      <c r="FHN62" s="666"/>
      <c r="FHO62" s="666"/>
      <c r="FHP62" s="666"/>
      <c r="FHQ62" s="666"/>
      <c r="FHR62" s="666"/>
      <c r="FHS62" s="666"/>
      <c r="FHT62" s="666"/>
      <c r="FHU62" s="1453"/>
      <c r="FHV62" s="1453"/>
      <c r="FHW62" s="1453"/>
      <c r="FHX62" s="1454"/>
      <c r="FHY62" s="666"/>
      <c r="FHZ62" s="666"/>
      <c r="FIA62" s="666"/>
      <c r="FIB62" s="1455"/>
      <c r="FIC62" s="666"/>
      <c r="FID62" s="666"/>
      <c r="FIE62" s="666"/>
      <c r="FIF62" s="666"/>
      <c r="FIG62" s="666"/>
      <c r="FIH62" s="666"/>
      <c r="FII62" s="666"/>
      <c r="FIJ62" s="666"/>
      <c r="FIK62" s="666"/>
      <c r="FIL62" s="1453"/>
      <c r="FIM62" s="1453"/>
      <c r="FIN62" s="1453"/>
      <c r="FIO62" s="1454"/>
      <c r="FIP62" s="666"/>
      <c r="FIQ62" s="666"/>
      <c r="FIR62" s="666"/>
      <c r="FIS62" s="1455"/>
      <c r="FIT62" s="666"/>
      <c r="FIU62" s="666"/>
      <c r="FIV62" s="666"/>
      <c r="FIW62" s="666"/>
      <c r="FIX62" s="666"/>
      <c r="FIY62" s="666"/>
      <c r="FIZ62" s="666"/>
      <c r="FJA62" s="666"/>
      <c r="FJB62" s="666"/>
      <c r="FJC62" s="1453"/>
      <c r="FJD62" s="1453"/>
      <c r="FJE62" s="1453"/>
      <c r="FJF62" s="1454"/>
      <c r="FJG62" s="666"/>
      <c r="FJH62" s="666"/>
      <c r="FJI62" s="666"/>
      <c r="FJJ62" s="1455"/>
      <c r="FJK62" s="666"/>
      <c r="FJL62" s="666"/>
      <c r="FJM62" s="666"/>
      <c r="FJN62" s="666"/>
      <c r="FJO62" s="666"/>
      <c r="FJP62" s="666"/>
      <c r="FJQ62" s="666"/>
      <c r="FJR62" s="666"/>
      <c r="FJS62" s="666"/>
      <c r="FJT62" s="1453"/>
      <c r="FJU62" s="1453"/>
      <c r="FJV62" s="1453"/>
      <c r="FJW62" s="1454"/>
      <c r="FJX62" s="666"/>
      <c r="FJY62" s="666"/>
      <c r="FJZ62" s="666"/>
      <c r="FKA62" s="1455"/>
      <c r="FKB62" s="666"/>
      <c r="FKC62" s="666"/>
      <c r="FKD62" s="666"/>
      <c r="FKE62" s="666"/>
      <c r="FKF62" s="666"/>
      <c r="FKG62" s="666"/>
      <c r="FKH62" s="666"/>
      <c r="FKI62" s="666"/>
      <c r="FKJ62" s="666"/>
      <c r="FKK62" s="1453"/>
      <c r="FKL62" s="1453"/>
      <c r="FKM62" s="1453"/>
      <c r="FKN62" s="1454"/>
      <c r="FKO62" s="666"/>
      <c r="FKP62" s="666"/>
      <c r="FKQ62" s="666"/>
      <c r="FKR62" s="1455"/>
      <c r="FKS62" s="666"/>
      <c r="FKT62" s="666"/>
      <c r="FKU62" s="666"/>
      <c r="FKV62" s="666"/>
      <c r="FKW62" s="666"/>
      <c r="FKX62" s="666"/>
      <c r="FKY62" s="666"/>
      <c r="FKZ62" s="666"/>
      <c r="FLA62" s="666"/>
      <c r="FLB62" s="1453"/>
      <c r="FLC62" s="1453"/>
      <c r="FLD62" s="1453"/>
      <c r="FLE62" s="1454"/>
      <c r="FLF62" s="666"/>
      <c r="FLG62" s="666"/>
      <c r="FLH62" s="666"/>
      <c r="FLI62" s="1455"/>
      <c r="FLJ62" s="666"/>
      <c r="FLK62" s="666"/>
      <c r="FLL62" s="666"/>
      <c r="FLM62" s="666"/>
      <c r="FLN62" s="666"/>
      <c r="FLO62" s="666"/>
      <c r="FLP62" s="666"/>
      <c r="FLQ62" s="666"/>
      <c r="FLR62" s="666"/>
      <c r="FLS62" s="1453"/>
      <c r="FLT62" s="1453"/>
      <c r="FLU62" s="1453"/>
      <c r="FLV62" s="1454"/>
      <c r="FLW62" s="666"/>
      <c r="FLX62" s="666"/>
      <c r="FLY62" s="666"/>
      <c r="FLZ62" s="1455"/>
      <c r="FMA62" s="666"/>
      <c r="FMB62" s="666"/>
      <c r="FMC62" s="666"/>
      <c r="FMD62" s="666"/>
      <c r="FME62" s="666"/>
      <c r="FMF62" s="666"/>
      <c r="FMG62" s="666"/>
      <c r="FMH62" s="666"/>
      <c r="FMI62" s="666"/>
      <c r="FMJ62" s="1453"/>
      <c r="FMK62" s="1453"/>
      <c r="FML62" s="1453"/>
      <c r="FMM62" s="1454"/>
      <c r="FMN62" s="666"/>
      <c r="FMO62" s="666"/>
      <c r="FMP62" s="666"/>
      <c r="FMQ62" s="1455"/>
      <c r="FMR62" s="666"/>
      <c r="FMS62" s="666"/>
      <c r="FMT62" s="666"/>
      <c r="FMU62" s="666"/>
      <c r="FMV62" s="666"/>
      <c r="FMW62" s="666"/>
      <c r="FMX62" s="666"/>
      <c r="FMY62" s="666"/>
      <c r="FMZ62" s="666"/>
      <c r="FNA62" s="1453"/>
      <c r="FNB62" s="1453"/>
      <c r="FNC62" s="1453"/>
      <c r="FND62" s="1454"/>
      <c r="FNE62" s="666"/>
      <c r="FNF62" s="666"/>
      <c r="FNG62" s="666"/>
      <c r="FNH62" s="1455"/>
      <c r="FNI62" s="666"/>
      <c r="FNJ62" s="666"/>
      <c r="FNK62" s="666"/>
      <c r="FNL62" s="666"/>
      <c r="FNM62" s="666"/>
      <c r="FNN62" s="666"/>
      <c r="FNO62" s="666"/>
      <c r="FNP62" s="666"/>
      <c r="FNQ62" s="666"/>
      <c r="FNR62" s="1453"/>
      <c r="FNS62" s="1453"/>
      <c r="FNT62" s="1453"/>
      <c r="FNU62" s="1454"/>
      <c r="FNV62" s="666"/>
      <c r="FNW62" s="666"/>
      <c r="FNX62" s="666"/>
      <c r="FNY62" s="1455"/>
      <c r="FNZ62" s="666"/>
      <c r="FOA62" s="666"/>
      <c r="FOB62" s="666"/>
      <c r="FOC62" s="666"/>
      <c r="FOD62" s="666"/>
      <c r="FOE62" s="666"/>
      <c r="FOF62" s="666"/>
      <c r="FOG62" s="666"/>
      <c r="FOH62" s="666"/>
      <c r="FOI62" s="1453"/>
      <c r="FOJ62" s="1453"/>
      <c r="FOK62" s="1453"/>
      <c r="FOL62" s="1454"/>
      <c r="FOM62" s="666"/>
      <c r="FON62" s="666"/>
      <c r="FOO62" s="666"/>
      <c r="FOP62" s="1455"/>
      <c r="FOQ62" s="666"/>
      <c r="FOR62" s="666"/>
      <c r="FOS62" s="666"/>
      <c r="FOT62" s="666"/>
      <c r="FOU62" s="666"/>
      <c r="FOV62" s="666"/>
      <c r="FOW62" s="666"/>
      <c r="FOX62" s="666"/>
      <c r="FOY62" s="666"/>
      <c r="FOZ62" s="1453"/>
      <c r="FPA62" s="1453"/>
      <c r="FPB62" s="1453"/>
      <c r="FPC62" s="1454"/>
      <c r="FPD62" s="666"/>
      <c r="FPE62" s="666"/>
      <c r="FPF62" s="666"/>
      <c r="FPG62" s="1455"/>
      <c r="FPH62" s="666"/>
      <c r="FPI62" s="666"/>
      <c r="FPJ62" s="666"/>
      <c r="FPK62" s="666"/>
      <c r="FPL62" s="666"/>
      <c r="FPM62" s="666"/>
      <c r="FPN62" s="666"/>
      <c r="FPO62" s="666"/>
      <c r="FPP62" s="666"/>
      <c r="FPQ62" s="1453"/>
      <c r="FPR62" s="1453"/>
      <c r="FPS62" s="1453"/>
      <c r="FPT62" s="1454"/>
      <c r="FPU62" s="666"/>
      <c r="FPV62" s="666"/>
      <c r="FPW62" s="666"/>
      <c r="FPX62" s="1455"/>
      <c r="FPY62" s="666"/>
      <c r="FPZ62" s="666"/>
      <c r="FQA62" s="666"/>
      <c r="FQB62" s="666"/>
      <c r="FQC62" s="666"/>
      <c r="FQD62" s="666"/>
      <c r="FQE62" s="666"/>
      <c r="FQF62" s="666"/>
      <c r="FQG62" s="666"/>
      <c r="FQH62" s="1453"/>
      <c r="FQI62" s="1453"/>
      <c r="FQJ62" s="1453"/>
      <c r="FQK62" s="1454"/>
      <c r="FQL62" s="666"/>
      <c r="FQM62" s="666"/>
      <c r="FQN62" s="666"/>
      <c r="FQO62" s="1455"/>
      <c r="FQP62" s="666"/>
      <c r="FQQ62" s="666"/>
      <c r="FQR62" s="666"/>
      <c r="FQS62" s="666"/>
      <c r="FQT62" s="666"/>
      <c r="FQU62" s="666"/>
      <c r="FQV62" s="666"/>
      <c r="FQW62" s="666"/>
      <c r="FQX62" s="666"/>
      <c r="FQY62" s="1453"/>
      <c r="FQZ62" s="1453"/>
      <c r="FRA62" s="1453"/>
      <c r="FRB62" s="1454"/>
      <c r="FRC62" s="666"/>
      <c r="FRD62" s="666"/>
      <c r="FRE62" s="666"/>
      <c r="FRF62" s="1455"/>
      <c r="FRG62" s="666"/>
      <c r="FRH62" s="666"/>
      <c r="FRI62" s="666"/>
      <c r="FRJ62" s="666"/>
      <c r="FRK62" s="666"/>
      <c r="FRL62" s="666"/>
      <c r="FRM62" s="666"/>
      <c r="FRN62" s="666"/>
      <c r="FRO62" s="666"/>
      <c r="FRP62" s="1453"/>
      <c r="FRQ62" s="1453"/>
      <c r="FRR62" s="1453"/>
      <c r="FRS62" s="1454"/>
      <c r="FRT62" s="666"/>
      <c r="FRU62" s="666"/>
      <c r="FRV62" s="666"/>
      <c r="FRW62" s="1455"/>
      <c r="FRX62" s="666"/>
      <c r="FRY62" s="666"/>
      <c r="FRZ62" s="666"/>
      <c r="FSA62" s="666"/>
      <c r="FSB62" s="666"/>
      <c r="FSC62" s="666"/>
      <c r="FSD62" s="666"/>
      <c r="FSE62" s="666"/>
      <c r="FSF62" s="666"/>
      <c r="FSG62" s="1453"/>
      <c r="FSH62" s="1453"/>
      <c r="FSI62" s="1453"/>
      <c r="FSJ62" s="1454"/>
      <c r="FSK62" s="666"/>
      <c r="FSL62" s="666"/>
      <c r="FSM62" s="666"/>
      <c r="FSN62" s="1455"/>
      <c r="FSO62" s="666"/>
      <c r="FSP62" s="666"/>
      <c r="FSQ62" s="666"/>
      <c r="FSR62" s="666"/>
      <c r="FSS62" s="666"/>
      <c r="FST62" s="666"/>
      <c r="FSU62" s="666"/>
      <c r="FSV62" s="666"/>
      <c r="FSW62" s="666"/>
      <c r="FSX62" s="1453"/>
      <c r="FSY62" s="1453"/>
      <c r="FSZ62" s="1453"/>
      <c r="FTA62" s="1454"/>
      <c r="FTB62" s="666"/>
      <c r="FTC62" s="666"/>
      <c r="FTD62" s="666"/>
      <c r="FTE62" s="1455"/>
      <c r="FTF62" s="666"/>
      <c r="FTG62" s="666"/>
      <c r="FTH62" s="666"/>
      <c r="FTI62" s="666"/>
      <c r="FTJ62" s="666"/>
      <c r="FTK62" s="666"/>
      <c r="FTL62" s="666"/>
      <c r="FTM62" s="666"/>
      <c r="FTN62" s="666"/>
      <c r="FTO62" s="1453"/>
      <c r="FTP62" s="1453"/>
      <c r="FTQ62" s="1453"/>
      <c r="FTR62" s="1454"/>
      <c r="FTS62" s="666"/>
      <c r="FTT62" s="666"/>
      <c r="FTU62" s="666"/>
      <c r="FTV62" s="1455"/>
      <c r="FTW62" s="666"/>
      <c r="FTX62" s="666"/>
      <c r="FTY62" s="666"/>
      <c r="FTZ62" s="666"/>
      <c r="FUA62" s="666"/>
      <c r="FUB62" s="666"/>
      <c r="FUC62" s="666"/>
      <c r="FUD62" s="666"/>
      <c r="FUE62" s="666"/>
      <c r="FUF62" s="1453"/>
      <c r="FUG62" s="1453"/>
      <c r="FUH62" s="1453"/>
      <c r="FUI62" s="1454"/>
      <c r="FUJ62" s="666"/>
      <c r="FUK62" s="666"/>
      <c r="FUL62" s="666"/>
      <c r="FUM62" s="1455"/>
      <c r="FUN62" s="666"/>
      <c r="FUO62" s="666"/>
      <c r="FUP62" s="666"/>
      <c r="FUQ62" s="666"/>
      <c r="FUR62" s="666"/>
      <c r="FUS62" s="666"/>
      <c r="FUT62" s="666"/>
      <c r="FUU62" s="666"/>
      <c r="FUV62" s="666"/>
      <c r="FUW62" s="1453"/>
      <c r="FUX62" s="1453"/>
      <c r="FUY62" s="1453"/>
      <c r="FUZ62" s="1454"/>
      <c r="FVA62" s="666"/>
      <c r="FVB62" s="666"/>
      <c r="FVC62" s="666"/>
      <c r="FVD62" s="1455"/>
      <c r="FVE62" s="666"/>
      <c r="FVF62" s="666"/>
      <c r="FVG62" s="666"/>
      <c r="FVH62" s="666"/>
      <c r="FVI62" s="666"/>
      <c r="FVJ62" s="666"/>
      <c r="FVK62" s="666"/>
      <c r="FVL62" s="666"/>
      <c r="FVM62" s="666"/>
      <c r="FVN62" s="1453"/>
      <c r="FVO62" s="1453"/>
      <c r="FVP62" s="1453"/>
      <c r="FVQ62" s="1454"/>
      <c r="FVR62" s="666"/>
      <c r="FVS62" s="666"/>
      <c r="FVT62" s="666"/>
      <c r="FVU62" s="1455"/>
      <c r="FVV62" s="666"/>
      <c r="FVW62" s="666"/>
      <c r="FVX62" s="666"/>
      <c r="FVY62" s="666"/>
      <c r="FVZ62" s="666"/>
      <c r="FWA62" s="666"/>
      <c r="FWB62" s="666"/>
      <c r="FWC62" s="666"/>
      <c r="FWD62" s="666"/>
      <c r="FWE62" s="1453"/>
      <c r="FWF62" s="1453"/>
      <c r="FWG62" s="1453"/>
      <c r="FWH62" s="1454"/>
      <c r="FWI62" s="666"/>
      <c r="FWJ62" s="666"/>
      <c r="FWK62" s="666"/>
      <c r="FWL62" s="1455"/>
      <c r="FWM62" s="666"/>
      <c r="FWN62" s="666"/>
      <c r="FWO62" s="666"/>
      <c r="FWP62" s="666"/>
      <c r="FWQ62" s="666"/>
      <c r="FWR62" s="666"/>
      <c r="FWS62" s="666"/>
      <c r="FWT62" s="666"/>
      <c r="FWU62" s="666"/>
      <c r="FWV62" s="1453"/>
      <c r="FWW62" s="1453"/>
      <c r="FWX62" s="1453"/>
      <c r="FWY62" s="1454"/>
      <c r="FWZ62" s="666"/>
      <c r="FXA62" s="666"/>
      <c r="FXB62" s="666"/>
      <c r="FXC62" s="1455"/>
      <c r="FXD62" s="666"/>
      <c r="FXE62" s="666"/>
      <c r="FXF62" s="666"/>
      <c r="FXG62" s="666"/>
      <c r="FXH62" s="666"/>
      <c r="FXI62" s="666"/>
      <c r="FXJ62" s="666"/>
      <c r="FXK62" s="666"/>
      <c r="FXL62" s="666"/>
      <c r="FXM62" s="1453"/>
      <c r="FXN62" s="1453"/>
      <c r="FXO62" s="1453"/>
      <c r="FXP62" s="1454"/>
      <c r="FXQ62" s="666"/>
      <c r="FXR62" s="666"/>
      <c r="FXS62" s="666"/>
      <c r="FXT62" s="1455"/>
      <c r="FXU62" s="666"/>
      <c r="FXV62" s="666"/>
      <c r="FXW62" s="666"/>
      <c r="FXX62" s="666"/>
      <c r="FXY62" s="666"/>
      <c r="FXZ62" s="666"/>
      <c r="FYA62" s="666"/>
      <c r="FYB62" s="666"/>
      <c r="FYC62" s="666"/>
      <c r="FYD62" s="1453"/>
      <c r="FYE62" s="1453"/>
      <c r="FYF62" s="1453"/>
      <c r="FYG62" s="1454"/>
      <c r="FYH62" s="666"/>
      <c r="FYI62" s="666"/>
      <c r="FYJ62" s="666"/>
      <c r="FYK62" s="1455"/>
      <c r="FYL62" s="666"/>
      <c r="FYM62" s="666"/>
      <c r="FYN62" s="666"/>
      <c r="FYO62" s="666"/>
      <c r="FYP62" s="666"/>
      <c r="FYQ62" s="666"/>
      <c r="FYR62" s="666"/>
      <c r="FYS62" s="666"/>
      <c r="FYT62" s="666"/>
      <c r="FYU62" s="1453"/>
      <c r="FYV62" s="1453"/>
      <c r="FYW62" s="1453"/>
      <c r="FYX62" s="1454"/>
      <c r="FYY62" s="666"/>
      <c r="FYZ62" s="666"/>
      <c r="FZA62" s="666"/>
      <c r="FZB62" s="1455"/>
      <c r="FZC62" s="666"/>
      <c r="FZD62" s="666"/>
      <c r="FZE62" s="666"/>
      <c r="FZF62" s="666"/>
      <c r="FZG62" s="666"/>
      <c r="FZH62" s="666"/>
      <c r="FZI62" s="666"/>
      <c r="FZJ62" s="666"/>
      <c r="FZK62" s="666"/>
      <c r="FZL62" s="1453"/>
      <c r="FZM62" s="1453"/>
      <c r="FZN62" s="1453"/>
      <c r="FZO62" s="1454"/>
      <c r="FZP62" s="666"/>
      <c r="FZQ62" s="666"/>
      <c r="FZR62" s="666"/>
      <c r="FZS62" s="1455"/>
      <c r="FZT62" s="666"/>
      <c r="FZU62" s="666"/>
      <c r="FZV62" s="666"/>
      <c r="FZW62" s="666"/>
      <c r="FZX62" s="666"/>
      <c r="FZY62" s="666"/>
      <c r="FZZ62" s="666"/>
      <c r="GAA62" s="666"/>
      <c r="GAB62" s="666"/>
      <c r="GAC62" s="1453"/>
      <c r="GAD62" s="1453"/>
      <c r="GAE62" s="1453"/>
      <c r="GAF62" s="1454"/>
      <c r="GAG62" s="666"/>
      <c r="GAH62" s="666"/>
      <c r="GAI62" s="666"/>
      <c r="GAJ62" s="1455"/>
      <c r="GAK62" s="666"/>
      <c r="GAL62" s="666"/>
      <c r="GAM62" s="666"/>
      <c r="GAN62" s="666"/>
      <c r="GAO62" s="666"/>
      <c r="GAP62" s="666"/>
      <c r="GAQ62" s="666"/>
      <c r="GAR62" s="666"/>
      <c r="GAS62" s="666"/>
      <c r="GAT62" s="1453"/>
      <c r="GAU62" s="1453"/>
      <c r="GAV62" s="1453"/>
      <c r="GAW62" s="1454"/>
      <c r="GAX62" s="666"/>
      <c r="GAY62" s="666"/>
      <c r="GAZ62" s="666"/>
      <c r="GBA62" s="1455"/>
      <c r="GBB62" s="666"/>
      <c r="GBC62" s="666"/>
      <c r="GBD62" s="666"/>
      <c r="GBE62" s="666"/>
      <c r="GBF62" s="666"/>
      <c r="GBG62" s="666"/>
      <c r="GBH62" s="666"/>
      <c r="GBI62" s="666"/>
      <c r="GBJ62" s="666"/>
      <c r="GBK62" s="1453"/>
      <c r="GBL62" s="1453"/>
      <c r="GBM62" s="1453"/>
      <c r="GBN62" s="1454"/>
      <c r="GBO62" s="666"/>
      <c r="GBP62" s="666"/>
      <c r="GBQ62" s="666"/>
      <c r="GBR62" s="1455"/>
      <c r="GBS62" s="666"/>
      <c r="GBT62" s="666"/>
      <c r="GBU62" s="666"/>
      <c r="GBV62" s="666"/>
      <c r="GBW62" s="666"/>
      <c r="GBX62" s="666"/>
      <c r="GBY62" s="666"/>
      <c r="GBZ62" s="666"/>
      <c r="GCA62" s="666"/>
      <c r="GCB62" s="1453"/>
      <c r="GCC62" s="1453"/>
      <c r="GCD62" s="1453"/>
      <c r="GCE62" s="1454"/>
      <c r="GCF62" s="666"/>
      <c r="GCG62" s="666"/>
      <c r="GCH62" s="666"/>
      <c r="GCI62" s="1455"/>
      <c r="GCJ62" s="666"/>
      <c r="GCK62" s="666"/>
      <c r="GCL62" s="666"/>
      <c r="GCM62" s="666"/>
      <c r="GCN62" s="666"/>
      <c r="GCO62" s="666"/>
      <c r="GCP62" s="666"/>
      <c r="GCQ62" s="666"/>
      <c r="GCR62" s="666"/>
      <c r="GCS62" s="1453"/>
      <c r="GCT62" s="1453"/>
      <c r="GCU62" s="1453"/>
      <c r="GCV62" s="1454"/>
      <c r="GCW62" s="666"/>
      <c r="GCX62" s="666"/>
      <c r="GCY62" s="666"/>
      <c r="GCZ62" s="1455"/>
      <c r="GDA62" s="666"/>
      <c r="GDB62" s="666"/>
      <c r="GDC62" s="666"/>
      <c r="GDD62" s="666"/>
      <c r="GDE62" s="666"/>
      <c r="GDF62" s="666"/>
      <c r="GDG62" s="666"/>
      <c r="GDH62" s="666"/>
      <c r="GDI62" s="666"/>
      <c r="GDJ62" s="1453"/>
      <c r="GDK62" s="1453"/>
      <c r="GDL62" s="1453"/>
      <c r="GDM62" s="1454"/>
      <c r="GDN62" s="666"/>
      <c r="GDO62" s="666"/>
      <c r="GDP62" s="666"/>
      <c r="GDQ62" s="1455"/>
      <c r="GDR62" s="666"/>
      <c r="GDS62" s="666"/>
      <c r="GDT62" s="666"/>
      <c r="GDU62" s="666"/>
      <c r="GDV62" s="666"/>
      <c r="GDW62" s="666"/>
      <c r="GDX62" s="666"/>
      <c r="GDY62" s="666"/>
      <c r="GDZ62" s="666"/>
      <c r="GEA62" s="1453"/>
      <c r="GEB62" s="1453"/>
      <c r="GEC62" s="1453"/>
      <c r="GED62" s="1454"/>
      <c r="GEE62" s="666"/>
      <c r="GEF62" s="666"/>
      <c r="GEG62" s="666"/>
      <c r="GEH62" s="1455"/>
      <c r="GEI62" s="666"/>
      <c r="GEJ62" s="666"/>
      <c r="GEK62" s="666"/>
      <c r="GEL62" s="666"/>
      <c r="GEM62" s="666"/>
      <c r="GEN62" s="666"/>
      <c r="GEO62" s="666"/>
      <c r="GEP62" s="666"/>
      <c r="GEQ62" s="666"/>
      <c r="GER62" s="1453"/>
      <c r="GES62" s="1453"/>
      <c r="GET62" s="1453"/>
      <c r="GEU62" s="1454"/>
      <c r="GEV62" s="666"/>
      <c r="GEW62" s="666"/>
      <c r="GEX62" s="666"/>
      <c r="GEY62" s="1455"/>
      <c r="GEZ62" s="666"/>
      <c r="GFA62" s="666"/>
      <c r="GFB62" s="666"/>
      <c r="GFC62" s="666"/>
      <c r="GFD62" s="666"/>
      <c r="GFE62" s="666"/>
      <c r="GFF62" s="666"/>
      <c r="GFG62" s="666"/>
      <c r="GFH62" s="666"/>
      <c r="GFI62" s="1453"/>
      <c r="GFJ62" s="1453"/>
      <c r="GFK62" s="1453"/>
      <c r="GFL62" s="1454"/>
      <c r="GFM62" s="666"/>
      <c r="GFN62" s="666"/>
      <c r="GFO62" s="666"/>
      <c r="GFP62" s="1455"/>
      <c r="GFQ62" s="666"/>
      <c r="GFR62" s="666"/>
      <c r="GFS62" s="666"/>
      <c r="GFT62" s="666"/>
      <c r="GFU62" s="666"/>
      <c r="GFV62" s="666"/>
      <c r="GFW62" s="666"/>
      <c r="GFX62" s="666"/>
      <c r="GFY62" s="666"/>
      <c r="GFZ62" s="1453"/>
      <c r="GGA62" s="1453"/>
      <c r="GGB62" s="1453"/>
      <c r="GGC62" s="1454"/>
      <c r="GGD62" s="666"/>
      <c r="GGE62" s="666"/>
      <c r="GGF62" s="666"/>
      <c r="GGG62" s="1455"/>
      <c r="GGH62" s="666"/>
      <c r="GGI62" s="666"/>
      <c r="GGJ62" s="666"/>
      <c r="GGK62" s="666"/>
      <c r="GGL62" s="666"/>
      <c r="GGM62" s="666"/>
      <c r="GGN62" s="666"/>
      <c r="GGO62" s="666"/>
      <c r="GGP62" s="666"/>
      <c r="GGQ62" s="1453"/>
      <c r="GGR62" s="1453"/>
      <c r="GGS62" s="1453"/>
      <c r="GGT62" s="1454"/>
      <c r="GGU62" s="666"/>
      <c r="GGV62" s="666"/>
      <c r="GGW62" s="666"/>
      <c r="GGX62" s="1455"/>
      <c r="GGY62" s="666"/>
      <c r="GGZ62" s="666"/>
      <c r="GHA62" s="666"/>
      <c r="GHB62" s="666"/>
      <c r="GHC62" s="666"/>
      <c r="GHD62" s="666"/>
      <c r="GHE62" s="666"/>
      <c r="GHF62" s="666"/>
      <c r="GHG62" s="666"/>
      <c r="GHH62" s="1453"/>
      <c r="GHI62" s="1453"/>
      <c r="GHJ62" s="1453"/>
      <c r="GHK62" s="1454"/>
      <c r="GHL62" s="666"/>
      <c r="GHM62" s="666"/>
      <c r="GHN62" s="666"/>
      <c r="GHO62" s="1455"/>
      <c r="GHP62" s="666"/>
      <c r="GHQ62" s="666"/>
      <c r="GHR62" s="666"/>
      <c r="GHS62" s="666"/>
      <c r="GHT62" s="666"/>
      <c r="GHU62" s="666"/>
      <c r="GHV62" s="666"/>
      <c r="GHW62" s="666"/>
      <c r="GHX62" s="666"/>
      <c r="GHY62" s="1453"/>
      <c r="GHZ62" s="1453"/>
      <c r="GIA62" s="1453"/>
      <c r="GIB62" s="1454"/>
      <c r="GIC62" s="666"/>
      <c r="GID62" s="666"/>
      <c r="GIE62" s="666"/>
      <c r="GIF62" s="1455"/>
      <c r="GIG62" s="666"/>
      <c r="GIH62" s="666"/>
      <c r="GII62" s="666"/>
      <c r="GIJ62" s="666"/>
      <c r="GIK62" s="666"/>
      <c r="GIL62" s="666"/>
      <c r="GIM62" s="666"/>
      <c r="GIN62" s="666"/>
      <c r="GIO62" s="666"/>
      <c r="GIP62" s="1453"/>
      <c r="GIQ62" s="1453"/>
      <c r="GIR62" s="1453"/>
      <c r="GIS62" s="1454"/>
      <c r="GIT62" s="666"/>
      <c r="GIU62" s="666"/>
      <c r="GIV62" s="666"/>
      <c r="GIW62" s="1455"/>
      <c r="GIX62" s="666"/>
      <c r="GIY62" s="666"/>
      <c r="GIZ62" s="666"/>
      <c r="GJA62" s="666"/>
      <c r="GJB62" s="666"/>
      <c r="GJC62" s="666"/>
      <c r="GJD62" s="666"/>
      <c r="GJE62" s="666"/>
      <c r="GJF62" s="666"/>
      <c r="GJG62" s="1453"/>
      <c r="GJH62" s="1453"/>
      <c r="GJI62" s="1453"/>
      <c r="GJJ62" s="1454"/>
      <c r="GJK62" s="666"/>
      <c r="GJL62" s="666"/>
      <c r="GJM62" s="666"/>
      <c r="GJN62" s="1455"/>
      <c r="GJO62" s="666"/>
      <c r="GJP62" s="666"/>
      <c r="GJQ62" s="666"/>
      <c r="GJR62" s="666"/>
      <c r="GJS62" s="666"/>
      <c r="GJT62" s="666"/>
      <c r="GJU62" s="666"/>
      <c r="GJV62" s="666"/>
      <c r="GJW62" s="666"/>
      <c r="GJX62" s="1453"/>
      <c r="GJY62" s="1453"/>
      <c r="GJZ62" s="1453"/>
      <c r="GKA62" s="1454"/>
      <c r="GKB62" s="666"/>
      <c r="GKC62" s="666"/>
      <c r="GKD62" s="666"/>
      <c r="GKE62" s="1455"/>
      <c r="GKF62" s="666"/>
      <c r="GKG62" s="666"/>
      <c r="GKH62" s="666"/>
      <c r="GKI62" s="666"/>
      <c r="GKJ62" s="666"/>
      <c r="GKK62" s="666"/>
      <c r="GKL62" s="666"/>
      <c r="GKM62" s="666"/>
      <c r="GKN62" s="666"/>
      <c r="GKO62" s="1453"/>
      <c r="GKP62" s="1453"/>
      <c r="GKQ62" s="1453"/>
      <c r="GKR62" s="1454"/>
      <c r="GKS62" s="666"/>
      <c r="GKT62" s="666"/>
      <c r="GKU62" s="666"/>
      <c r="GKV62" s="1455"/>
      <c r="GKW62" s="666"/>
      <c r="GKX62" s="666"/>
      <c r="GKY62" s="666"/>
      <c r="GKZ62" s="666"/>
      <c r="GLA62" s="666"/>
      <c r="GLB62" s="666"/>
      <c r="GLC62" s="666"/>
      <c r="GLD62" s="666"/>
      <c r="GLE62" s="666"/>
      <c r="GLF62" s="1453"/>
      <c r="GLG62" s="1453"/>
      <c r="GLH62" s="1453"/>
      <c r="GLI62" s="1454"/>
      <c r="GLJ62" s="666"/>
      <c r="GLK62" s="666"/>
      <c r="GLL62" s="666"/>
      <c r="GLM62" s="1455"/>
      <c r="GLN62" s="666"/>
      <c r="GLO62" s="666"/>
      <c r="GLP62" s="666"/>
      <c r="GLQ62" s="666"/>
      <c r="GLR62" s="666"/>
      <c r="GLS62" s="666"/>
      <c r="GLT62" s="666"/>
      <c r="GLU62" s="666"/>
      <c r="GLV62" s="666"/>
      <c r="GLW62" s="1453"/>
      <c r="GLX62" s="1453"/>
      <c r="GLY62" s="1453"/>
      <c r="GLZ62" s="1454"/>
      <c r="GMA62" s="666"/>
      <c r="GMB62" s="666"/>
      <c r="GMC62" s="666"/>
      <c r="GMD62" s="1455"/>
      <c r="GME62" s="666"/>
      <c r="GMF62" s="666"/>
      <c r="GMG62" s="666"/>
      <c r="GMH62" s="666"/>
      <c r="GMI62" s="666"/>
      <c r="GMJ62" s="666"/>
      <c r="GMK62" s="666"/>
      <c r="GML62" s="666"/>
      <c r="GMM62" s="666"/>
      <c r="GMN62" s="1453"/>
      <c r="GMO62" s="1453"/>
      <c r="GMP62" s="1453"/>
      <c r="GMQ62" s="1454"/>
      <c r="GMR62" s="666"/>
      <c r="GMS62" s="666"/>
      <c r="GMT62" s="666"/>
      <c r="GMU62" s="1455"/>
      <c r="GMV62" s="666"/>
      <c r="GMW62" s="666"/>
      <c r="GMX62" s="666"/>
      <c r="GMY62" s="666"/>
      <c r="GMZ62" s="666"/>
      <c r="GNA62" s="666"/>
      <c r="GNB62" s="666"/>
      <c r="GNC62" s="666"/>
      <c r="GND62" s="666"/>
      <c r="GNE62" s="1453"/>
      <c r="GNF62" s="1453"/>
      <c r="GNG62" s="1453"/>
      <c r="GNH62" s="1454"/>
      <c r="GNI62" s="666"/>
      <c r="GNJ62" s="666"/>
      <c r="GNK62" s="666"/>
      <c r="GNL62" s="1455"/>
      <c r="GNM62" s="666"/>
      <c r="GNN62" s="666"/>
      <c r="GNO62" s="666"/>
      <c r="GNP62" s="666"/>
      <c r="GNQ62" s="666"/>
      <c r="GNR62" s="666"/>
      <c r="GNS62" s="666"/>
      <c r="GNT62" s="666"/>
      <c r="GNU62" s="666"/>
      <c r="GNV62" s="1453"/>
      <c r="GNW62" s="1453"/>
      <c r="GNX62" s="1453"/>
      <c r="GNY62" s="1454"/>
      <c r="GNZ62" s="666"/>
      <c r="GOA62" s="666"/>
      <c r="GOB62" s="666"/>
      <c r="GOC62" s="1455"/>
      <c r="GOD62" s="666"/>
      <c r="GOE62" s="666"/>
      <c r="GOF62" s="666"/>
      <c r="GOG62" s="666"/>
      <c r="GOH62" s="666"/>
      <c r="GOI62" s="666"/>
      <c r="GOJ62" s="666"/>
      <c r="GOK62" s="666"/>
      <c r="GOL62" s="666"/>
      <c r="GOM62" s="1453"/>
      <c r="GON62" s="1453"/>
      <c r="GOO62" s="1453"/>
      <c r="GOP62" s="1454"/>
      <c r="GOQ62" s="666"/>
      <c r="GOR62" s="666"/>
      <c r="GOS62" s="666"/>
      <c r="GOT62" s="1455"/>
      <c r="GOU62" s="666"/>
      <c r="GOV62" s="666"/>
      <c r="GOW62" s="666"/>
      <c r="GOX62" s="666"/>
      <c r="GOY62" s="666"/>
      <c r="GOZ62" s="666"/>
      <c r="GPA62" s="666"/>
      <c r="GPB62" s="666"/>
      <c r="GPC62" s="666"/>
      <c r="GPD62" s="1453"/>
      <c r="GPE62" s="1453"/>
      <c r="GPF62" s="1453"/>
      <c r="GPG62" s="1454"/>
      <c r="GPH62" s="666"/>
      <c r="GPI62" s="666"/>
      <c r="GPJ62" s="666"/>
      <c r="GPK62" s="1455"/>
      <c r="GPL62" s="666"/>
      <c r="GPM62" s="666"/>
      <c r="GPN62" s="666"/>
      <c r="GPO62" s="666"/>
      <c r="GPP62" s="666"/>
      <c r="GPQ62" s="666"/>
      <c r="GPR62" s="666"/>
      <c r="GPS62" s="666"/>
      <c r="GPT62" s="666"/>
      <c r="GPU62" s="1453"/>
      <c r="GPV62" s="1453"/>
      <c r="GPW62" s="1453"/>
      <c r="GPX62" s="1454"/>
      <c r="GPY62" s="666"/>
      <c r="GPZ62" s="666"/>
      <c r="GQA62" s="666"/>
      <c r="GQB62" s="1455"/>
      <c r="GQC62" s="666"/>
      <c r="GQD62" s="666"/>
      <c r="GQE62" s="666"/>
      <c r="GQF62" s="666"/>
      <c r="GQG62" s="666"/>
      <c r="GQH62" s="666"/>
      <c r="GQI62" s="666"/>
      <c r="GQJ62" s="666"/>
      <c r="GQK62" s="666"/>
      <c r="GQL62" s="1453"/>
      <c r="GQM62" s="1453"/>
      <c r="GQN62" s="1453"/>
      <c r="GQO62" s="1454"/>
      <c r="GQP62" s="666"/>
      <c r="GQQ62" s="666"/>
      <c r="GQR62" s="666"/>
      <c r="GQS62" s="1455"/>
      <c r="GQT62" s="666"/>
      <c r="GQU62" s="666"/>
      <c r="GQV62" s="666"/>
      <c r="GQW62" s="666"/>
      <c r="GQX62" s="666"/>
      <c r="GQY62" s="666"/>
      <c r="GQZ62" s="666"/>
      <c r="GRA62" s="666"/>
      <c r="GRB62" s="666"/>
      <c r="GRC62" s="1453"/>
      <c r="GRD62" s="1453"/>
      <c r="GRE62" s="1453"/>
      <c r="GRF62" s="1454"/>
      <c r="GRG62" s="666"/>
      <c r="GRH62" s="666"/>
      <c r="GRI62" s="666"/>
      <c r="GRJ62" s="1455"/>
      <c r="GRK62" s="666"/>
      <c r="GRL62" s="666"/>
      <c r="GRM62" s="666"/>
      <c r="GRN62" s="666"/>
      <c r="GRO62" s="666"/>
      <c r="GRP62" s="666"/>
      <c r="GRQ62" s="666"/>
      <c r="GRR62" s="666"/>
      <c r="GRS62" s="666"/>
      <c r="GRT62" s="1453"/>
      <c r="GRU62" s="1453"/>
      <c r="GRV62" s="1453"/>
      <c r="GRW62" s="1454"/>
      <c r="GRX62" s="666"/>
      <c r="GRY62" s="666"/>
      <c r="GRZ62" s="666"/>
      <c r="GSA62" s="1455"/>
      <c r="GSB62" s="666"/>
      <c r="GSC62" s="666"/>
      <c r="GSD62" s="666"/>
      <c r="GSE62" s="666"/>
      <c r="GSF62" s="666"/>
      <c r="GSG62" s="666"/>
      <c r="GSH62" s="666"/>
      <c r="GSI62" s="666"/>
      <c r="GSJ62" s="666"/>
      <c r="GSK62" s="1453"/>
      <c r="GSL62" s="1453"/>
      <c r="GSM62" s="1453"/>
      <c r="GSN62" s="1454"/>
      <c r="GSO62" s="666"/>
      <c r="GSP62" s="666"/>
      <c r="GSQ62" s="666"/>
      <c r="GSR62" s="1455"/>
      <c r="GSS62" s="666"/>
      <c r="GST62" s="666"/>
      <c r="GSU62" s="666"/>
      <c r="GSV62" s="666"/>
      <c r="GSW62" s="666"/>
      <c r="GSX62" s="666"/>
      <c r="GSY62" s="666"/>
      <c r="GSZ62" s="666"/>
      <c r="GTA62" s="666"/>
      <c r="GTB62" s="1453"/>
      <c r="GTC62" s="1453"/>
      <c r="GTD62" s="1453"/>
      <c r="GTE62" s="1454"/>
      <c r="GTF62" s="666"/>
      <c r="GTG62" s="666"/>
      <c r="GTH62" s="666"/>
      <c r="GTI62" s="1455"/>
      <c r="GTJ62" s="666"/>
      <c r="GTK62" s="666"/>
      <c r="GTL62" s="666"/>
      <c r="GTM62" s="666"/>
      <c r="GTN62" s="666"/>
      <c r="GTO62" s="666"/>
      <c r="GTP62" s="666"/>
      <c r="GTQ62" s="666"/>
      <c r="GTR62" s="666"/>
      <c r="GTS62" s="1453"/>
      <c r="GTT62" s="1453"/>
      <c r="GTU62" s="1453"/>
      <c r="GTV62" s="1454"/>
      <c r="GTW62" s="666"/>
      <c r="GTX62" s="666"/>
      <c r="GTY62" s="666"/>
      <c r="GTZ62" s="1455"/>
      <c r="GUA62" s="666"/>
      <c r="GUB62" s="666"/>
      <c r="GUC62" s="666"/>
      <c r="GUD62" s="666"/>
      <c r="GUE62" s="666"/>
      <c r="GUF62" s="666"/>
      <c r="GUG62" s="666"/>
      <c r="GUH62" s="666"/>
      <c r="GUI62" s="666"/>
      <c r="GUJ62" s="1453"/>
      <c r="GUK62" s="1453"/>
      <c r="GUL62" s="1453"/>
      <c r="GUM62" s="1454"/>
      <c r="GUN62" s="666"/>
      <c r="GUO62" s="666"/>
      <c r="GUP62" s="666"/>
      <c r="GUQ62" s="1455"/>
      <c r="GUR62" s="666"/>
      <c r="GUS62" s="666"/>
      <c r="GUT62" s="666"/>
      <c r="GUU62" s="666"/>
      <c r="GUV62" s="666"/>
      <c r="GUW62" s="666"/>
      <c r="GUX62" s="666"/>
      <c r="GUY62" s="666"/>
      <c r="GUZ62" s="666"/>
      <c r="GVA62" s="1453"/>
      <c r="GVB62" s="1453"/>
      <c r="GVC62" s="1453"/>
      <c r="GVD62" s="1454"/>
      <c r="GVE62" s="666"/>
      <c r="GVF62" s="666"/>
      <c r="GVG62" s="666"/>
      <c r="GVH62" s="1455"/>
      <c r="GVI62" s="666"/>
      <c r="GVJ62" s="666"/>
      <c r="GVK62" s="666"/>
      <c r="GVL62" s="666"/>
      <c r="GVM62" s="666"/>
      <c r="GVN62" s="666"/>
      <c r="GVO62" s="666"/>
      <c r="GVP62" s="666"/>
      <c r="GVQ62" s="666"/>
      <c r="GVR62" s="1453"/>
      <c r="GVS62" s="1453"/>
      <c r="GVT62" s="1453"/>
      <c r="GVU62" s="1454"/>
      <c r="GVV62" s="666"/>
      <c r="GVW62" s="666"/>
      <c r="GVX62" s="666"/>
      <c r="GVY62" s="1455"/>
      <c r="GVZ62" s="666"/>
      <c r="GWA62" s="666"/>
      <c r="GWB62" s="666"/>
      <c r="GWC62" s="666"/>
      <c r="GWD62" s="666"/>
      <c r="GWE62" s="666"/>
      <c r="GWF62" s="666"/>
      <c r="GWG62" s="666"/>
      <c r="GWH62" s="666"/>
      <c r="GWI62" s="1453"/>
      <c r="GWJ62" s="1453"/>
      <c r="GWK62" s="1453"/>
      <c r="GWL62" s="1454"/>
      <c r="GWM62" s="666"/>
      <c r="GWN62" s="666"/>
      <c r="GWO62" s="666"/>
      <c r="GWP62" s="1455"/>
      <c r="GWQ62" s="666"/>
      <c r="GWR62" s="666"/>
      <c r="GWS62" s="666"/>
      <c r="GWT62" s="666"/>
      <c r="GWU62" s="666"/>
      <c r="GWV62" s="666"/>
      <c r="GWW62" s="666"/>
      <c r="GWX62" s="666"/>
      <c r="GWY62" s="666"/>
      <c r="GWZ62" s="1453"/>
      <c r="GXA62" s="1453"/>
      <c r="GXB62" s="1453"/>
      <c r="GXC62" s="1454"/>
      <c r="GXD62" s="666"/>
      <c r="GXE62" s="666"/>
      <c r="GXF62" s="666"/>
      <c r="GXG62" s="1455"/>
      <c r="GXH62" s="666"/>
      <c r="GXI62" s="666"/>
      <c r="GXJ62" s="666"/>
      <c r="GXK62" s="666"/>
      <c r="GXL62" s="666"/>
      <c r="GXM62" s="666"/>
      <c r="GXN62" s="666"/>
      <c r="GXO62" s="666"/>
      <c r="GXP62" s="666"/>
      <c r="GXQ62" s="1453"/>
      <c r="GXR62" s="1453"/>
      <c r="GXS62" s="1453"/>
      <c r="GXT62" s="1454"/>
      <c r="GXU62" s="666"/>
      <c r="GXV62" s="666"/>
      <c r="GXW62" s="666"/>
      <c r="GXX62" s="1455"/>
      <c r="GXY62" s="666"/>
      <c r="GXZ62" s="666"/>
      <c r="GYA62" s="666"/>
      <c r="GYB62" s="666"/>
      <c r="GYC62" s="666"/>
      <c r="GYD62" s="666"/>
      <c r="GYE62" s="666"/>
      <c r="GYF62" s="666"/>
      <c r="GYG62" s="666"/>
      <c r="GYH62" s="1453"/>
      <c r="GYI62" s="1453"/>
      <c r="GYJ62" s="1453"/>
      <c r="GYK62" s="1454"/>
      <c r="GYL62" s="666"/>
      <c r="GYM62" s="666"/>
      <c r="GYN62" s="666"/>
      <c r="GYO62" s="1455"/>
      <c r="GYP62" s="666"/>
      <c r="GYQ62" s="666"/>
      <c r="GYR62" s="666"/>
      <c r="GYS62" s="666"/>
      <c r="GYT62" s="666"/>
      <c r="GYU62" s="666"/>
      <c r="GYV62" s="666"/>
      <c r="GYW62" s="666"/>
      <c r="GYX62" s="666"/>
      <c r="GYY62" s="1453"/>
      <c r="GYZ62" s="1453"/>
      <c r="GZA62" s="1453"/>
      <c r="GZB62" s="1454"/>
      <c r="GZC62" s="666"/>
      <c r="GZD62" s="666"/>
      <c r="GZE62" s="666"/>
      <c r="GZF62" s="1455"/>
      <c r="GZG62" s="666"/>
      <c r="GZH62" s="666"/>
      <c r="GZI62" s="666"/>
      <c r="GZJ62" s="666"/>
      <c r="GZK62" s="666"/>
      <c r="GZL62" s="666"/>
      <c r="GZM62" s="666"/>
      <c r="GZN62" s="666"/>
      <c r="GZO62" s="666"/>
      <c r="GZP62" s="1453"/>
      <c r="GZQ62" s="1453"/>
      <c r="GZR62" s="1453"/>
      <c r="GZS62" s="1454"/>
      <c r="GZT62" s="666"/>
      <c r="GZU62" s="666"/>
      <c r="GZV62" s="666"/>
      <c r="GZW62" s="1455"/>
      <c r="GZX62" s="666"/>
      <c r="GZY62" s="666"/>
      <c r="GZZ62" s="666"/>
      <c r="HAA62" s="666"/>
      <c r="HAB62" s="666"/>
      <c r="HAC62" s="666"/>
      <c r="HAD62" s="666"/>
      <c r="HAE62" s="666"/>
      <c r="HAF62" s="666"/>
      <c r="HAG62" s="1453"/>
      <c r="HAH62" s="1453"/>
      <c r="HAI62" s="1453"/>
      <c r="HAJ62" s="1454"/>
      <c r="HAK62" s="666"/>
      <c r="HAL62" s="666"/>
      <c r="HAM62" s="666"/>
      <c r="HAN62" s="1455"/>
      <c r="HAO62" s="666"/>
      <c r="HAP62" s="666"/>
      <c r="HAQ62" s="666"/>
      <c r="HAR62" s="666"/>
      <c r="HAS62" s="666"/>
      <c r="HAT62" s="666"/>
      <c r="HAU62" s="666"/>
      <c r="HAV62" s="666"/>
      <c r="HAW62" s="666"/>
      <c r="HAX62" s="1453"/>
      <c r="HAY62" s="1453"/>
      <c r="HAZ62" s="1453"/>
      <c r="HBA62" s="1454"/>
      <c r="HBB62" s="666"/>
      <c r="HBC62" s="666"/>
      <c r="HBD62" s="666"/>
      <c r="HBE62" s="1455"/>
      <c r="HBF62" s="666"/>
      <c r="HBG62" s="666"/>
      <c r="HBH62" s="666"/>
      <c r="HBI62" s="666"/>
      <c r="HBJ62" s="666"/>
      <c r="HBK62" s="666"/>
      <c r="HBL62" s="666"/>
      <c r="HBM62" s="666"/>
      <c r="HBN62" s="666"/>
      <c r="HBO62" s="1453"/>
      <c r="HBP62" s="1453"/>
      <c r="HBQ62" s="1453"/>
      <c r="HBR62" s="1454"/>
      <c r="HBS62" s="666"/>
      <c r="HBT62" s="666"/>
      <c r="HBU62" s="666"/>
      <c r="HBV62" s="1455"/>
      <c r="HBW62" s="666"/>
      <c r="HBX62" s="666"/>
      <c r="HBY62" s="666"/>
      <c r="HBZ62" s="666"/>
      <c r="HCA62" s="666"/>
      <c r="HCB62" s="666"/>
      <c r="HCC62" s="666"/>
      <c r="HCD62" s="666"/>
      <c r="HCE62" s="666"/>
      <c r="HCF62" s="1453"/>
      <c r="HCG62" s="1453"/>
      <c r="HCH62" s="1453"/>
      <c r="HCI62" s="1454"/>
      <c r="HCJ62" s="666"/>
      <c r="HCK62" s="666"/>
      <c r="HCL62" s="666"/>
      <c r="HCM62" s="1455"/>
      <c r="HCN62" s="666"/>
      <c r="HCO62" s="666"/>
      <c r="HCP62" s="666"/>
      <c r="HCQ62" s="666"/>
      <c r="HCR62" s="666"/>
      <c r="HCS62" s="666"/>
      <c r="HCT62" s="666"/>
      <c r="HCU62" s="666"/>
      <c r="HCV62" s="666"/>
      <c r="HCW62" s="1453"/>
      <c r="HCX62" s="1453"/>
      <c r="HCY62" s="1453"/>
      <c r="HCZ62" s="1454"/>
      <c r="HDA62" s="666"/>
      <c r="HDB62" s="666"/>
      <c r="HDC62" s="666"/>
      <c r="HDD62" s="1455"/>
      <c r="HDE62" s="666"/>
      <c r="HDF62" s="666"/>
      <c r="HDG62" s="666"/>
      <c r="HDH62" s="666"/>
      <c r="HDI62" s="666"/>
      <c r="HDJ62" s="666"/>
      <c r="HDK62" s="666"/>
      <c r="HDL62" s="666"/>
      <c r="HDM62" s="666"/>
      <c r="HDN62" s="1453"/>
      <c r="HDO62" s="1453"/>
      <c r="HDP62" s="1453"/>
      <c r="HDQ62" s="1454"/>
      <c r="HDR62" s="666"/>
      <c r="HDS62" s="666"/>
      <c r="HDT62" s="666"/>
      <c r="HDU62" s="1455"/>
      <c r="HDV62" s="666"/>
      <c r="HDW62" s="666"/>
      <c r="HDX62" s="666"/>
      <c r="HDY62" s="666"/>
      <c r="HDZ62" s="666"/>
      <c r="HEA62" s="666"/>
      <c r="HEB62" s="666"/>
      <c r="HEC62" s="666"/>
      <c r="HED62" s="666"/>
      <c r="HEE62" s="1453"/>
      <c r="HEF62" s="1453"/>
      <c r="HEG62" s="1453"/>
      <c r="HEH62" s="1454"/>
      <c r="HEI62" s="666"/>
      <c r="HEJ62" s="666"/>
      <c r="HEK62" s="666"/>
      <c r="HEL62" s="1455"/>
      <c r="HEM62" s="666"/>
      <c r="HEN62" s="666"/>
      <c r="HEO62" s="666"/>
      <c r="HEP62" s="666"/>
      <c r="HEQ62" s="666"/>
      <c r="HER62" s="666"/>
      <c r="HES62" s="666"/>
      <c r="HET62" s="666"/>
      <c r="HEU62" s="666"/>
      <c r="HEV62" s="1453"/>
      <c r="HEW62" s="1453"/>
      <c r="HEX62" s="1453"/>
      <c r="HEY62" s="1454"/>
      <c r="HEZ62" s="666"/>
      <c r="HFA62" s="666"/>
      <c r="HFB62" s="666"/>
      <c r="HFC62" s="1455"/>
      <c r="HFD62" s="666"/>
      <c r="HFE62" s="666"/>
      <c r="HFF62" s="666"/>
      <c r="HFG62" s="666"/>
      <c r="HFH62" s="666"/>
      <c r="HFI62" s="666"/>
      <c r="HFJ62" s="666"/>
      <c r="HFK62" s="666"/>
      <c r="HFL62" s="666"/>
      <c r="HFM62" s="1453"/>
      <c r="HFN62" s="1453"/>
      <c r="HFO62" s="1453"/>
      <c r="HFP62" s="1454"/>
      <c r="HFQ62" s="666"/>
      <c r="HFR62" s="666"/>
      <c r="HFS62" s="666"/>
      <c r="HFT62" s="1455"/>
      <c r="HFU62" s="666"/>
      <c r="HFV62" s="666"/>
      <c r="HFW62" s="666"/>
      <c r="HFX62" s="666"/>
      <c r="HFY62" s="666"/>
      <c r="HFZ62" s="666"/>
      <c r="HGA62" s="666"/>
      <c r="HGB62" s="666"/>
      <c r="HGC62" s="666"/>
      <c r="HGD62" s="1453"/>
      <c r="HGE62" s="1453"/>
      <c r="HGF62" s="1453"/>
      <c r="HGG62" s="1454"/>
      <c r="HGH62" s="666"/>
      <c r="HGI62" s="666"/>
      <c r="HGJ62" s="666"/>
      <c r="HGK62" s="1455"/>
      <c r="HGL62" s="666"/>
      <c r="HGM62" s="666"/>
      <c r="HGN62" s="666"/>
      <c r="HGO62" s="666"/>
      <c r="HGP62" s="666"/>
      <c r="HGQ62" s="666"/>
      <c r="HGR62" s="666"/>
      <c r="HGS62" s="666"/>
      <c r="HGT62" s="666"/>
      <c r="HGU62" s="1453"/>
      <c r="HGV62" s="1453"/>
      <c r="HGW62" s="1453"/>
      <c r="HGX62" s="1454"/>
      <c r="HGY62" s="666"/>
      <c r="HGZ62" s="666"/>
      <c r="HHA62" s="666"/>
      <c r="HHB62" s="1455"/>
      <c r="HHC62" s="666"/>
      <c r="HHD62" s="666"/>
      <c r="HHE62" s="666"/>
      <c r="HHF62" s="666"/>
      <c r="HHG62" s="666"/>
      <c r="HHH62" s="666"/>
      <c r="HHI62" s="666"/>
      <c r="HHJ62" s="666"/>
      <c r="HHK62" s="666"/>
      <c r="HHL62" s="1453"/>
      <c r="HHM62" s="1453"/>
      <c r="HHN62" s="1453"/>
      <c r="HHO62" s="1454"/>
      <c r="HHP62" s="666"/>
      <c r="HHQ62" s="666"/>
      <c r="HHR62" s="666"/>
      <c r="HHS62" s="1455"/>
      <c r="HHT62" s="666"/>
      <c r="HHU62" s="666"/>
      <c r="HHV62" s="666"/>
      <c r="HHW62" s="666"/>
      <c r="HHX62" s="666"/>
      <c r="HHY62" s="666"/>
      <c r="HHZ62" s="666"/>
      <c r="HIA62" s="666"/>
      <c r="HIB62" s="666"/>
      <c r="HIC62" s="1453"/>
      <c r="HID62" s="1453"/>
      <c r="HIE62" s="1453"/>
      <c r="HIF62" s="1454"/>
      <c r="HIG62" s="666"/>
      <c r="HIH62" s="666"/>
      <c r="HII62" s="666"/>
      <c r="HIJ62" s="1455"/>
      <c r="HIK62" s="666"/>
      <c r="HIL62" s="666"/>
      <c r="HIM62" s="666"/>
      <c r="HIN62" s="666"/>
      <c r="HIO62" s="666"/>
      <c r="HIP62" s="666"/>
      <c r="HIQ62" s="666"/>
      <c r="HIR62" s="666"/>
      <c r="HIS62" s="666"/>
      <c r="HIT62" s="1453"/>
      <c r="HIU62" s="1453"/>
      <c r="HIV62" s="1453"/>
      <c r="HIW62" s="1454"/>
      <c r="HIX62" s="666"/>
      <c r="HIY62" s="666"/>
      <c r="HIZ62" s="666"/>
      <c r="HJA62" s="1455"/>
      <c r="HJB62" s="666"/>
      <c r="HJC62" s="666"/>
      <c r="HJD62" s="666"/>
      <c r="HJE62" s="666"/>
      <c r="HJF62" s="666"/>
      <c r="HJG62" s="666"/>
      <c r="HJH62" s="666"/>
      <c r="HJI62" s="666"/>
      <c r="HJJ62" s="666"/>
      <c r="HJK62" s="1453"/>
      <c r="HJL62" s="1453"/>
      <c r="HJM62" s="1453"/>
      <c r="HJN62" s="1454"/>
      <c r="HJO62" s="666"/>
      <c r="HJP62" s="666"/>
      <c r="HJQ62" s="666"/>
      <c r="HJR62" s="1455"/>
      <c r="HJS62" s="666"/>
      <c r="HJT62" s="666"/>
      <c r="HJU62" s="666"/>
      <c r="HJV62" s="666"/>
      <c r="HJW62" s="666"/>
      <c r="HJX62" s="666"/>
      <c r="HJY62" s="666"/>
      <c r="HJZ62" s="666"/>
      <c r="HKA62" s="666"/>
      <c r="HKB62" s="1453"/>
      <c r="HKC62" s="1453"/>
      <c r="HKD62" s="1453"/>
      <c r="HKE62" s="1454"/>
      <c r="HKF62" s="666"/>
      <c r="HKG62" s="666"/>
      <c r="HKH62" s="666"/>
      <c r="HKI62" s="1455"/>
      <c r="HKJ62" s="666"/>
      <c r="HKK62" s="666"/>
      <c r="HKL62" s="666"/>
      <c r="HKM62" s="666"/>
      <c r="HKN62" s="666"/>
      <c r="HKO62" s="666"/>
      <c r="HKP62" s="666"/>
      <c r="HKQ62" s="666"/>
      <c r="HKR62" s="666"/>
      <c r="HKS62" s="1453"/>
      <c r="HKT62" s="1453"/>
      <c r="HKU62" s="1453"/>
      <c r="HKV62" s="1454"/>
      <c r="HKW62" s="666"/>
      <c r="HKX62" s="666"/>
      <c r="HKY62" s="666"/>
      <c r="HKZ62" s="1455"/>
      <c r="HLA62" s="666"/>
      <c r="HLB62" s="666"/>
      <c r="HLC62" s="666"/>
      <c r="HLD62" s="666"/>
      <c r="HLE62" s="666"/>
      <c r="HLF62" s="666"/>
      <c r="HLG62" s="666"/>
      <c r="HLH62" s="666"/>
      <c r="HLI62" s="666"/>
      <c r="HLJ62" s="1453"/>
      <c r="HLK62" s="1453"/>
      <c r="HLL62" s="1453"/>
      <c r="HLM62" s="1454"/>
      <c r="HLN62" s="666"/>
      <c r="HLO62" s="666"/>
      <c r="HLP62" s="666"/>
      <c r="HLQ62" s="1455"/>
      <c r="HLR62" s="666"/>
      <c r="HLS62" s="666"/>
      <c r="HLT62" s="666"/>
      <c r="HLU62" s="666"/>
      <c r="HLV62" s="666"/>
      <c r="HLW62" s="666"/>
      <c r="HLX62" s="666"/>
      <c r="HLY62" s="666"/>
      <c r="HLZ62" s="666"/>
      <c r="HMA62" s="1453"/>
      <c r="HMB62" s="1453"/>
      <c r="HMC62" s="1453"/>
      <c r="HMD62" s="1454"/>
      <c r="HME62" s="666"/>
      <c r="HMF62" s="666"/>
      <c r="HMG62" s="666"/>
      <c r="HMH62" s="1455"/>
      <c r="HMI62" s="666"/>
      <c r="HMJ62" s="666"/>
      <c r="HMK62" s="666"/>
      <c r="HML62" s="666"/>
      <c r="HMM62" s="666"/>
      <c r="HMN62" s="666"/>
      <c r="HMO62" s="666"/>
      <c r="HMP62" s="666"/>
      <c r="HMQ62" s="666"/>
      <c r="HMR62" s="1453"/>
      <c r="HMS62" s="1453"/>
      <c r="HMT62" s="1453"/>
      <c r="HMU62" s="1454"/>
      <c r="HMV62" s="666"/>
      <c r="HMW62" s="666"/>
      <c r="HMX62" s="666"/>
      <c r="HMY62" s="1455"/>
      <c r="HMZ62" s="666"/>
      <c r="HNA62" s="666"/>
      <c r="HNB62" s="666"/>
      <c r="HNC62" s="666"/>
      <c r="HND62" s="666"/>
      <c r="HNE62" s="666"/>
      <c r="HNF62" s="666"/>
      <c r="HNG62" s="666"/>
      <c r="HNH62" s="666"/>
      <c r="HNI62" s="1453"/>
      <c r="HNJ62" s="1453"/>
      <c r="HNK62" s="1453"/>
      <c r="HNL62" s="1454"/>
      <c r="HNM62" s="666"/>
      <c r="HNN62" s="666"/>
      <c r="HNO62" s="666"/>
      <c r="HNP62" s="1455"/>
      <c r="HNQ62" s="666"/>
      <c r="HNR62" s="666"/>
      <c r="HNS62" s="666"/>
      <c r="HNT62" s="666"/>
      <c r="HNU62" s="666"/>
      <c r="HNV62" s="666"/>
      <c r="HNW62" s="666"/>
      <c r="HNX62" s="666"/>
      <c r="HNY62" s="666"/>
      <c r="HNZ62" s="1453"/>
      <c r="HOA62" s="1453"/>
      <c r="HOB62" s="1453"/>
      <c r="HOC62" s="1454"/>
      <c r="HOD62" s="666"/>
      <c r="HOE62" s="666"/>
      <c r="HOF62" s="666"/>
      <c r="HOG62" s="1455"/>
      <c r="HOH62" s="666"/>
      <c r="HOI62" s="666"/>
      <c r="HOJ62" s="666"/>
      <c r="HOK62" s="666"/>
      <c r="HOL62" s="666"/>
      <c r="HOM62" s="666"/>
      <c r="HON62" s="666"/>
      <c r="HOO62" s="666"/>
      <c r="HOP62" s="666"/>
      <c r="HOQ62" s="1453"/>
      <c r="HOR62" s="1453"/>
      <c r="HOS62" s="1453"/>
      <c r="HOT62" s="1454"/>
      <c r="HOU62" s="666"/>
      <c r="HOV62" s="666"/>
      <c r="HOW62" s="666"/>
      <c r="HOX62" s="1455"/>
      <c r="HOY62" s="666"/>
      <c r="HOZ62" s="666"/>
      <c r="HPA62" s="666"/>
      <c r="HPB62" s="666"/>
      <c r="HPC62" s="666"/>
      <c r="HPD62" s="666"/>
      <c r="HPE62" s="666"/>
      <c r="HPF62" s="666"/>
      <c r="HPG62" s="666"/>
      <c r="HPH62" s="1453"/>
      <c r="HPI62" s="1453"/>
      <c r="HPJ62" s="1453"/>
      <c r="HPK62" s="1454"/>
      <c r="HPL62" s="666"/>
      <c r="HPM62" s="666"/>
      <c r="HPN62" s="666"/>
      <c r="HPO62" s="1455"/>
      <c r="HPP62" s="666"/>
      <c r="HPQ62" s="666"/>
      <c r="HPR62" s="666"/>
      <c r="HPS62" s="666"/>
      <c r="HPT62" s="666"/>
      <c r="HPU62" s="666"/>
      <c r="HPV62" s="666"/>
      <c r="HPW62" s="666"/>
      <c r="HPX62" s="666"/>
      <c r="HPY62" s="1453"/>
      <c r="HPZ62" s="1453"/>
      <c r="HQA62" s="1453"/>
      <c r="HQB62" s="1454"/>
      <c r="HQC62" s="666"/>
      <c r="HQD62" s="666"/>
      <c r="HQE62" s="666"/>
      <c r="HQF62" s="1455"/>
      <c r="HQG62" s="666"/>
      <c r="HQH62" s="666"/>
      <c r="HQI62" s="666"/>
      <c r="HQJ62" s="666"/>
      <c r="HQK62" s="666"/>
      <c r="HQL62" s="666"/>
      <c r="HQM62" s="666"/>
      <c r="HQN62" s="666"/>
      <c r="HQO62" s="666"/>
      <c r="HQP62" s="1453"/>
      <c r="HQQ62" s="1453"/>
      <c r="HQR62" s="1453"/>
      <c r="HQS62" s="1454"/>
      <c r="HQT62" s="666"/>
      <c r="HQU62" s="666"/>
      <c r="HQV62" s="666"/>
      <c r="HQW62" s="1455"/>
      <c r="HQX62" s="666"/>
      <c r="HQY62" s="666"/>
      <c r="HQZ62" s="666"/>
      <c r="HRA62" s="666"/>
      <c r="HRB62" s="666"/>
      <c r="HRC62" s="666"/>
      <c r="HRD62" s="666"/>
      <c r="HRE62" s="666"/>
      <c r="HRF62" s="666"/>
      <c r="HRG62" s="1453"/>
      <c r="HRH62" s="1453"/>
      <c r="HRI62" s="1453"/>
      <c r="HRJ62" s="1454"/>
      <c r="HRK62" s="666"/>
      <c r="HRL62" s="666"/>
      <c r="HRM62" s="666"/>
      <c r="HRN62" s="1455"/>
      <c r="HRO62" s="666"/>
      <c r="HRP62" s="666"/>
      <c r="HRQ62" s="666"/>
      <c r="HRR62" s="666"/>
      <c r="HRS62" s="666"/>
      <c r="HRT62" s="666"/>
      <c r="HRU62" s="666"/>
      <c r="HRV62" s="666"/>
      <c r="HRW62" s="666"/>
      <c r="HRX62" s="1453"/>
      <c r="HRY62" s="1453"/>
      <c r="HRZ62" s="1453"/>
      <c r="HSA62" s="1454"/>
      <c r="HSB62" s="666"/>
      <c r="HSC62" s="666"/>
      <c r="HSD62" s="666"/>
      <c r="HSE62" s="1455"/>
      <c r="HSF62" s="666"/>
      <c r="HSG62" s="666"/>
      <c r="HSH62" s="666"/>
      <c r="HSI62" s="666"/>
      <c r="HSJ62" s="666"/>
      <c r="HSK62" s="666"/>
      <c r="HSL62" s="666"/>
      <c r="HSM62" s="666"/>
      <c r="HSN62" s="666"/>
      <c r="HSO62" s="1453"/>
      <c r="HSP62" s="1453"/>
      <c r="HSQ62" s="1453"/>
      <c r="HSR62" s="1454"/>
      <c r="HSS62" s="666"/>
      <c r="HST62" s="666"/>
      <c r="HSU62" s="666"/>
      <c r="HSV62" s="1455"/>
      <c r="HSW62" s="666"/>
      <c r="HSX62" s="666"/>
      <c r="HSY62" s="666"/>
      <c r="HSZ62" s="666"/>
      <c r="HTA62" s="666"/>
      <c r="HTB62" s="666"/>
      <c r="HTC62" s="666"/>
      <c r="HTD62" s="666"/>
      <c r="HTE62" s="666"/>
      <c r="HTF62" s="1453"/>
      <c r="HTG62" s="1453"/>
      <c r="HTH62" s="1453"/>
      <c r="HTI62" s="1454"/>
      <c r="HTJ62" s="666"/>
      <c r="HTK62" s="666"/>
      <c r="HTL62" s="666"/>
      <c r="HTM62" s="1455"/>
      <c r="HTN62" s="666"/>
      <c r="HTO62" s="666"/>
      <c r="HTP62" s="666"/>
      <c r="HTQ62" s="666"/>
      <c r="HTR62" s="666"/>
      <c r="HTS62" s="666"/>
      <c r="HTT62" s="666"/>
      <c r="HTU62" s="666"/>
      <c r="HTV62" s="666"/>
      <c r="HTW62" s="1453"/>
      <c r="HTX62" s="1453"/>
      <c r="HTY62" s="1453"/>
      <c r="HTZ62" s="1454"/>
      <c r="HUA62" s="666"/>
      <c r="HUB62" s="666"/>
      <c r="HUC62" s="666"/>
      <c r="HUD62" s="1455"/>
      <c r="HUE62" s="666"/>
      <c r="HUF62" s="666"/>
      <c r="HUG62" s="666"/>
      <c r="HUH62" s="666"/>
      <c r="HUI62" s="666"/>
      <c r="HUJ62" s="666"/>
      <c r="HUK62" s="666"/>
      <c r="HUL62" s="666"/>
      <c r="HUM62" s="666"/>
      <c r="HUN62" s="1453"/>
      <c r="HUO62" s="1453"/>
      <c r="HUP62" s="1453"/>
      <c r="HUQ62" s="1454"/>
      <c r="HUR62" s="666"/>
      <c r="HUS62" s="666"/>
      <c r="HUT62" s="666"/>
      <c r="HUU62" s="1455"/>
      <c r="HUV62" s="666"/>
      <c r="HUW62" s="666"/>
      <c r="HUX62" s="666"/>
      <c r="HUY62" s="666"/>
      <c r="HUZ62" s="666"/>
      <c r="HVA62" s="666"/>
      <c r="HVB62" s="666"/>
      <c r="HVC62" s="666"/>
      <c r="HVD62" s="666"/>
      <c r="HVE62" s="1453"/>
      <c r="HVF62" s="1453"/>
      <c r="HVG62" s="1453"/>
      <c r="HVH62" s="1454"/>
      <c r="HVI62" s="666"/>
      <c r="HVJ62" s="666"/>
      <c r="HVK62" s="666"/>
      <c r="HVL62" s="1455"/>
      <c r="HVM62" s="666"/>
      <c r="HVN62" s="666"/>
      <c r="HVO62" s="666"/>
      <c r="HVP62" s="666"/>
      <c r="HVQ62" s="666"/>
      <c r="HVR62" s="666"/>
      <c r="HVS62" s="666"/>
      <c r="HVT62" s="666"/>
      <c r="HVU62" s="666"/>
      <c r="HVV62" s="1453"/>
      <c r="HVW62" s="1453"/>
      <c r="HVX62" s="1453"/>
      <c r="HVY62" s="1454"/>
      <c r="HVZ62" s="666"/>
      <c r="HWA62" s="666"/>
      <c r="HWB62" s="666"/>
      <c r="HWC62" s="1455"/>
      <c r="HWD62" s="666"/>
      <c r="HWE62" s="666"/>
      <c r="HWF62" s="666"/>
      <c r="HWG62" s="666"/>
      <c r="HWH62" s="666"/>
      <c r="HWI62" s="666"/>
      <c r="HWJ62" s="666"/>
      <c r="HWK62" s="666"/>
      <c r="HWL62" s="666"/>
      <c r="HWM62" s="1453"/>
      <c r="HWN62" s="1453"/>
      <c r="HWO62" s="1453"/>
      <c r="HWP62" s="1454"/>
      <c r="HWQ62" s="666"/>
      <c r="HWR62" s="666"/>
      <c r="HWS62" s="666"/>
      <c r="HWT62" s="1455"/>
      <c r="HWU62" s="666"/>
      <c r="HWV62" s="666"/>
      <c r="HWW62" s="666"/>
      <c r="HWX62" s="666"/>
      <c r="HWY62" s="666"/>
      <c r="HWZ62" s="666"/>
      <c r="HXA62" s="666"/>
      <c r="HXB62" s="666"/>
      <c r="HXC62" s="666"/>
      <c r="HXD62" s="1453"/>
      <c r="HXE62" s="1453"/>
      <c r="HXF62" s="1453"/>
      <c r="HXG62" s="1454"/>
      <c r="HXH62" s="666"/>
      <c r="HXI62" s="666"/>
      <c r="HXJ62" s="666"/>
      <c r="HXK62" s="1455"/>
      <c r="HXL62" s="666"/>
      <c r="HXM62" s="666"/>
      <c r="HXN62" s="666"/>
      <c r="HXO62" s="666"/>
      <c r="HXP62" s="666"/>
      <c r="HXQ62" s="666"/>
      <c r="HXR62" s="666"/>
      <c r="HXS62" s="666"/>
      <c r="HXT62" s="666"/>
      <c r="HXU62" s="1453"/>
      <c r="HXV62" s="1453"/>
      <c r="HXW62" s="1453"/>
      <c r="HXX62" s="1454"/>
      <c r="HXY62" s="666"/>
      <c r="HXZ62" s="666"/>
      <c r="HYA62" s="666"/>
      <c r="HYB62" s="1455"/>
      <c r="HYC62" s="666"/>
      <c r="HYD62" s="666"/>
      <c r="HYE62" s="666"/>
      <c r="HYF62" s="666"/>
      <c r="HYG62" s="666"/>
      <c r="HYH62" s="666"/>
      <c r="HYI62" s="666"/>
      <c r="HYJ62" s="666"/>
      <c r="HYK62" s="666"/>
      <c r="HYL62" s="1453"/>
      <c r="HYM62" s="1453"/>
      <c r="HYN62" s="1453"/>
      <c r="HYO62" s="1454"/>
      <c r="HYP62" s="666"/>
      <c r="HYQ62" s="666"/>
      <c r="HYR62" s="666"/>
      <c r="HYS62" s="1455"/>
      <c r="HYT62" s="666"/>
      <c r="HYU62" s="666"/>
      <c r="HYV62" s="666"/>
      <c r="HYW62" s="666"/>
      <c r="HYX62" s="666"/>
      <c r="HYY62" s="666"/>
      <c r="HYZ62" s="666"/>
      <c r="HZA62" s="666"/>
      <c r="HZB62" s="666"/>
      <c r="HZC62" s="1453"/>
      <c r="HZD62" s="1453"/>
      <c r="HZE62" s="1453"/>
      <c r="HZF62" s="1454"/>
      <c r="HZG62" s="666"/>
      <c r="HZH62" s="666"/>
      <c r="HZI62" s="666"/>
      <c r="HZJ62" s="1455"/>
      <c r="HZK62" s="666"/>
      <c r="HZL62" s="666"/>
      <c r="HZM62" s="666"/>
      <c r="HZN62" s="666"/>
      <c r="HZO62" s="666"/>
      <c r="HZP62" s="666"/>
      <c r="HZQ62" s="666"/>
      <c r="HZR62" s="666"/>
      <c r="HZS62" s="666"/>
      <c r="HZT62" s="1453"/>
      <c r="HZU62" s="1453"/>
      <c r="HZV62" s="1453"/>
      <c r="HZW62" s="1454"/>
      <c r="HZX62" s="666"/>
      <c r="HZY62" s="666"/>
      <c r="HZZ62" s="666"/>
      <c r="IAA62" s="1455"/>
      <c r="IAB62" s="666"/>
      <c r="IAC62" s="666"/>
      <c r="IAD62" s="666"/>
      <c r="IAE62" s="666"/>
      <c r="IAF62" s="666"/>
      <c r="IAG62" s="666"/>
      <c r="IAH62" s="666"/>
      <c r="IAI62" s="666"/>
      <c r="IAJ62" s="666"/>
      <c r="IAK62" s="1453"/>
      <c r="IAL62" s="1453"/>
      <c r="IAM62" s="1453"/>
      <c r="IAN62" s="1454"/>
      <c r="IAO62" s="666"/>
      <c r="IAP62" s="666"/>
      <c r="IAQ62" s="666"/>
      <c r="IAR62" s="1455"/>
      <c r="IAS62" s="666"/>
      <c r="IAT62" s="666"/>
      <c r="IAU62" s="666"/>
      <c r="IAV62" s="666"/>
      <c r="IAW62" s="666"/>
      <c r="IAX62" s="666"/>
      <c r="IAY62" s="666"/>
      <c r="IAZ62" s="666"/>
      <c r="IBA62" s="666"/>
      <c r="IBB62" s="1453"/>
      <c r="IBC62" s="1453"/>
      <c r="IBD62" s="1453"/>
      <c r="IBE62" s="1454"/>
      <c r="IBF62" s="666"/>
      <c r="IBG62" s="666"/>
      <c r="IBH62" s="666"/>
      <c r="IBI62" s="1455"/>
      <c r="IBJ62" s="666"/>
      <c r="IBK62" s="666"/>
      <c r="IBL62" s="666"/>
      <c r="IBM62" s="666"/>
      <c r="IBN62" s="666"/>
      <c r="IBO62" s="666"/>
      <c r="IBP62" s="666"/>
      <c r="IBQ62" s="666"/>
      <c r="IBR62" s="666"/>
      <c r="IBS62" s="1453"/>
      <c r="IBT62" s="1453"/>
      <c r="IBU62" s="1453"/>
      <c r="IBV62" s="1454"/>
      <c r="IBW62" s="666"/>
      <c r="IBX62" s="666"/>
      <c r="IBY62" s="666"/>
      <c r="IBZ62" s="1455"/>
      <c r="ICA62" s="666"/>
      <c r="ICB62" s="666"/>
      <c r="ICC62" s="666"/>
      <c r="ICD62" s="666"/>
      <c r="ICE62" s="666"/>
      <c r="ICF62" s="666"/>
      <c r="ICG62" s="666"/>
      <c r="ICH62" s="666"/>
      <c r="ICI62" s="666"/>
      <c r="ICJ62" s="1453"/>
      <c r="ICK62" s="1453"/>
      <c r="ICL62" s="1453"/>
      <c r="ICM62" s="1454"/>
      <c r="ICN62" s="666"/>
      <c r="ICO62" s="666"/>
      <c r="ICP62" s="666"/>
      <c r="ICQ62" s="1455"/>
      <c r="ICR62" s="666"/>
      <c r="ICS62" s="666"/>
      <c r="ICT62" s="666"/>
      <c r="ICU62" s="666"/>
      <c r="ICV62" s="666"/>
      <c r="ICW62" s="666"/>
      <c r="ICX62" s="666"/>
      <c r="ICY62" s="666"/>
      <c r="ICZ62" s="666"/>
      <c r="IDA62" s="1453"/>
      <c r="IDB62" s="1453"/>
      <c r="IDC62" s="1453"/>
      <c r="IDD62" s="1454"/>
      <c r="IDE62" s="666"/>
      <c r="IDF62" s="666"/>
      <c r="IDG62" s="666"/>
      <c r="IDH62" s="1455"/>
      <c r="IDI62" s="666"/>
      <c r="IDJ62" s="666"/>
      <c r="IDK62" s="666"/>
      <c r="IDL62" s="666"/>
      <c r="IDM62" s="666"/>
      <c r="IDN62" s="666"/>
      <c r="IDO62" s="666"/>
      <c r="IDP62" s="666"/>
      <c r="IDQ62" s="666"/>
      <c r="IDR62" s="1453"/>
      <c r="IDS62" s="1453"/>
      <c r="IDT62" s="1453"/>
      <c r="IDU62" s="1454"/>
      <c r="IDV62" s="666"/>
      <c r="IDW62" s="666"/>
      <c r="IDX62" s="666"/>
      <c r="IDY62" s="1455"/>
      <c r="IDZ62" s="666"/>
      <c r="IEA62" s="666"/>
      <c r="IEB62" s="666"/>
      <c r="IEC62" s="666"/>
      <c r="IED62" s="666"/>
      <c r="IEE62" s="666"/>
      <c r="IEF62" s="666"/>
      <c r="IEG62" s="666"/>
      <c r="IEH62" s="666"/>
      <c r="IEI62" s="1453"/>
      <c r="IEJ62" s="1453"/>
      <c r="IEK62" s="1453"/>
      <c r="IEL62" s="1454"/>
      <c r="IEM62" s="666"/>
      <c r="IEN62" s="666"/>
      <c r="IEO62" s="666"/>
      <c r="IEP62" s="1455"/>
      <c r="IEQ62" s="666"/>
      <c r="IER62" s="666"/>
      <c r="IES62" s="666"/>
      <c r="IET62" s="666"/>
      <c r="IEU62" s="666"/>
      <c r="IEV62" s="666"/>
      <c r="IEW62" s="666"/>
      <c r="IEX62" s="666"/>
      <c r="IEY62" s="666"/>
      <c r="IEZ62" s="1453"/>
      <c r="IFA62" s="1453"/>
      <c r="IFB62" s="1453"/>
      <c r="IFC62" s="1454"/>
      <c r="IFD62" s="666"/>
      <c r="IFE62" s="666"/>
      <c r="IFF62" s="666"/>
      <c r="IFG62" s="1455"/>
      <c r="IFH62" s="666"/>
      <c r="IFI62" s="666"/>
      <c r="IFJ62" s="666"/>
      <c r="IFK62" s="666"/>
      <c r="IFL62" s="666"/>
      <c r="IFM62" s="666"/>
      <c r="IFN62" s="666"/>
      <c r="IFO62" s="666"/>
      <c r="IFP62" s="666"/>
      <c r="IFQ62" s="1453"/>
      <c r="IFR62" s="1453"/>
      <c r="IFS62" s="1453"/>
      <c r="IFT62" s="1454"/>
      <c r="IFU62" s="666"/>
      <c r="IFV62" s="666"/>
      <c r="IFW62" s="666"/>
      <c r="IFX62" s="1455"/>
      <c r="IFY62" s="666"/>
      <c r="IFZ62" s="666"/>
      <c r="IGA62" s="666"/>
      <c r="IGB62" s="666"/>
      <c r="IGC62" s="666"/>
      <c r="IGD62" s="666"/>
      <c r="IGE62" s="666"/>
      <c r="IGF62" s="666"/>
      <c r="IGG62" s="666"/>
      <c r="IGH62" s="1453"/>
      <c r="IGI62" s="1453"/>
      <c r="IGJ62" s="1453"/>
      <c r="IGK62" s="1454"/>
      <c r="IGL62" s="666"/>
      <c r="IGM62" s="666"/>
      <c r="IGN62" s="666"/>
      <c r="IGO62" s="1455"/>
      <c r="IGP62" s="666"/>
      <c r="IGQ62" s="666"/>
      <c r="IGR62" s="666"/>
      <c r="IGS62" s="666"/>
      <c r="IGT62" s="666"/>
      <c r="IGU62" s="666"/>
      <c r="IGV62" s="666"/>
      <c r="IGW62" s="666"/>
      <c r="IGX62" s="666"/>
      <c r="IGY62" s="1453"/>
      <c r="IGZ62" s="1453"/>
      <c r="IHA62" s="1453"/>
      <c r="IHB62" s="1454"/>
      <c r="IHC62" s="666"/>
      <c r="IHD62" s="666"/>
      <c r="IHE62" s="666"/>
      <c r="IHF62" s="1455"/>
      <c r="IHG62" s="666"/>
      <c r="IHH62" s="666"/>
      <c r="IHI62" s="666"/>
      <c r="IHJ62" s="666"/>
      <c r="IHK62" s="666"/>
      <c r="IHL62" s="666"/>
      <c r="IHM62" s="666"/>
      <c r="IHN62" s="666"/>
      <c r="IHO62" s="666"/>
      <c r="IHP62" s="1453"/>
      <c r="IHQ62" s="1453"/>
      <c r="IHR62" s="1453"/>
      <c r="IHS62" s="1454"/>
      <c r="IHT62" s="666"/>
      <c r="IHU62" s="666"/>
      <c r="IHV62" s="666"/>
      <c r="IHW62" s="1455"/>
      <c r="IHX62" s="666"/>
      <c r="IHY62" s="666"/>
      <c r="IHZ62" s="666"/>
      <c r="IIA62" s="666"/>
      <c r="IIB62" s="666"/>
      <c r="IIC62" s="666"/>
      <c r="IID62" s="666"/>
      <c r="IIE62" s="666"/>
      <c r="IIF62" s="666"/>
      <c r="IIG62" s="1453"/>
      <c r="IIH62" s="1453"/>
      <c r="III62" s="1453"/>
      <c r="IIJ62" s="1454"/>
      <c r="IIK62" s="666"/>
      <c r="IIL62" s="666"/>
      <c r="IIM62" s="666"/>
      <c r="IIN62" s="1455"/>
      <c r="IIO62" s="666"/>
      <c r="IIP62" s="666"/>
      <c r="IIQ62" s="666"/>
      <c r="IIR62" s="666"/>
      <c r="IIS62" s="666"/>
      <c r="IIT62" s="666"/>
      <c r="IIU62" s="666"/>
      <c r="IIV62" s="666"/>
      <c r="IIW62" s="666"/>
      <c r="IIX62" s="1453"/>
      <c r="IIY62" s="1453"/>
      <c r="IIZ62" s="1453"/>
      <c r="IJA62" s="1454"/>
      <c r="IJB62" s="666"/>
      <c r="IJC62" s="666"/>
      <c r="IJD62" s="666"/>
      <c r="IJE62" s="1455"/>
      <c r="IJF62" s="666"/>
      <c r="IJG62" s="666"/>
      <c r="IJH62" s="666"/>
      <c r="IJI62" s="666"/>
      <c r="IJJ62" s="666"/>
      <c r="IJK62" s="666"/>
      <c r="IJL62" s="666"/>
      <c r="IJM62" s="666"/>
      <c r="IJN62" s="666"/>
      <c r="IJO62" s="1453"/>
      <c r="IJP62" s="1453"/>
      <c r="IJQ62" s="1453"/>
      <c r="IJR62" s="1454"/>
      <c r="IJS62" s="666"/>
      <c r="IJT62" s="666"/>
      <c r="IJU62" s="666"/>
      <c r="IJV62" s="1455"/>
      <c r="IJW62" s="666"/>
      <c r="IJX62" s="666"/>
      <c r="IJY62" s="666"/>
      <c r="IJZ62" s="666"/>
      <c r="IKA62" s="666"/>
      <c r="IKB62" s="666"/>
      <c r="IKC62" s="666"/>
      <c r="IKD62" s="666"/>
      <c r="IKE62" s="666"/>
      <c r="IKF62" s="1453"/>
      <c r="IKG62" s="1453"/>
      <c r="IKH62" s="1453"/>
      <c r="IKI62" s="1454"/>
      <c r="IKJ62" s="666"/>
      <c r="IKK62" s="666"/>
      <c r="IKL62" s="666"/>
      <c r="IKM62" s="1455"/>
      <c r="IKN62" s="666"/>
      <c r="IKO62" s="666"/>
      <c r="IKP62" s="666"/>
      <c r="IKQ62" s="666"/>
      <c r="IKR62" s="666"/>
      <c r="IKS62" s="666"/>
      <c r="IKT62" s="666"/>
      <c r="IKU62" s="666"/>
      <c r="IKV62" s="666"/>
      <c r="IKW62" s="1453"/>
      <c r="IKX62" s="1453"/>
      <c r="IKY62" s="1453"/>
      <c r="IKZ62" s="1454"/>
      <c r="ILA62" s="666"/>
      <c r="ILB62" s="666"/>
      <c r="ILC62" s="666"/>
      <c r="ILD62" s="1455"/>
      <c r="ILE62" s="666"/>
      <c r="ILF62" s="666"/>
      <c r="ILG62" s="666"/>
      <c r="ILH62" s="666"/>
      <c r="ILI62" s="666"/>
      <c r="ILJ62" s="666"/>
      <c r="ILK62" s="666"/>
      <c r="ILL62" s="666"/>
      <c r="ILM62" s="666"/>
      <c r="ILN62" s="1453"/>
      <c r="ILO62" s="1453"/>
      <c r="ILP62" s="1453"/>
      <c r="ILQ62" s="1454"/>
      <c r="ILR62" s="666"/>
      <c r="ILS62" s="666"/>
      <c r="ILT62" s="666"/>
      <c r="ILU62" s="1455"/>
      <c r="ILV62" s="666"/>
      <c r="ILW62" s="666"/>
      <c r="ILX62" s="666"/>
      <c r="ILY62" s="666"/>
      <c r="ILZ62" s="666"/>
      <c r="IMA62" s="666"/>
      <c r="IMB62" s="666"/>
      <c r="IMC62" s="666"/>
      <c r="IMD62" s="666"/>
      <c r="IME62" s="1453"/>
      <c r="IMF62" s="1453"/>
      <c r="IMG62" s="1453"/>
      <c r="IMH62" s="1454"/>
      <c r="IMI62" s="666"/>
      <c r="IMJ62" s="666"/>
      <c r="IMK62" s="666"/>
      <c r="IML62" s="1455"/>
      <c r="IMM62" s="666"/>
      <c r="IMN62" s="666"/>
      <c r="IMO62" s="666"/>
      <c r="IMP62" s="666"/>
      <c r="IMQ62" s="666"/>
      <c r="IMR62" s="666"/>
      <c r="IMS62" s="666"/>
      <c r="IMT62" s="666"/>
      <c r="IMU62" s="666"/>
      <c r="IMV62" s="1453"/>
      <c r="IMW62" s="1453"/>
      <c r="IMX62" s="1453"/>
      <c r="IMY62" s="1454"/>
      <c r="IMZ62" s="666"/>
      <c r="INA62" s="666"/>
      <c r="INB62" s="666"/>
      <c r="INC62" s="1455"/>
      <c r="IND62" s="666"/>
      <c r="INE62" s="666"/>
      <c r="INF62" s="666"/>
      <c r="ING62" s="666"/>
      <c r="INH62" s="666"/>
      <c r="INI62" s="666"/>
      <c r="INJ62" s="666"/>
      <c r="INK62" s="666"/>
      <c r="INL62" s="666"/>
      <c r="INM62" s="1453"/>
      <c r="INN62" s="1453"/>
      <c r="INO62" s="1453"/>
      <c r="INP62" s="1454"/>
      <c r="INQ62" s="666"/>
      <c r="INR62" s="666"/>
      <c r="INS62" s="666"/>
      <c r="INT62" s="1455"/>
      <c r="INU62" s="666"/>
      <c r="INV62" s="666"/>
      <c r="INW62" s="666"/>
      <c r="INX62" s="666"/>
      <c r="INY62" s="666"/>
      <c r="INZ62" s="666"/>
      <c r="IOA62" s="666"/>
      <c r="IOB62" s="666"/>
      <c r="IOC62" s="666"/>
      <c r="IOD62" s="1453"/>
      <c r="IOE62" s="1453"/>
      <c r="IOF62" s="1453"/>
      <c r="IOG62" s="1454"/>
      <c r="IOH62" s="666"/>
      <c r="IOI62" s="666"/>
      <c r="IOJ62" s="666"/>
      <c r="IOK62" s="1455"/>
      <c r="IOL62" s="666"/>
      <c r="IOM62" s="666"/>
      <c r="ION62" s="666"/>
      <c r="IOO62" s="666"/>
      <c r="IOP62" s="666"/>
      <c r="IOQ62" s="666"/>
      <c r="IOR62" s="666"/>
      <c r="IOS62" s="666"/>
      <c r="IOT62" s="666"/>
      <c r="IOU62" s="1453"/>
      <c r="IOV62" s="1453"/>
      <c r="IOW62" s="1453"/>
      <c r="IOX62" s="1454"/>
      <c r="IOY62" s="666"/>
      <c r="IOZ62" s="666"/>
      <c r="IPA62" s="666"/>
      <c r="IPB62" s="1455"/>
      <c r="IPC62" s="666"/>
      <c r="IPD62" s="666"/>
      <c r="IPE62" s="666"/>
      <c r="IPF62" s="666"/>
      <c r="IPG62" s="666"/>
      <c r="IPH62" s="666"/>
      <c r="IPI62" s="666"/>
      <c r="IPJ62" s="666"/>
      <c r="IPK62" s="666"/>
      <c r="IPL62" s="1453"/>
      <c r="IPM62" s="1453"/>
      <c r="IPN62" s="1453"/>
      <c r="IPO62" s="1454"/>
      <c r="IPP62" s="666"/>
      <c r="IPQ62" s="666"/>
      <c r="IPR62" s="666"/>
      <c r="IPS62" s="1455"/>
      <c r="IPT62" s="666"/>
      <c r="IPU62" s="666"/>
      <c r="IPV62" s="666"/>
      <c r="IPW62" s="666"/>
      <c r="IPX62" s="666"/>
      <c r="IPY62" s="666"/>
      <c r="IPZ62" s="666"/>
      <c r="IQA62" s="666"/>
      <c r="IQB62" s="666"/>
      <c r="IQC62" s="1453"/>
      <c r="IQD62" s="1453"/>
      <c r="IQE62" s="1453"/>
      <c r="IQF62" s="1454"/>
      <c r="IQG62" s="666"/>
      <c r="IQH62" s="666"/>
      <c r="IQI62" s="666"/>
      <c r="IQJ62" s="1455"/>
      <c r="IQK62" s="666"/>
      <c r="IQL62" s="666"/>
      <c r="IQM62" s="666"/>
      <c r="IQN62" s="666"/>
      <c r="IQO62" s="666"/>
      <c r="IQP62" s="666"/>
      <c r="IQQ62" s="666"/>
      <c r="IQR62" s="666"/>
      <c r="IQS62" s="666"/>
      <c r="IQT62" s="1453"/>
      <c r="IQU62" s="1453"/>
      <c r="IQV62" s="1453"/>
      <c r="IQW62" s="1454"/>
      <c r="IQX62" s="666"/>
      <c r="IQY62" s="666"/>
      <c r="IQZ62" s="666"/>
      <c r="IRA62" s="1455"/>
      <c r="IRB62" s="666"/>
      <c r="IRC62" s="666"/>
      <c r="IRD62" s="666"/>
      <c r="IRE62" s="666"/>
      <c r="IRF62" s="666"/>
      <c r="IRG62" s="666"/>
      <c r="IRH62" s="666"/>
      <c r="IRI62" s="666"/>
      <c r="IRJ62" s="666"/>
      <c r="IRK62" s="1453"/>
      <c r="IRL62" s="1453"/>
      <c r="IRM62" s="1453"/>
      <c r="IRN62" s="1454"/>
      <c r="IRO62" s="666"/>
      <c r="IRP62" s="666"/>
      <c r="IRQ62" s="666"/>
      <c r="IRR62" s="1455"/>
      <c r="IRS62" s="666"/>
      <c r="IRT62" s="666"/>
      <c r="IRU62" s="666"/>
      <c r="IRV62" s="666"/>
      <c r="IRW62" s="666"/>
      <c r="IRX62" s="666"/>
      <c r="IRY62" s="666"/>
      <c r="IRZ62" s="666"/>
      <c r="ISA62" s="666"/>
      <c r="ISB62" s="1453"/>
      <c r="ISC62" s="1453"/>
      <c r="ISD62" s="1453"/>
      <c r="ISE62" s="1454"/>
      <c r="ISF62" s="666"/>
      <c r="ISG62" s="666"/>
      <c r="ISH62" s="666"/>
      <c r="ISI62" s="1455"/>
      <c r="ISJ62" s="666"/>
      <c r="ISK62" s="666"/>
      <c r="ISL62" s="666"/>
      <c r="ISM62" s="666"/>
      <c r="ISN62" s="666"/>
      <c r="ISO62" s="666"/>
      <c r="ISP62" s="666"/>
      <c r="ISQ62" s="666"/>
      <c r="ISR62" s="666"/>
      <c r="ISS62" s="1453"/>
      <c r="IST62" s="1453"/>
      <c r="ISU62" s="1453"/>
      <c r="ISV62" s="1454"/>
      <c r="ISW62" s="666"/>
      <c r="ISX62" s="666"/>
      <c r="ISY62" s="666"/>
      <c r="ISZ62" s="1455"/>
      <c r="ITA62" s="666"/>
      <c r="ITB62" s="666"/>
      <c r="ITC62" s="666"/>
      <c r="ITD62" s="666"/>
      <c r="ITE62" s="666"/>
      <c r="ITF62" s="666"/>
      <c r="ITG62" s="666"/>
      <c r="ITH62" s="666"/>
      <c r="ITI62" s="666"/>
      <c r="ITJ62" s="1453"/>
      <c r="ITK62" s="1453"/>
      <c r="ITL62" s="1453"/>
      <c r="ITM62" s="1454"/>
      <c r="ITN62" s="666"/>
      <c r="ITO62" s="666"/>
      <c r="ITP62" s="666"/>
      <c r="ITQ62" s="1455"/>
      <c r="ITR62" s="666"/>
      <c r="ITS62" s="666"/>
      <c r="ITT62" s="666"/>
      <c r="ITU62" s="666"/>
      <c r="ITV62" s="666"/>
      <c r="ITW62" s="666"/>
      <c r="ITX62" s="666"/>
      <c r="ITY62" s="666"/>
      <c r="ITZ62" s="666"/>
      <c r="IUA62" s="1453"/>
      <c r="IUB62" s="1453"/>
      <c r="IUC62" s="1453"/>
      <c r="IUD62" s="1454"/>
      <c r="IUE62" s="666"/>
      <c r="IUF62" s="666"/>
      <c r="IUG62" s="666"/>
      <c r="IUH62" s="1455"/>
      <c r="IUI62" s="666"/>
      <c r="IUJ62" s="666"/>
      <c r="IUK62" s="666"/>
      <c r="IUL62" s="666"/>
      <c r="IUM62" s="666"/>
      <c r="IUN62" s="666"/>
      <c r="IUO62" s="666"/>
      <c r="IUP62" s="666"/>
      <c r="IUQ62" s="666"/>
      <c r="IUR62" s="1453"/>
      <c r="IUS62" s="1453"/>
      <c r="IUT62" s="1453"/>
      <c r="IUU62" s="1454"/>
      <c r="IUV62" s="666"/>
      <c r="IUW62" s="666"/>
      <c r="IUX62" s="666"/>
      <c r="IUY62" s="1455"/>
      <c r="IUZ62" s="666"/>
      <c r="IVA62" s="666"/>
      <c r="IVB62" s="666"/>
      <c r="IVC62" s="666"/>
      <c r="IVD62" s="666"/>
      <c r="IVE62" s="666"/>
      <c r="IVF62" s="666"/>
      <c r="IVG62" s="666"/>
      <c r="IVH62" s="666"/>
      <c r="IVI62" s="1453"/>
      <c r="IVJ62" s="1453"/>
      <c r="IVK62" s="1453"/>
      <c r="IVL62" s="1454"/>
      <c r="IVM62" s="666"/>
      <c r="IVN62" s="666"/>
      <c r="IVO62" s="666"/>
      <c r="IVP62" s="1455"/>
      <c r="IVQ62" s="666"/>
      <c r="IVR62" s="666"/>
      <c r="IVS62" s="666"/>
      <c r="IVT62" s="666"/>
      <c r="IVU62" s="666"/>
      <c r="IVV62" s="666"/>
      <c r="IVW62" s="666"/>
      <c r="IVX62" s="666"/>
      <c r="IVY62" s="666"/>
      <c r="IVZ62" s="1453"/>
      <c r="IWA62" s="1453"/>
      <c r="IWB62" s="1453"/>
      <c r="IWC62" s="1454"/>
      <c r="IWD62" s="666"/>
      <c r="IWE62" s="666"/>
      <c r="IWF62" s="666"/>
      <c r="IWG62" s="1455"/>
      <c r="IWH62" s="666"/>
      <c r="IWI62" s="666"/>
      <c r="IWJ62" s="666"/>
      <c r="IWK62" s="666"/>
      <c r="IWL62" s="666"/>
      <c r="IWM62" s="666"/>
      <c r="IWN62" s="666"/>
      <c r="IWO62" s="666"/>
      <c r="IWP62" s="666"/>
      <c r="IWQ62" s="1453"/>
      <c r="IWR62" s="1453"/>
      <c r="IWS62" s="1453"/>
      <c r="IWT62" s="1454"/>
      <c r="IWU62" s="666"/>
      <c r="IWV62" s="666"/>
      <c r="IWW62" s="666"/>
      <c r="IWX62" s="1455"/>
      <c r="IWY62" s="666"/>
      <c r="IWZ62" s="666"/>
      <c r="IXA62" s="666"/>
      <c r="IXB62" s="666"/>
      <c r="IXC62" s="666"/>
      <c r="IXD62" s="666"/>
      <c r="IXE62" s="666"/>
      <c r="IXF62" s="666"/>
      <c r="IXG62" s="666"/>
      <c r="IXH62" s="1453"/>
      <c r="IXI62" s="1453"/>
      <c r="IXJ62" s="1453"/>
      <c r="IXK62" s="1454"/>
      <c r="IXL62" s="666"/>
      <c r="IXM62" s="666"/>
      <c r="IXN62" s="666"/>
      <c r="IXO62" s="1455"/>
      <c r="IXP62" s="666"/>
      <c r="IXQ62" s="666"/>
      <c r="IXR62" s="666"/>
      <c r="IXS62" s="666"/>
      <c r="IXT62" s="666"/>
      <c r="IXU62" s="666"/>
      <c r="IXV62" s="666"/>
      <c r="IXW62" s="666"/>
      <c r="IXX62" s="666"/>
      <c r="IXY62" s="1453"/>
      <c r="IXZ62" s="1453"/>
      <c r="IYA62" s="1453"/>
      <c r="IYB62" s="1454"/>
      <c r="IYC62" s="666"/>
      <c r="IYD62" s="666"/>
      <c r="IYE62" s="666"/>
      <c r="IYF62" s="1455"/>
      <c r="IYG62" s="666"/>
      <c r="IYH62" s="666"/>
      <c r="IYI62" s="666"/>
      <c r="IYJ62" s="666"/>
      <c r="IYK62" s="666"/>
      <c r="IYL62" s="666"/>
      <c r="IYM62" s="666"/>
      <c r="IYN62" s="666"/>
      <c r="IYO62" s="666"/>
      <c r="IYP62" s="1453"/>
      <c r="IYQ62" s="1453"/>
      <c r="IYR62" s="1453"/>
      <c r="IYS62" s="1454"/>
      <c r="IYT62" s="666"/>
      <c r="IYU62" s="666"/>
      <c r="IYV62" s="666"/>
      <c r="IYW62" s="1455"/>
      <c r="IYX62" s="666"/>
      <c r="IYY62" s="666"/>
      <c r="IYZ62" s="666"/>
      <c r="IZA62" s="666"/>
      <c r="IZB62" s="666"/>
      <c r="IZC62" s="666"/>
      <c r="IZD62" s="666"/>
      <c r="IZE62" s="666"/>
      <c r="IZF62" s="666"/>
      <c r="IZG62" s="1453"/>
      <c r="IZH62" s="1453"/>
      <c r="IZI62" s="1453"/>
      <c r="IZJ62" s="1454"/>
      <c r="IZK62" s="666"/>
      <c r="IZL62" s="666"/>
      <c r="IZM62" s="666"/>
      <c r="IZN62" s="1455"/>
      <c r="IZO62" s="666"/>
      <c r="IZP62" s="666"/>
      <c r="IZQ62" s="666"/>
      <c r="IZR62" s="666"/>
      <c r="IZS62" s="666"/>
      <c r="IZT62" s="666"/>
      <c r="IZU62" s="666"/>
      <c r="IZV62" s="666"/>
      <c r="IZW62" s="666"/>
      <c r="IZX62" s="1453"/>
      <c r="IZY62" s="1453"/>
      <c r="IZZ62" s="1453"/>
      <c r="JAA62" s="1454"/>
      <c r="JAB62" s="666"/>
      <c r="JAC62" s="666"/>
      <c r="JAD62" s="666"/>
      <c r="JAE62" s="1455"/>
      <c r="JAF62" s="666"/>
      <c r="JAG62" s="666"/>
      <c r="JAH62" s="666"/>
      <c r="JAI62" s="666"/>
      <c r="JAJ62" s="666"/>
      <c r="JAK62" s="666"/>
      <c r="JAL62" s="666"/>
      <c r="JAM62" s="666"/>
      <c r="JAN62" s="666"/>
      <c r="JAO62" s="1453"/>
      <c r="JAP62" s="1453"/>
      <c r="JAQ62" s="1453"/>
      <c r="JAR62" s="1454"/>
      <c r="JAS62" s="666"/>
      <c r="JAT62" s="666"/>
      <c r="JAU62" s="666"/>
      <c r="JAV62" s="1455"/>
      <c r="JAW62" s="666"/>
      <c r="JAX62" s="666"/>
      <c r="JAY62" s="666"/>
      <c r="JAZ62" s="666"/>
      <c r="JBA62" s="666"/>
      <c r="JBB62" s="666"/>
      <c r="JBC62" s="666"/>
      <c r="JBD62" s="666"/>
      <c r="JBE62" s="666"/>
      <c r="JBF62" s="1453"/>
      <c r="JBG62" s="1453"/>
      <c r="JBH62" s="1453"/>
      <c r="JBI62" s="1454"/>
      <c r="JBJ62" s="666"/>
      <c r="JBK62" s="666"/>
      <c r="JBL62" s="666"/>
      <c r="JBM62" s="1455"/>
      <c r="JBN62" s="666"/>
      <c r="JBO62" s="666"/>
      <c r="JBP62" s="666"/>
      <c r="JBQ62" s="666"/>
      <c r="JBR62" s="666"/>
      <c r="JBS62" s="666"/>
      <c r="JBT62" s="666"/>
      <c r="JBU62" s="666"/>
      <c r="JBV62" s="666"/>
      <c r="JBW62" s="1453"/>
      <c r="JBX62" s="1453"/>
      <c r="JBY62" s="1453"/>
      <c r="JBZ62" s="1454"/>
      <c r="JCA62" s="666"/>
      <c r="JCB62" s="666"/>
      <c r="JCC62" s="666"/>
      <c r="JCD62" s="1455"/>
      <c r="JCE62" s="666"/>
      <c r="JCF62" s="666"/>
      <c r="JCG62" s="666"/>
      <c r="JCH62" s="666"/>
      <c r="JCI62" s="666"/>
      <c r="JCJ62" s="666"/>
      <c r="JCK62" s="666"/>
      <c r="JCL62" s="666"/>
      <c r="JCM62" s="666"/>
      <c r="JCN62" s="1453"/>
      <c r="JCO62" s="1453"/>
      <c r="JCP62" s="1453"/>
      <c r="JCQ62" s="1454"/>
      <c r="JCR62" s="666"/>
      <c r="JCS62" s="666"/>
      <c r="JCT62" s="666"/>
      <c r="JCU62" s="1455"/>
      <c r="JCV62" s="666"/>
      <c r="JCW62" s="666"/>
      <c r="JCX62" s="666"/>
      <c r="JCY62" s="666"/>
      <c r="JCZ62" s="666"/>
      <c r="JDA62" s="666"/>
      <c r="JDB62" s="666"/>
      <c r="JDC62" s="666"/>
      <c r="JDD62" s="666"/>
      <c r="JDE62" s="1453"/>
      <c r="JDF62" s="1453"/>
      <c r="JDG62" s="1453"/>
      <c r="JDH62" s="1454"/>
      <c r="JDI62" s="666"/>
      <c r="JDJ62" s="666"/>
      <c r="JDK62" s="666"/>
      <c r="JDL62" s="1455"/>
      <c r="JDM62" s="666"/>
      <c r="JDN62" s="666"/>
      <c r="JDO62" s="666"/>
      <c r="JDP62" s="666"/>
      <c r="JDQ62" s="666"/>
      <c r="JDR62" s="666"/>
      <c r="JDS62" s="666"/>
      <c r="JDT62" s="666"/>
      <c r="JDU62" s="666"/>
      <c r="JDV62" s="1453"/>
      <c r="JDW62" s="1453"/>
      <c r="JDX62" s="1453"/>
      <c r="JDY62" s="1454"/>
      <c r="JDZ62" s="666"/>
      <c r="JEA62" s="666"/>
      <c r="JEB62" s="666"/>
      <c r="JEC62" s="1455"/>
      <c r="JED62" s="666"/>
      <c r="JEE62" s="666"/>
      <c r="JEF62" s="666"/>
      <c r="JEG62" s="666"/>
      <c r="JEH62" s="666"/>
      <c r="JEI62" s="666"/>
      <c r="JEJ62" s="666"/>
      <c r="JEK62" s="666"/>
      <c r="JEL62" s="666"/>
      <c r="JEM62" s="1453"/>
      <c r="JEN62" s="1453"/>
      <c r="JEO62" s="1453"/>
      <c r="JEP62" s="1454"/>
      <c r="JEQ62" s="666"/>
      <c r="JER62" s="666"/>
      <c r="JES62" s="666"/>
      <c r="JET62" s="1455"/>
      <c r="JEU62" s="666"/>
      <c r="JEV62" s="666"/>
      <c r="JEW62" s="666"/>
      <c r="JEX62" s="666"/>
      <c r="JEY62" s="666"/>
      <c r="JEZ62" s="666"/>
      <c r="JFA62" s="666"/>
      <c r="JFB62" s="666"/>
      <c r="JFC62" s="666"/>
      <c r="JFD62" s="1453"/>
      <c r="JFE62" s="1453"/>
      <c r="JFF62" s="1453"/>
      <c r="JFG62" s="1454"/>
      <c r="JFH62" s="666"/>
      <c r="JFI62" s="666"/>
      <c r="JFJ62" s="666"/>
      <c r="JFK62" s="1455"/>
      <c r="JFL62" s="666"/>
      <c r="JFM62" s="666"/>
      <c r="JFN62" s="666"/>
      <c r="JFO62" s="666"/>
      <c r="JFP62" s="666"/>
      <c r="JFQ62" s="666"/>
      <c r="JFR62" s="666"/>
      <c r="JFS62" s="666"/>
      <c r="JFT62" s="666"/>
      <c r="JFU62" s="1453"/>
      <c r="JFV62" s="1453"/>
      <c r="JFW62" s="1453"/>
      <c r="JFX62" s="1454"/>
      <c r="JFY62" s="666"/>
      <c r="JFZ62" s="666"/>
      <c r="JGA62" s="666"/>
      <c r="JGB62" s="1455"/>
      <c r="JGC62" s="666"/>
      <c r="JGD62" s="666"/>
      <c r="JGE62" s="666"/>
      <c r="JGF62" s="666"/>
      <c r="JGG62" s="666"/>
      <c r="JGH62" s="666"/>
      <c r="JGI62" s="666"/>
      <c r="JGJ62" s="666"/>
      <c r="JGK62" s="666"/>
      <c r="JGL62" s="1453"/>
      <c r="JGM62" s="1453"/>
      <c r="JGN62" s="1453"/>
      <c r="JGO62" s="1454"/>
      <c r="JGP62" s="666"/>
      <c r="JGQ62" s="666"/>
      <c r="JGR62" s="666"/>
      <c r="JGS62" s="1455"/>
      <c r="JGT62" s="666"/>
      <c r="JGU62" s="666"/>
      <c r="JGV62" s="666"/>
      <c r="JGW62" s="666"/>
      <c r="JGX62" s="666"/>
      <c r="JGY62" s="666"/>
      <c r="JGZ62" s="666"/>
      <c r="JHA62" s="666"/>
      <c r="JHB62" s="666"/>
      <c r="JHC62" s="1453"/>
      <c r="JHD62" s="1453"/>
      <c r="JHE62" s="1453"/>
      <c r="JHF62" s="1454"/>
      <c r="JHG62" s="666"/>
      <c r="JHH62" s="666"/>
      <c r="JHI62" s="666"/>
      <c r="JHJ62" s="1455"/>
      <c r="JHK62" s="666"/>
      <c r="JHL62" s="666"/>
      <c r="JHM62" s="666"/>
      <c r="JHN62" s="666"/>
      <c r="JHO62" s="666"/>
      <c r="JHP62" s="666"/>
      <c r="JHQ62" s="666"/>
      <c r="JHR62" s="666"/>
      <c r="JHS62" s="666"/>
      <c r="JHT62" s="1453"/>
      <c r="JHU62" s="1453"/>
      <c r="JHV62" s="1453"/>
      <c r="JHW62" s="1454"/>
      <c r="JHX62" s="666"/>
      <c r="JHY62" s="666"/>
      <c r="JHZ62" s="666"/>
      <c r="JIA62" s="1455"/>
      <c r="JIB62" s="666"/>
      <c r="JIC62" s="666"/>
      <c r="JID62" s="666"/>
      <c r="JIE62" s="666"/>
      <c r="JIF62" s="666"/>
      <c r="JIG62" s="666"/>
      <c r="JIH62" s="666"/>
      <c r="JII62" s="666"/>
      <c r="JIJ62" s="666"/>
      <c r="JIK62" s="1453"/>
      <c r="JIL62" s="1453"/>
      <c r="JIM62" s="1453"/>
      <c r="JIN62" s="1454"/>
      <c r="JIO62" s="666"/>
      <c r="JIP62" s="666"/>
      <c r="JIQ62" s="666"/>
      <c r="JIR62" s="1455"/>
      <c r="JIS62" s="666"/>
      <c r="JIT62" s="666"/>
      <c r="JIU62" s="666"/>
      <c r="JIV62" s="666"/>
      <c r="JIW62" s="666"/>
      <c r="JIX62" s="666"/>
      <c r="JIY62" s="666"/>
      <c r="JIZ62" s="666"/>
      <c r="JJA62" s="666"/>
      <c r="JJB62" s="1453"/>
      <c r="JJC62" s="1453"/>
      <c r="JJD62" s="1453"/>
      <c r="JJE62" s="1454"/>
      <c r="JJF62" s="666"/>
      <c r="JJG62" s="666"/>
      <c r="JJH62" s="666"/>
      <c r="JJI62" s="1455"/>
      <c r="JJJ62" s="666"/>
      <c r="JJK62" s="666"/>
      <c r="JJL62" s="666"/>
      <c r="JJM62" s="666"/>
      <c r="JJN62" s="666"/>
      <c r="JJO62" s="666"/>
      <c r="JJP62" s="666"/>
      <c r="JJQ62" s="666"/>
      <c r="JJR62" s="666"/>
      <c r="JJS62" s="1453"/>
      <c r="JJT62" s="1453"/>
      <c r="JJU62" s="1453"/>
      <c r="JJV62" s="1454"/>
      <c r="JJW62" s="666"/>
      <c r="JJX62" s="666"/>
      <c r="JJY62" s="666"/>
      <c r="JJZ62" s="1455"/>
      <c r="JKA62" s="666"/>
      <c r="JKB62" s="666"/>
      <c r="JKC62" s="666"/>
      <c r="JKD62" s="666"/>
      <c r="JKE62" s="666"/>
      <c r="JKF62" s="666"/>
      <c r="JKG62" s="666"/>
      <c r="JKH62" s="666"/>
      <c r="JKI62" s="666"/>
      <c r="JKJ62" s="1453"/>
      <c r="JKK62" s="1453"/>
      <c r="JKL62" s="1453"/>
      <c r="JKM62" s="1454"/>
      <c r="JKN62" s="666"/>
      <c r="JKO62" s="666"/>
      <c r="JKP62" s="666"/>
      <c r="JKQ62" s="1455"/>
      <c r="JKR62" s="666"/>
      <c r="JKS62" s="666"/>
      <c r="JKT62" s="666"/>
      <c r="JKU62" s="666"/>
      <c r="JKV62" s="666"/>
      <c r="JKW62" s="666"/>
      <c r="JKX62" s="666"/>
      <c r="JKY62" s="666"/>
      <c r="JKZ62" s="666"/>
      <c r="JLA62" s="1453"/>
      <c r="JLB62" s="1453"/>
      <c r="JLC62" s="1453"/>
      <c r="JLD62" s="1454"/>
      <c r="JLE62" s="666"/>
      <c r="JLF62" s="666"/>
      <c r="JLG62" s="666"/>
      <c r="JLH62" s="1455"/>
      <c r="JLI62" s="666"/>
      <c r="JLJ62" s="666"/>
      <c r="JLK62" s="666"/>
      <c r="JLL62" s="666"/>
      <c r="JLM62" s="666"/>
      <c r="JLN62" s="666"/>
      <c r="JLO62" s="666"/>
      <c r="JLP62" s="666"/>
      <c r="JLQ62" s="666"/>
      <c r="JLR62" s="1453"/>
      <c r="JLS62" s="1453"/>
      <c r="JLT62" s="1453"/>
      <c r="JLU62" s="1454"/>
      <c r="JLV62" s="666"/>
      <c r="JLW62" s="666"/>
      <c r="JLX62" s="666"/>
      <c r="JLY62" s="1455"/>
      <c r="JLZ62" s="666"/>
      <c r="JMA62" s="666"/>
      <c r="JMB62" s="666"/>
      <c r="JMC62" s="666"/>
      <c r="JMD62" s="666"/>
      <c r="JME62" s="666"/>
      <c r="JMF62" s="666"/>
      <c r="JMG62" s="666"/>
      <c r="JMH62" s="666"/>
      <c r="JMI62" s="1453"/>
      <c r="JMJ62" s="1453"/>
      <c r="JMK62" s="1453"/>
      <c r="JML62" s="1454"/>
      <c r="JMM62" s="666"/>
      <c r="JMN62" s="666"/>
      <c r="JMO62" s="666"/>
      <c r="JMP62" s="1455"/>
      <c r="JMQ62" s="666"/>
      <c r="JMR62" s="666"/>
      <c r="JMS62" s="666"/>
      <c r="JMT62" s="666"/>
      <c r="JMU62" s="666"/>
      <c r="JMV62" s="666"/>
      <c r="JMW62" s="666"/>
      <c r="JMX62" s="666"/>
      <c r="JMY62" s="666"/>
      <c r="JMZ62" s="1453"/>
      <c r="JNA62" s="1453"/>
      <c r="JNB62" s="1453"/>
      <c r="JNC62" s="1454"/>
      <c r="JND62" s="666"/>
      <c r="JNE62" s="666"/>
      <c r="JNF62" s="666"/>
      <c r="JNG62" s="1455"/>
      <c r="JNH62" s="666"/>
      <c r="JNI62" s="666"/>
      <c r="JNJ62" s="666"/>
      <c r="JNK62" s="666"/>
      <c r="JNL62" s="666"/>
      <c r="JNM62" s="666"/>
      <c r="JNN62" s="666"/>
      <c r="JNO62" s="666"/>
      <c r="JNP62" s="666"/>
      <c r="JNQ62" s="1453"/>
      <c r="JNR62" s="1453"/>
      <c r="JNS62" s="1453"/>
      <c r="JNT62" s="1454"/>
      <c r="JNU62" s="666"/>
      <c r="JNV62" s="666"/>
      <c r="JNW62" s="666"/>
      <c r="JNX62" s="1455"/>
      <c r="JNY62" s="666"/>
      <c r="JNZ62" s="666"/>
      <c r="JOA62" s="666"/>
      <c r="JOB62" s="666"/>
      <c r="JOC62" s="666"/>
      <c r="JOD62" s="666"/>
      <c r="JOE62" s="666"/>
      <c r="JOF62" s="666"/>
      <c r="JOG62" s="666"/>
      <c r="JOH62" s="1453"/>
      <c r="JOI62" s="1453"/>
      <c r="JOJ62" s="1453"/>
      <c r="JOK62" s="1454"/>
      <c r="JOL62" s="666"/>
      <c r="JOM62" s="666"/>
      <c r="JON62" s="666"/>
      <c r="JOO62" s="1455"/>
      <c r="JOP62" s="666"/>
      <c r="JOQ62" s="666"/>
      <c r="JOR62" s="666"/>
      <c r="JOS62" s="666"/>
      <c r="JOT62" s="666"/>
      <c r="JOU62" s="666"/>
      <c r="JOV62" s="666"/>
      <c r="JOW62" s="666"/>
      <c r="JOX62" s="666"/>
      <c r="JOY62" s="1453"/>
      <c r="JOZ62" s="1453"/>
      <c r="JPA62" s="1453"/>
      <c r="JPB62" s="1454"/>
      <c r="JPC62" s="666"/>
      <c r="JPD62" s="666"/>
      <c r="JPE62" s="666"/>
      <c r="JPF62" s="1455"/>
      <c r="JPG62" s="666"/>
      <c r="JPH62" s="666"/>
      <c r="JPI62" s="666"/>
      <c r="JPJ62" s="666"/>
      <c r="JPK62" s="666"/>
      <c r="JPL62" s="666"/>
      <c r="JPM62" s="666"/>
      <c r="JPN62" s="666"/>
      <c r="JPO62" s="666"/>
      <c r="JPP62" s="1453"/>
      <c r="JPQ62" s="1453"/>
      <c r="JPR62" s="1453"/>
      <c r="JPS62" s="1454"/>
      <c r="JPT62" s="666"/>
      <c r="JPU62" s="666"/>
      <c r="JPV62" s="666"/>
      <c r="JPW62" s="1455"/>
      <c r="JPX62" s="666"/>
      <c r="JPY62" s="666"/>
      <c r="JPZ62" s="666"/>
      <c r="JQA62" s="666"/>
      <c r="JQB62" s="666"/>
      <c r="JQC62" s="666"/>
      <c r="JQD62" s="666"/>
      <c r="JQE62" s="666"/>
      <c r="JQF62" s="666"/>
      <c r="JQG62" s="1453"/>
      <c r="JQH62" s="1453"/>
      <c r="JQI62" s="1453"/>
      <c r="JQJ62" s="1454"/>
      <c r="JQK62" s="666"/>
      <c r="JQL62" s="666"/>
      <c r="JQM62" s="666"/>
      <c r="JQN62" s="1455"/>
      <c r="JQO62" s="666"/>
      <c r="JQP62" s="666"/>
      <c r="JQQ62" s="666"/>
      <c r="JQR62" s="666"/>
      <c r="JQS62" s="666"/>
      <c r="JQT62" s="666"/>
      <c r="JQU62" s="666"/>
      <c r="JQV62" s="666"/>
      <c r="JQW62" s="666"/>
      <c r="JQX62" s="1453"/>
      <c r="JQY62" s="1453"/>
      <c r="JQZ62" s="1453"/>
      <c r="JRA62" s="1454"/>
      <c r="JRB62" s="666"/>
      <c r="JRC62" s="666"/>
      <c r="JRD62" s="666"/>
      <c r="JRE62" s="1455"/>
      <c r="JRF62" s="666"/>
      <c r="JRG62" s="666"/>
      <c r="JRH62" s="666"/>
      <c r="JRI62" s="666"/>
      <c r="JRJ62" s="666"/>
      <c r="JRK62" s="666"/>
      <c r="JRL62" s="666"/>
      <c r="JRM62" s="666"/>
      <c r="JRN62" s="666"/>
      <c r="JRO62" s="1453"/>
      <c r="JRP62" s="1453"/>
      <c r="JRQ62" s="1453"/>
      <c r="JRR62" s="1454"/>
      <c r="JRS62" s="666"/>
      <c r="JRT62" s="666"/>
      <c r="JRU62" s="666"/>
      <c r="JRV62" s="1455"/>
      <c r="JRW62" s="666"/>
      <c r="JRX62" s="666"/>
      <c r="JRY62" s="666"/>
      <c r="JRZ62" s="666"/>
      <c r="JSA62" s="666"/>
      <c r="JSB62" s="666"/>
      <c r="JSC62" s="666"/>
      <c r="JSD62" s="666"/>
      <c r="JSE62" s="666"/>
      <c r="JSF62" s="1453"/>
      <c r="JSG62" s="1453"/>
      <c r="JSH62" s="1453"/>
      <c r="JSI62" s="1454"/>
      <c r="JSJ62" s="666"/>
      <c r="JSK62" s="666"/>
      <c r="JSL62" s="666"/>
      <c r="JSM62" s="1455"/>
      <c r="JSN62" s="666"/>
      <c r="JSO62" s="666"/>
      <c r="JSP62" s="666"/>
      <c r="JSQ62" s="666"/>
      <c r="JSR62" s="666"/>
      <c r="JSS62" s="666"/>
      <c r="JST62" s="666"/>
      <c r="JSU62" s="666"/>
      <c r="JSV62" s="666"/>
      <c r="JSW62" s="1453"/>
      <c r="JSX62" s="1453"/>
      <c r="JSY62" s="1453"/>
      <c r="JSZ62" s="1454"/>
      <c r="JTA62" s="666"/>
      <c r="JTB62" s="666"/>
      <c r="JTC62" s="666"/>
      <c r="JTD62" s="1455"/>
      <c r="JTE62" s="666"/>
      <c r="JTF62" s="666"/>
      <c r="JTG62" s="666"/>
      <c r="JTH62" s="666"/>
      <c r="JTI62" s="666"/>
      <c r="JTJ62" s="666"/>
      <c r="JTK62" s="666"/>
      <c r="JTL62" s="666"/>
      <c r="JTM62" s="666"/>
      <c r="JTN62" s="1453"/>
      <c r="JTO62" s="1453"/>
      <c r="JTP62" s="1453"/>
      <c r="JTQ62" s="1454"/>
      <c r="JTR62" s="666"/>
      <c r="JTS62" s="666"/>
      <c r="JTT62" s="666"/>
      <c r="JTU62" s="1455"/>
      <c r="JTV62" s="666"/>
      <c r="JTW62" s="666"/>
      <c r="JTX62" s="666"/>
      <c r="JTY62" s="666"/>
      <c r="JTZ62" s="666"/>
      <c r="JUA62" s="666"/>
      <c r="JUB62" s="666"/>
      <c r="JUC62" s="666"/>
      <c r="JUD62" s="666"/>
      <c r="JUE62" s="1453"/>
      <c r="JUF62" s="1453"/>
      <c r="JUG62" s="1453"/>
      <c r="JUH62" s="1454"/>
      <c r="JUI62" s="666"/>
      <c r="JUJ62" s="666"/>
      <c r="JUK62" s="666"/>
      <c r="JUL62" s="1455"/>
      <c r="JUM62" s="666"/>
      <c r="JUN62" s="666"/>
      <c r="JUO62" s="666"/>
      <c r="JUP62" s="666"/>
      <c r="JUQ62" s="666"/>
      <c r="JUR62" s="666"/>
      <c r="JUS62" s="666"/>
      <c r="JUT62" s="666"/>
      <c r="JUU62" s="666"/>
      <c r="JUV62" s="1453"/>
      <c r="JUW62" s="1453"/>
      <c r="JUX62" s="1453"/>
      <c r="JUY62" s="1454"/>
      <c r="JUZ62" s="666"/>
      <c r="JVA62" s="666"/>
      <c r="JVB62" s="666"/>
      <c r="JVC62" s="1455"/>
      <c r="JVD62" s="666"/>
      <c r="JVE62" s="666"/>
      <c r="JVF62" s="666"/>
      <c r="JVG62" s="666"/>
      <c r="JVH62" s="666"/>
      <c r="JVI62" s="666"/>
      <c r="JVJ62" s="666"/>
      <c r="JVK62" s="666"/>
      <c r="JVL62" s="666"/>
      <c r="JVM62" s="1453"/>
      <c r="JVN62" s="1453"/>
      <c r="JVO62" s="1453"/>
      <c r="JVP62" s="1454"/>
      <c r="JVQ62" s="666"/>
      <c r="JVR62" s="666"/>
      <c r="JVS62" s="666"/>
      <c r="JVT62" s="1455"/>
      <c r="JVU62" s="666"/>
      <c r="JVV62" s="666"/>
      <c r="JVW62" s="666"/>
      <c r="JVX62" s="666"/>
      <c r="JVY62" s="666"/>
      <c r="JVZ62" s="666"/>
      <c r="JWA62" s="666"/>
      <c r="JWB62" s="666"/>
      <c r="JWC62" s="666"/>
      <c r="JWD62" s="1453"/>
      <c r="JWE62" s="1453"/>
      <c r="JWF62" s="1453"/>
      <c r="JWG62" s="1454"/>
      <c r="JWH62" s="666"/>
      <c r="JWI62" s="666"/>
      <c r="JWJ62" s="666"/>
      <c r="JWK62" s="1455"/>
      <c r="JWL62" s="666"/>
      <c r="JWM62" s="666"/>
      <c r="JWN62" s="666"/>
      <c r="JWO62" s="666"/>
      <c r="JWP62" s="666"/>
      <c r="JWQ62" s="666"/>
      <c r="JWR62" s="666"/>
      <c r="JWS62" s="666"/>
      <c r="JWT62" s="666"/>
      <c r="JWU62" s="1453"/>
      <c r="JWV62" s="1453"/>
      <c r="JWW62" s="1453"/>
      <c r="JWX62" s="1454"/>
      <c r="JWY62" s="666"/>
      <c r="JWZ62" s="666"/>
      <c r="JXA62" s="666"/>
      <c r="JXB62" s="1455"/>
      <c r="JXC62" s="666"/>
      <c r="JXD62" s="666"/>
      <c r="JXE62" s="666"/>
      <c r="JXF62" s="666"/>
      <c r="JXG62" s="666"/>
      <c r="JXH62" s="666"/>
      <c r="JXI62" s="666"/>
      <c r="JXJ62" s="666"/>
      <c r="JXK62" s="666"/>
      <c r="JXL62" s="1453"/>
      <c r="JXM62" s="1453"/>
      <c r="JXN62" s="1453"/>
      <c r="JXO62" s="1454"/>
      <c r="JXP62" s="666"/>
      <c r="JXQ62" s="666"/>
      <c r="JXR62" s="666"/>
      <c r="JXS62" s="1455"/>
      <c r="JXT62" s="666"/>
      <c r="JXU62" s="666"/>
      <c r="JXV62" s="666"/>
      <c r="JXW62" s="666"/>
      <c r="JXX62" s="666"/>
      <c r="JXY62" s="666"/>
      <c r="JXZ62" s="666"/>
      <c r="JYA62" s="666"/>
      <c r="JYB62" s="666"/>
      <c r="JYC62" s="1453"/>
      <c r="JYD62" s="1453"/>
      <c r="JYE62" s="1453"/>
      <c r="JYF62" s="1454"/>
      <c r="JYG62" s="666"/>
      <c r="JYH62" s="666"/>
      <c r="JYI62" s="666"/>
      <c r="JYJ62" s="1455"/>
      <c r="JYK62" s="666"/>
      <c r="JYL62" s="666"/>
      <c r="JYM62" s="666"/>
      <c r="JYN62" s="666"/>
      <c r="JYO62" s="666"/>
      <c r="JYP62" s="666"/>
      <c r="JYQ62" s="666"/>
      <c r="JYR62" s="666"/>
      <c r="JYS62" s="666"/>
      <c r="JYT62" s="1453"/>
      <c r="JYU62" s="1453"/>
      <c r="JYV62" s="1453"/>
      <c r="JYW62" s="1454"/>
      <c r="JYX62" s="666"/>
      <c r="JYY62" s="666"/>
      <c r="JYZ62" s="666"/>
      <c r="JZA62" s="1455"/>
      <c r="JZB62" s="666"/>
      <c r="JZC62" s="666"/>
      <c r="JZD62" s="666"/>
      <c r="JZE62" s="666"/>
      <c r="JZF62" s="666"/>
      <c r="JZG62" s="666"/>
      <c r="JZH62" s="666"/>
      <c r="JZI62" s="666"/>
      <c r="JZJ62" s="666"/>
      <c r="JZK62" s="1453"/>
      <c r="JZL62" s="1453"/>
      <c r="JZM62" s="1453"/>
      <c r="JZN62" s="1454"/>
      <c r="JZO62" s="666"/>
      <c r="JZP62" s="666"/>
      <c r="JZQ62" s="666"/>
      <c r="JZR62" s="1455"/>
      <c r="JZS62" s="666"/>
      <c r="JZT62" s="666"/>
      <c r="JZU62" s="666"/>
      <c r="JZV62" s="666"/>
      <c r="JZW62" s="666"/>
      <c r="JZX62" s="666"/>
      <c r="JZY62" s="666"/>
      <c r="JZZ62" s="666"/>
      <c r="KAA62" s="666"/>
      <c r="KAB62" s="1453"/>
      <c r="KAC62" s="1453"/>
      <c r="KAD62" s="1453"/>
      <c r="KAE62" s="1454"/>
      <c r="KAF62" s="666"/>
      <c r="KAG62" s="666"/>
      <c r="KAH62" s="666"/>
      <c r="KAI62" s="1455"/>
      <c r="KAJ62" s="666"/>
      <c r="KAK62" s="666"/>
      <c r="KAL62" s="666"/>
      <c r="KAM62" s="666"/>
      <c r="KAN62" s="666"/>
      <c r="KAO62" s="666"/>
      <c r="KAP62" s="666"/>
      <c r="KAQ62" s="666"/>
      <c r="KAR62" s="666"/>
      <c r="KAS62" s="1453"/>
      <c r="KAT62" s="1453"/>
      <c r="KAU62" s="1453"/>
      <c r="KAV62" s="1454"/>
      <c r="KAW62" s="666"/>
      <c r="KAX62" s="666"/>
      <c r="KAY62" s="666"/>
      <c r="KAZ62" s="1455"/>
      <c r="KBA62" s="666"/>
      <c r="KBB62" s="666"/>
      <c r="KBC62" s="666"/>
      <c r="KBD62" s="666"/>
      <c r="KBE62" s="666"/>
      <c r="KBF62" s="666"/>
      <c r="KBG62" s="666"/>
      <c r="KBH62" s="666"/>
      <c r="KBI62" s="666"/>
      <c r="KBJ62" s="1453"/>
      <c r="KBK62" s="1453"/>
      <c r="KBL62" s="1453"/>
      <c r="KBM62" s="1454"/>
      <c r="KBN62" s="666"/>
      <c r="KBO62" s="666"/>
      <c r="KBP62" s="666"/>
      <c r="KBQ62" s="1455"/>
      <c r="KBR62" s="666"/>
      <c r="KBS62" s="666"/>
      <c r="KBT62" s="666"/>
      <c r="KBU62" s="666"/>
      <c r="KBV62" s="666"/>
      <c r="KBW62" s="666"/>
      <c r="KBX62" s="666"/>
      <c r="KBY62" s="666"/>
      <c r="KBZ62" s="666"/>
      <c r="KCA62" s="1453"/>
      <c r="KCB62" s="1453"/>
      <c r="KCC62" s="1453"/>
      <c r="KCD62" s="1454"/>
      <c r="KCE62" s="666"/>
      <c r="KCF62" s="666"/>
      <c r="KCG62" s="666"/>
      <c r="KCH62" s="1455"/>
      <c r="KCI62" s="666"/>
      <c r="KCJ62" s="666"/>
      <c r="KCK62" s="666"/>
      <c r="KCL62" s="666"/>
      <c r="KCM62" s="666"/>
      <c r="KCN62" s="666"/>
      <c r="KCO62" s="666"/>
      <c r="KCP62" s="666"/>
      <c r="KCQ62" s="666"/>
      <c r="KCR62" s="1453"/>
      <c r="KCS62" s="1453"/>
      <c r="KCT62" s="1453"/>
      <c r="KCU62" s="1454"/>
      <c r="KCV62" s="666"/>
      <c r="KCW62" s="666"/>
      <c r="KCX62" s="666"/>
      <c r="KCY62" s="1455"/>
      <c r="KCZ62" s="666"/>
      <c r="KDA62" s="666"/>
      <c r="KDB62" s="666"/>
      <c r="KDC62" s="666"/>
      <c r="KDD62" s="666"/>
      <c r="KDE62" s="666"/>
      <c r="KDF62" s="666"/>
      <c r="KDG62" s="666"/>
      <c r="KDH62" s="666"/>
      <c r="KDI62" s="1453"/>
      <c r="KDJ62" s="1453"/>
      <c r="KDK62" s="1453"/>
      <c r="KDL62" s="1454"/>
      <c r="KDM62" s="666"/>
      <c r="KDN62" s="666"/>
      <c r="KDO62" s="666"/>
      <c r="KDP62" s="1455"/>
      <c r="KDQ62" s="666"/>
      <c r="KDR62" s="666"/>
      <c r="KDS62" s="666"/>
      <c r="KDT62" s="666"/>
      <c r="KDU62" s="666"/>
      <c r="KDV62" s="666"/>
      <c r="KDW62" s="666"/>
      <c r="KDX62" s="666"/>
      <c r="KDY62" s="666"/>
      <c r="KDZ62" s="1453"/>
      <c r="KEA62" s="1453"/>
      <c r="KEB62" s="1453"/>
      <c r="KEC62" s="1454"/>
      <c r="KED62" s="666"/>
      <c r="KEE62" s="666"/>
      <c r="KEF62" s="666"/>
      <c r="KEG62" s="1455"/>
      <c r="KEH62" s="666"/>
      <c r="KEI62" s="666"/>
      <c r="KEJ62" s="666"/>
      <c r="KEK62" s="666"/>
      <c r="KEL62" s="666"/>
      <c r="KEM62" s="666"/>
      <c r="KEN62" s="666"/>
      <c r="KEO62" s="666"/>
      <c r="KEP62" s="666"/>
      <c r="KEQ62" s="1453"/>
      <c r="KER62" s="1453"/>
      <c r="KES62" s="1453"/>
      <c r="KET62" s="1454"/>
      <c r="KEU62" s="666"/>
      <c r="KEV62" s="666"/>
      <c r="KEW62" s="666"/>
      <c r="KEX62" s="1455"/>
      <c r="KEY62" s="666"/>
      <c r="KEZ62" s="666"/>
      <c r="KFA62" s="666"/>
      <c r="KFB62" s="666"/>
      <c r="KFC62" s="666"/>
      <c r="KFD62" s="666"/>
      <c r="KFE62" s="666"/>
      <c r="KFF62" s="666"/>
      <c r="KFG62" s="666"/>
      <c r="KFH62" s="1453"/>
      <c r="KFI62" s="1453"/>
      <c r="KFJ62" s="1453"/>
      <c r="KFK62" s="1454"/>
      <c r="KFL62" s="666"/>
      <c r="KFM62" s="666"/>
      <c r="KFN62" s="666"/>
      <c r="KFO62" s="1455"/>
      <c r="KFP62" s="666"/>
      <c r="KFQ62" s="666"/>
      <c r="KFR62" s="666"/>
      <c r="KFS62" s="666"/>
      <c r="KFT62" s="666"/>
      <c r="KFU62" s="666"/>
      <c r="KFV62" s="666"/>
      <c r="KFW62" s="666"/>
      <c r="KFX62" s="666"/>
      <c r="KFY62" s="1453"/>
      <c r="KFZ62" s="1453"/>
      <c r="KGA62" s="1453"/>
      <c r="KGB62" s="1454"/>
      <c r="KGC62" s="666"/>
      <c r="KGD62" s="666"/>
      <c r="KGE62" s="666"/>
      <c r="KGF62" s="1455"/>
      <c r="KGG62" s="666"/>
      <c r="KGH62" s="666"/>
      <c r="KGI62" s="666"/>
      <c r="KGJ62" s="666"/>
      <c r="KGK62" s="666"/>
      <c r="KGL62" s="666"/>
      <c r="KGM62" s="666"/>
      <c r="KGN62" s="666"/>
      <c r="KGO62" s="666"/>
      <c r="KGP62" s="1453"/>
      <c r="KGQ62" s="1453"/>
      <c r="KGR62" s="1453"/>
      <c r="KGS62" s="1454"/>
      <c r="KGT62" s="666"/>
      <c r="KGU62" s="666"/>
      <c r="KGV62" s="666"/>
      <c r="KGW62" s="1455"/>
      <c r="KGX62" s="666"/>
      <c r="KGY62" s="666"/>
      <c r="KGZ62" s="666"/>
      <c r="KHA62" s="666"/>
      <c r="KHB62" s="666"/>
      <c r="KHC62" s="666"/>
      <c r="KHD62" s="666"/>
      <c r="KHE62" s="666"/>
      <c r="KHF62" s="666"/>
      <c r="KHG62" s="1453"/>
      <c r="KHH62" s="1453"/>
      <c r="KHI62" s="1453"/>
      <c r="KHJ62" s="1454"/>
      <c r="KHK62" s="666"/>
      <c r="KHL62" s="666"/>
      <c r="KHM62" s="666"/>
      <c r="KHN62" s="1455"/>
      <c r="KHO62" s="666"/>
      <c r="KHP62" s="666"/>
      <c r="KHQ62" s="666"/>
      <c r="KHR62" s="666"/>
      <c r="KHS62" s="666"/>
      <c r="KHT62" s="666"/>
      <c r="KHU62" s="666"/>
      <c r="KHV62" s="666"/>
      <c r="KHW62" s="666"/>
      <c r="KHX62" s="1453"/>
      <c r="KHY62" s="1453"/>
      <c r="KHZ62" s="1453"/>
      <c r="KIA62" s="1454"/>
      <c r="KIB62" s="666"/>
      <c r="KIC62" s="666"/>
      <c r="KID62" s="666"/>
      <c r="KIE62" s="1455"/>
      <c r="KIF62" s="666"/>
      <c r="KIG62" s="666"/>
      <c r="KIH62" s="666"/>
      <c r="KII62" s="666"/>
      <c r="KIJ62" s="666"/>
      <c r="KIK62" s="666"/>
      <c r="KIL62" s="666"/>
      <c r="KIM62" s="666"/>
      <c r="KIN62" s="666"/>
      <c r="KIO62" s="1453"/>
      <c r="KIP62" s="1453"/>
      <c r="KIQ62" s="1453"/>
      <c r="KIR62" s="1454"/>
      <c r="KIS62" s="666"/>
      <c r="KIT62" s="666"/>
      <c r="KIU62" s="666"/>
      <c r="KIV62" s="1455"/>
      <c r="KIW62" s="666"/>
      <c r="KIX62" s="666"/>
      <c r="KIY62" s="666"/>
      <c r="KIZ62" s="666"/>
      <c r="KJA62" s="666"/>
      <c r="KJB62" s="666"/>
      <c r="KJC62" s="666"/>
      <c r="KJD62" s="666"/>
      <c r="KJE62" s="666"/>
      <c r="KJF62" s="1453"/>
      <c r="KJG62" s="1453"/>
      <c r="KJH62" s="1453"/>
      <c r="KJI62" s="1454"/>
      <c r="KJJ62" s="666"/>
      <c r="KJK62" s="666"/>
      <c r="KJL62" s="666"/>
      <c r="KJM62" s="1455"/>
      <c r="KJN62" s="666"/>
      <c r="KJO62" s="666"/>
      <c r="KJP62" s="666"/>
      <c r="KJQ62" s="666"/>
      <c r="KJR62" s="666"/>
      <c r="KJS62" s="666"/>
      <c r="KJT62" s="666"/>
      <c r="KJU62" s="666"/>
      <c r="KJV62" s="666"/>
      <c r="KJW62" s="1453"/>
      <c r="KJX62" s="1453"/>
      <c r="KJY62" s="1453"/>
      <c r="KJZ62" s="1454"/>
      <c r="KKA62" s="666"/>
      <c r="KKB62" s="666"/>
      <c r="KKC62" s="666"/>
      <c r="KKD62" s="1455"/>
      <c r="KKE62" s="666"/>
      <c r="KKF62" s="666"/>
      <c r="KKG62" s="666"/>
      <c r="KKH62" s="666"/>
      <c r="KKI62" s="666"/>
      <c r="KKJ62" s="666"/>
      <c r="KKK62" s="666"/>
      <c r="KKL62" s="666"/>
      <c r="KKM62" s="666"/>
      <c r="KKN62" s="1453"/>
      <c r="KKO62" s="1453"/>
      <c r="KKP62" s="1453"/>
      <c r="KKQ62" s="1454"/>
      <c r="KKR62" s="666"/>
      <c r="KKS62" s="666"/>
      <c r="KKT62" s="666"/>
      <c r="KKU62" s="1455"/>
      <c r="KKV62" s="666"/>
      <c r="KKW62" s="666"/>
      <c r="KKX62" s="666"/>
      <c r="KKY62" s="666"/>
      <c r="KKZ62" s="666"/>
      <c r="KLA62" s="666"/>
      <c r="KLB62" s="666"/>
      <c r="KLC62" s="666"/>
      <c r="KLD62" s="666"/>
      <c r="KLE62" s="1453"/>
      <c r="KLF62" s="1453"/>
      <c r="KLG62" s="1453"/>
      <c r="KLH62" s="1454"/>
      <c r="KLI62" s="666"/>
      <c r="KLJ62" s="666"/>
      <c r="KLK62" s="666"/>
      <c r="KLL62" s="1455"/>
      <c r="KLM62" s="666"/>
      <c r="KLN62" s="666"/>
      <c r="KLO62" s="666"/>
      <c r="KLP62" s="666"/>
      <c r="KLQ62" s="666"/>
      <c r="KLR62" s="666"/>
      <c r="KLS62" s="666"/>
      <c r="KLT62" s="666"/>
      <c r="KLU62" s="666"/>
      <c r="KLV62" s="1453"/>
      <c r="KLW62" s="1453"/>
      <c r="KLX62" s="1453"/>
      <c r="KLY62" s="1454"/>
      <c r="KLZ62" s="666"/>
      <c r="KMA62" s="666"/>
      <c r="KMB62" s="666"/>
      <c r="KMC62" s="1455"/>
      <c r="KMD62" s="666"/>
      <c r="KME62" s="666"/>
      <c r="KMF62" s="666"/>
      <c r="KMG62" s="666"/>
      <c r="KMH62" s="666"/>
      <c r="KMI62" s="666"/>
      <c r="KMJ62" s="666"/>
      <c r="KMK62" s="666"/>
      <c r="KML62" s="666"/>
      <c r="KMM62" s="1453"/>
      <c r="KMN62" s="1453"/>
      <c r="KMO62" s="1453"/>
      <c r="KMP62" s="1454"/>
      <c r="KMQ62" s="666"/>
      <c r="KMR62" s="666"/>
      <c r="KMS62" s="666"/>
      <c r="KMT62" s="1455"/>
      <c r="KMU62" s="666"/>
      <c r="KMV62" s="666"/>
      <c r="KMW62" s="666"/>
      <c r="KMX62" s="666"/>
      <c r="KMY62" s="666"/>
      <c r="KMZ62" s="666"/>
      <c r="KNA62" s="666"/>
      <c r="KNB62" s="666"/>
      <c r="KNC62" s="666"/>
      <c r="KND62" s="1453"/>
      <c r="KNE62" s="1453"/>
      <c r="KNF62" s="1453"/>
      <c r="KNG62" s="1454"/>
      <c r="KNH62" s="666"/>
      <c r="KNI62" s="666"/>
      <c r="KNJ62" s="666"/>
      <c r="KNK62" s="1455"/>
      <c r="KNL62" s="666"/>
      <c r="KNM62" s="666"/>
      <c r="KNN62" s="666"/>
      <c r="KNO62" s="666"/>
      <c r="KNP62" s="666"/>
      <c r="KNQ62" s="666"/>
      <c r="KNR62" s="666"/>
      <c r="KNS62" s="666"/>
      <c r="KNT62" s="666"/>
      <c r="KNU62" s="1453"/>
      <c r="KNV62" s="1453"/>
      <c r="KNW62" s="1453"/>
      <c r="KNX62" s="1454"/>
      <c r="KNY62" s="666"/>
      <c r="KNZ62" s="666"/>
      <c r="KOA62" s="666"/>
      <c r="KOB62" s="1455"/>
      <c r="KOC62" s="666"/>
      <c r="KOD62" s="666"/>
      <c r="KOE62" s="666"/>
      <c r="KOF62" s="666"/>
      <c r="KOG62" s="666"/>
      <c r="KOH62" s="666"/>
      <c r="KOI62" s="666"/>
      <c r="KOJ62" s="666"/>
      <c r="KOK62" s="666"/>
      <c r="KOL62" s="1453"/>
      <c r="KOM62" s="1453"/>
      <c r="KON62" s="1453"/>
      <c r="KOO62" s="1454"/>
      <c r="KOP62" s="666"/>
      <c r="KOQ62" s="666"/>
      <c r="KOR62" s="666"/>
      <c r="KOS62" s="1455"/>
      <c r="KOT62" s="666"/>
      <c r="KOU62" s="666"/>
      <c r="KOV62" s="666"/>
      <c r="KOW62" s="666"/>
      <c r="KOX62" s="666"/>
      <c r="KOY62" s="666"/>
      <c r="KOZ62" s="666"/>
      <c r="KPA62" s="666"/>
      <c r="KPB62" s="666"/>
      <c r="KPC62" s="1453"/>
      <c r="KPD62" s="1453"/>
      <c r="KPE62" s="1453"/>
      <c r="KPF62" s="1454"/>
      <c r="KPG62" s="666"/>
      <c r="KPH62" s="666"/>
      <c r="KPI62" s="666"/>
      <c r="KPJ62" s="1455"/>
      <c r="KPK62" s="666"/>
      <c r="KPL62" s="666"/>
      <c r="KPM62" s="666"/>
      <c r="KPN62" s="666"/>
      <c r="KPO62" s="666"/>
      <c r="KPP62" s="666"/>
      <c r="KPQ62" s="666"/>
      <c r="KPR62" s="666"/>
      <c r="KPS62" s="666"/>
      <c r="KPT62" s="1453"/>
      <c r="KPU62" s="1453"/>
      <c r="KPV62" s="1453"/>
      <c r="KPW62" s="1454"/>
      <c r="KPX62" s="666"/>
      <c r="KPY62" s="666"/>
      <c r="KPZ62" s="666"/>
      <c r="KQA62" s="1455"/>
      <c r="KQB62" s="666"/>
      <c r="KQC62" s="666"/>
      <c r="KQD62" s="666"/>
      <c r="KQE62" s="666"/>
      <c r="KQF62" s="666"/>
      <c r="KQG62" s="666"/>
      <c r="KQH62" s="666"/>
      <c r="KQI62" s="666"/>
      <c r="KQJ62" s="666"/>
      <c r="KQK62" s="1453"/>
      <c r="KQL62" s="1453"/>
      <c r="KQM62" s="1453"/>
      <c r="KQN62" s="1454"/>
      <c r="KQO62" s="666"/>
      <c r="KQP62" s="666"/>
      <c r="KQQ62" s="666"/>
      <c r="KQR62" s="1455"/>
      <c r="KQS62" s="666"/>
      <c r="KQT62" s="666"/>
      <c r="KQU62" s="666"/>
      <c r="KQV62" s="666"/>
      <c r="KQW62" s="666"/>
      <c r="KQX62" s="666"/>
      <c r="KQY62" s="666"/>
      <c r="KQZ62" s="666"/>
      <c r="KRA62" s="666"/>
      <c r="KRB62" s="1453"/>
      <c r="KRC62" s="1453"/>
      <c r="KRD62" s="1453"/>
      <c r="KRE62" s="1454"/>
      <c r="KRF62" s="666"/>
      <c r="KRG62" s="666"/>
      <c r="KRH62" s="666"/>
      <c r="KRI62" s="1455"/>
      <c r="KRJ62" s="666"/>
      <c r="KRK62" s="666"/>
      <c r="KRL62" s="666"/>
      <c r="KRM62" s="666"/>
      <c r="KRN62" s="666"/>
      <c r="KRO62" s="666"/>
      <c r="KRP62" s="666"/>
      <c r="KRQ62" s="666"/>
      <c r="KRR62" s="666"/>
      <c r="KRS62" s="1453"/>
      <c r="KRT62" s="1453"/>
      <c r="KRU62" s="1453"/>
      <c r="KRV62" s="1454"/>
      <c r="KRW62" s="666"/>
      <c r="KRX62" s="666"/>
      <c r="KRY62" s="666"/>
      <c r="KRZ62" s="1455"/>
      <c r="KSA62" s="666"/>
      <c r="KSB62" s="666"/>
      <c r="KSC62" s="666"/>
      <c r="KSD62" s="666"/>
      <c r="KSE62" s="666"/>
      <c r="KSF62" s="666"/>
      <c r="KSG62" s="666"/>
      <c r="KSH62" s="666"/>
      <c r="KSI62" s="666"/>
      <c r="KSJ62" s="1453"/>
      <c r="KSK62" s="1453"/>
      <c r="KSL62" s="1453"/>
      <c r="KSM62" s="1454"/>
      <c r="KSN62" s="666"/>
      <c r="KSO62" s="666"/>
      <c r="KSP62" s="666"/>
      <c r="KSQ62" s="1455"/>
      <c r="KSR62" s="666"/>
      <c r="KSS62" s="666"/>
      <c r="KST62" s="666"/>
      <c r="KSU62" s="666"/>
      <c r="KSV62" s="666"/>
      <c r="KSW62" s="666"/>
      <c r="KSX62" s="666"/>
      <c r="KSY62" s="666"/>
      <c r="KSZ62" s="666"/>
      <c r="KTA62" s="1453"/>
      <c r="KTB62" s="1453"/>
      <c r="KTC62" s="1453"/>
      <c r="KTD62" s="1454"/>
      <c r="KTE62" s="666"/>
      <c r="KTF62" s="666"/>
      <c r="KTG62" s="666"/>
      <c r="KTH62" s="1455"/>
      <c r="KTI62" s="666"/>
      <c r="KTJ62" s="666"/>
      <c r="KTK62" s="666"/>
      <c r="KTL62" s="666"/>
      <c r="KTM62" s="666"/>
      <c r="KTN62" s="666"/>
      <c r="KTO62" s="666"/>
      <c r="KTP62" s="666"/>
      <c r="KTQ62" s="666"/>
      <c r="KTR62" s="1453"/>
      <c r="KTS62" s="1453"/>
      <c r="KTT62" s="1453"/>
      <c r="KTU62" s="1454"/>
      <c r="KTV62" s="666"/>
      <c r="KTW62" s="666"/>
      <c r="KTX62" s="666"/>
      <c r="KTY62" s="1455"/>
      <c r="KTZ62" s="666"/>
      <c r="KUA62" s="666"/>
      <c r="KUB62" s="666"/>
      <c r="KUC62" s="666"/>
      <c r="KUD62" s="666"/>
      <c r="KUE62" s="666"/>
      <c r="KUF62" s="666"/>
      <c r="KUG62" s="666"/>
      <c r="KUH62" s="666"/>
      <c r="KUI62" s="1453"/>
      <c r="KUJ62" s="1453"/>
      <c r="KUK62" s="1453"/>
      <c r="KUL62" s="1454"/>
      <c r="KUM62" s="666"/>
      <c r="KUN62" s="666"/>
      <c r="KUO62" s="666"/>
      <c r="KUP62" s="1455"/>
      <c r="KUQ62" s="666"/>
      <c r="KUR62" s="666"/>
      <c r="KUS62" s="666"/>
      <c r="KUT62" s="666"/>
      <c r="KUU62" s="666"/>
      <c r="KUV62" s="666"/>
      <c r="KUW62" s="666"/>
      <c r="KUX62" s="666"/>
      <c r="KUY62" s="666"/>
      <c r="KUZ62" s="1453"/>
      <c r="KVA62" s="1453"/>
      <c r="KVB62" s="1453"/>
      <c r="KVC62" s="1454"/>
      <c r="KVD62" s="666"/>
      <c r="KVE62" s="666"/>
      <c r="KVF62" s="666"/>
      <c r="KVG62" s="1455"/>
      <c r="KVH62" s="666"/>
      <c r="KVI62" s="666"/>
      <c r="KVJ62" s="666"/>
      <c r="KVK62" s="666"/>
      <c r="KVL62" s="666"/>
      <c r="KVM62" s="666"/>
      <c r="KVN62" s="666"/>
      <c r="KVO62" s="666"/>
      <c r="KVP62" s="666"/>
      <c r="KVQ62" s="1453"/>
      <c r="KVR62" s="1453"/>
      <c r="KVS62" s="1453"/>
      <c r="KVT62" s="1454"/>
      <c r="KVU62" s="666"/>
      <c r="KVV62" s="666"/>
      <c r="KVW62" s="666"/>
      <c r="KVX62" s="1455"/>
      <c r="KVY62" s="666"/>
      <c r="KVZ62" s="666"/>
      <c r="KWA62" s="666"/>
      <c r="KWB62" s="666"/>
      <c r="KWC62" s="666"/>
      <c r="KWD62" s="666"/>
      <c r="KWE62" s="666"/>
      <c r="KWF62" s="666"/>
      <c r="KWG62" s="666"/>
      <c r="KWH62" s="1453"/>
      <c r="KWI62" s="1453"/>
      <c r="KWJ62" s="1453"/>
      <c r="KWK62" s="1454"/>
      <c r="KWL62" s="666"/>
      <c r="KWM62" s="666"/>
      <c r="KWN62" s="666"/>
      <c r="KWO62" s="1455"/>
      <c r="KWP62" s="666"/>
      <c r="KWQ62" s="666"/>
      <c r="KWR62" s="666"/>
      <c r="KWS62" s="666"/>
      <c r="KWT62" s="666"/>
      <c r="KWU62" s="666"/>
      <c r="KWV62" s="666"/>
      <c r="KWW62" s="666"/>
      <c r="KWX62" s="666"/>
      <c r="KWY62" s="1453"/>
      <c r="KWZ62" s="1453"/>
      <c r="KXA62" s="1453"/>
      <c r="KXB62" s="1454"/>
      <c r="KXC62" s="666"/>
      <c r="KXD62" s="666"/>
      <c r="KXE62" s="666"/>
      <c r="KXF62" s="1455"/>
      <c r="KXG62" s="666"/>
      <c r="KXH62" s="666"/>
      <c r="KXI62" s="666"/>
      <c r="KXJ62" s="666"/>
      <c r="KXK62" s="666"/>
      <c r="KXL62" s="666"/>
      <c r="KXM62" s="666"/>
      <c r="KXN62" s="666"/>
      <c r="KXO62" s="666"/>
      <c r="KXP62" s="1453"/>
      <c r="KXQ62" s="1453"/>
      <c r="KXR62" s="1453"/>
      <c r="KXS62" s="1454"/>
      <c r="KXT62" s="666"/>
      <c r="KXU62" s="666"/>
      <c r="KXV62" s="666"/>
      <c r="KXW62" s="1455"/>
      <c r="KXX62" s="666"/>
      <c r="KXY62" s="666"/>
      <c r="KXZ62" s="666"/>
      <c r="KYA62" s="666"/>
      <c r="KYB62" s="666"/>
      <c r="KYC62" s="666"/>
      <c r="KYD62" s="666"/>
      <c r="KYE62" s="666"/>
      <c r="KYF62" s="666"/>
      <c r="KYG62" s="1453"/>
      <c r="KYH62" s="1453"/>
      <c r="KYI62" s="1453"/>
      <c r="KYJ62" s="1454"/>
      <c r="KYK62" s="666"/>
      <c r="KYL62" s="666"/>
      <c r="KYM62" s="666"/>
      <c r="KYN62" s="1455"/>
      <c r="KYO62" s="666"/>
      <c r="KYP62" s="666"/>
      <c r="KYQ62" s="666"/>
      <c r="KYR62" s="666"/>
      <c r="KYS62" s="666"/>
      <c r="KYT62" s="666"/>
      <c r="KYU62" s="666"/>
      <c r="KYV62" s="666"/>
      <c r="KYW62" s="666"/>
      <c r="KYX62" s="1453"/>
      <c r="KYY62" s="1453"/>
      <c r="KYZ62" s="1453"/>
      <c r="KZA62" s="1454"/>
      <c r="KZB62" s="666"/>
      <c r="KZC62" s="666"/>
      <c r="KZD62" s="666"/>
      <c r="KZE62" s="1455"/>
      <c r="KZF62" s="666"/>
      <c r="KZG62" s="666"/>
      <c r="KZH62" s="666"/>
      <c r="KZI62" s="666"/>
      <c r="KZJ62" s="666"/>
      <c r="KZK62" s="666"/>
      <c r="KZL62" s="666"/>
      <c r="KZM62" s="666"/>
      <c r="KZN62" s="666"/>
      <c r="KZO62" s="1453"/>
      <c r="KZP62" s="1453"/>
      <c r="KZQ62" s="1453"/>
      <c r="KZR62" s="1454"/>
      <c r="KZS62" s="666"/>
      <c r="KZT62" s="666"/>
      <c r="KZU62" s="666"/>
      <c r="KZV62" s="1455"/>
      <c r="KZW62" s="666"/>
      <c r="KZX62" s="666"/>
      <c r="KZY62" s="666"/>
      <c r="KZZ62" s="666"/>
      <c r="LAA62" s="666"/>
      <c r="LAB62" s="666"/>
      <c r="LAC62" s="666"/>
      <c r="LAD62" s="666"/>
      <c r="LAE62" s="666"/>
      <c r="LAF62" s="1453"/>
      <c r="LAG62" s="1453"/>
      <c r="LAH62" s="1453"/>
      <c r="LAI62" s="1454"/>
      <c r="LAJ62" s="666"/>
      <c r="LAK62" s="666"/>
      <c r="LAL62" s="666"/>
      <c r="LAM62" s="1455"/>
      <c r="LAN62" s="666"/>
      <c r="LAO62" s="666"/>
      <c r="LAP62" s="666"/>
      <c r="LAQ62" s="666"/>
      <c r="LAR62" s="666"/>
      <c r="LAS62" s="666"/>
      <c r="LAT62" s="666"/>
      <c r="LAU62" s="666"/>
      <c r="LAV62" s="666"/>
      <c r="LAW62" s="1453"/>
      <c r="LAX62" s="1453"/>
      <c r="LAY62" s="1453"/>
      <c r="LAZ62" s="1454"/>
      <c r="LBA62" s="666"/>
      <c r="LBB62" s="666"/>
      <c r="LBC62" s="666"/>
      <c r="LBD62" s="1455"/>
      <c r="LBE62" s="666"/>
      <c r="LBF62" s="666"/>
      <c r="LBG62" s="666"/>
      <c r="LBH62" s="666"/>
      <c r="LBI62" s="666"/>
      <c r="LBJ62" s="666"/>
      <c r="LBK62" s="666"/>
      <c r="LBL62" s="666"/>
      <c r="LBM62" s="666"/>
      <c r="LBN62" s="1453"/>
      <c r="LBO62" s="1453"/>
      <c r="LBP62" s="1453"/>
      <c r="LBQ62" s="1454"/>
      <c r="LBR62" s="666"/>
      <c r="LBS62" s="666"/>
      <c r="LBT62" s="666"/>
      <c r="LBU62" s="1455"/>
      <c r="LBV62" s="666"/>
      <c r="LBW62" s="666"/>
      <c r="LBX62" s="666"/>
      <c r="LBY62" s="666"/>
      <c r="LBZ62" s="666"/>
      <c r="LCA62" s="666"/>
      <c r="LCB62" s="666"/>
      <c r="LCC62" s="666"/>
      <c r="LCD62" s="666"/>
      <c r="LCE62" s="1453"/>
      <c r="LCF62" s="1453"/>
      <c r="LCG62" s="1453"/>
      <c r="LCH62" s="1454"/>
      <c r="LCI62" s="666"/>
      <c r="LCJ62" s="666"/>
      <c r="LCK62" s="666"/>
      <c r="LCL62" s="1455"/>
      <c r="LCM62" s="666"/>
      <c r="LCN62" s="666"/>
      <c r="LCO62" s="666"/>
      <c r="LCP62" s="666"/>
      <c r="LCQ62" s="666"/>
      <c r="LCR62" s="666"/>
      <c r="LCS62" s="666"/>
      <c r="LCT62" s="666"/>
      <c r="LCU62" s="666"/>
      <c r="LCV62" s="1453"/>
      <c r="LCW62" s="1453"/>
      <c r="LCX62" s="1453"/>
      <c r="LCY62" s="1454"/>
      <c r="LCZ62" s="666"/>
      <c r="LDA62" s="666"/>
      <c r="LDB62" s="666"/>
      <c r="LDC62" s="1455"/>
      <c r="LDD62" s="666"/>
      <c r="LDE62" s="666"/>
      <c r="LDF62" s="666"/>
      <c r="LDG62" s="666"/>
      <c r="LDH62" s="666"/>
      <c r="LDI62" s="666"/>
      <c r="LDJ62" s="666"/>
      <c r="LDK62" s="666"/>
      <c r="LDL62" s="666"/>
      <c r="LDM62" s="1453"/>
      <c r="LDN62" s="1453"/>
      <c r="LDO62" s="1453"/>
      <c r="LDP62" s="1454"/>
      <c r="LDQ62" s="666"/>
      <c r="LDR62" s="666"/>
      <c r="LDS62" s="666"/>
      <c r="LDT62" s="1455"/>
      <c r="LDU62" s="666"/>
      <c r="LDV62" s="666"/>
      <c r="LDW62" s="666"/>
      <c r="LDX62" s="666"/>
      <c r="LDY62" s="666"/>
      <c r="LDZ62" s="666"/>
      <c r="LEA62" s="666"/>
      <c r="LEB62" s="666"/>
      <c r="LEC62" s="666"/>
      <c r="LED62" s="1453"/>
      <c r="LEE62" s="1453"/>
      <c r="LEF62" s="1453"/>
      <c r="LEG62" s="1454"/>
      <c r="LEH62" s="666"/>
      <c r="LEI62" s="666"/>
      <c r="LEJ62" s="666"/>
      <c r="LEK62" s="1455"/>
      <c r="LEL62" s="666"/>
      <c r="LEM62" s="666"/>
      <c r="LEN62" s="666"/>
      <c r="LEO62" s="666"/>
      <c r="LEP62" s="666"/>
      <c r="LEQ62" s="666"/>
      <c r="LER62" s="666"/>
      <c r="LES62" s="666"/>
      <c r="LET62" s="666"/>
      <c r="LEU62" s="1453"/>
      <c r="LEV62" s="1453"/>
      <c r="LEW62" s="1453"/>
      <c r="LEX62" s="1454"/>
      <c r="LEY62" s="666"/>
      <c r="LEZ62" s="666"/>
      <c r="LFA62" s="666"/>
      <c r="LFB62" s="1455"/>
      <c r="LFC62" s="666"/>
      <c r="LFD62" s="666"/>
      <c r="LFE62" s="666"/>
      <c r="LFF62" s="666"/>
      <c r="LFG62" s="666"/>
      <c r="LFH62" s="666"/>
      <c r="LFI62" s="666"/>
      <c r="LFJ62" s="666"/>
      <c r="LFK62" s="666"/>
      <c r="LFL62" s="1453"/>
      <c r="LFM62" s="1453"/>
      <c r="LFN62" s="1453"/>
      <c r="LFO62" s="1454"/>
      <c r="LFP62" s="666"/>
      <c r="LFQ62" s="666"/>
      <c r="LFR62" s="666"/>
      <c r="LFS62" s="1455"/>
      <c r="LFT62" s="666"/>
      <c r="LFU62" s="666"/>
      <c r="LFV62" s="666"/>
      <c r="LFW62" s="666"/>
      <c r="LFX62" s="666"/>
      <c r="LFY62" s="666"/>
      <c r="LFZ62" s="666"/>
      <c r="LGA62" s="666"/>
      <c r="LGB62" s="666"/>
      <c r="LGC62" s="1453"/>
      <c r="LGD62" s="1453"/>
      <c r="LGE62" s="1453"/>
      <c r="LGF62" s="1454"/>
      <c r="LGG62" s="666"/>
      <c r="LGH62" s="666"/>
      <c r="LGI62" s="666"/>
      <c r="LGJ62" s="1455"/>
      <c r="LGK62" s="666"/>
      <c r="LGL62" s="666"/>
      <c r="LGM62" s="666"/>
      <c r="LGN62" s="666"/>
      <c r="LGO62" s="666"/>
      <c r="LGP62" s="666"/>
      <c r="LGQ62" s="666"/>
      <c r="LGR62" s="666"/>
      <c r="LGS62" s="666"/>
      <c r="LGT62" s="1453"/>
      <c r="LGU62" s="1453"/>
      <c r="LGV62" s="1453"/>
      <c r="LGW62" s="1454"/>
      <c r="LGX62" s="666"/>
      <c r="LGY62" s="666"/>
      <c r="LGZ62" s="666"/>
      <c r="LHA62" s="1455"/>
      <c r="LHB62" s="666"/>
      <c r="LHC62" s="666"/>
      <c r="LHD62" s="666"/>
      <c r="LHE62" s="666"/>
      <c r="LHF62" s="666"/>
      <c r="LHG62" s="666"/>
      <c r="LHH62" s="666"/>
      <c r="LHI62" s="666"/>
      <c r="LHJ62" s="666"/>
      <c r="LHK62" s="1453"/>
      <c r="LHL62" s="1453"/>
      <c r="LHM62" s="1453"/>
      <c r="LHN62" s="1454"/>
      <c r="LHO62" s="666"/>
      <c r="LHP62" s="666"/>
      <c r="LHQ62" s="666"/>
      <c r="LHR62" s="1455"/>
      <c r="LHS62" s="666"/>
      <c r="LHT62" s="666"/>
      <c r="LHU62" s="666"/>
      <c r="LHV62" s="666"/>
      <c r="LHW62" s="666"/>
      <c r="LHX62" s="666"/>
      <c r="LHY62" s="666"/>
      <c r="LHZ62" s="666"/>
      <c r="LIA62" s="666"/>
      <c r="LIB62" s="1453"/>
      <c r="LIC62" s="1453"/>
      <c r="LID62" s="1453"/>
      <c r="LIE62" s="1454"/>
      <c r="LIF62" s="666"/>
      <c r="LIG62" s="666"/>
      <c r="LIH62" s="666"/>
      <c r="LII62" s="1455"/>
      <c r="LIJ62" s="666"/>
      <c r="LIK62" s="666"/>
      <c r="LIL62" s="666"/>
      <c r="LIM62" s="666"/>
      <c r="LIN62" s="666"/>
      <c r="LIO62" s="666"/>
      <c r="LIP62" s="666"/>
      <c r="LIQ62" s="666"/>
      <c r="LIR62" s="666"/>
      <c r="LIS62" s="1453"/>
      <c r="LIT62" s="1453"/>
      <c r="LIU62" s="1453"/>
      <c r="LIV62" s="1454"/>
      <c r="LIW62" s="666"/>
      <c r="LIX62" s="666"/>
      <c r="LIY62" s="666"/>
      <c r="LIZ62" s="1455"/>
      <c r="LJA62" s="666"/>
      <c r="LJB62" s="666"/>
      <c r="LJC62" s="666"/>
      <c r="LJD62" s="666"/>
      <c r="LJE62" s="666"/>
      <c r="LJF62" s="666"/>
      <c r="LJG62" s="666"/>
      <c r="LJH62" s="666"/>
      <c r="LJI62" s="666"/>
      <c r="LJJ62" s="1453"/>
      <c r="LJK62" s="1453"/>
      <c r="LJL62" s="1453"/>
      <c r="LJM62" s="1454"/>
      <c r="LJN62" s="666"/>
      <c r="LJO62" s="666"/>
      <c r="LJP62" s="666"/>
      <c r="LJQ62" s="1455"/>
      <c r="LJR62" s="666"/>
      <c r="LJS62" s="666"/>
      <c r="LJT62" s="666"/>
      <c r="LJU62" s="666"/>
      <c r="LJV62" s="666"/>
      <c r="LJW62" s="666"/>
      <c r="LJX62" s="666"/>
      <c r="LJY62" s="666"/>
      <c r="LJZ62" s="666"/>
      <c r="LKA62" s="1453"/>
      <c r="LKB62" s="1453"/>
      <c r="LKC62" s="1453"/>
      <c r="LKD62" s="1454"/>
      <c r="LKE62" s="666"/>
      <c r="LKF62" s="666"/>
      <c r="LKG62" s="666"/>
      <c r="LKH62" s="1455"/>
      <c r="LKI62" s="666"/>
      <c r="LKJ62" s="666"/>
      <c r="LKK62" s="666"/>
      <c r="LKL62" s="666"/>
      <c r="LKM62" s="666"/>
      <c r="LKN62" s="666"/>
      <c r="LKO62" s="666"/>
      <c r="LKP62" s="666"/>
      <c r="LKQ62" s="666"/>
      <c r="LKR62" s="1453"/>
      <c r="LKS62" s="1453"/>
      <c r="LKT62" s="1453"/>
      <c r="LKU62" s="1454"/>
      <c r="LKV62" s="666"/>
      <c r="LKW62" s="666"/>
      <c r="LKX62" s="666"/>
      <c r="LKY62" s="1455"/>
      <c r="LKZ62" s="666"/>
      <c r="LLA62" s="666"/>
      <c r="LLB62" s="666"/>
      <c r="LLC62" s="666"/>
      <c r="LLD62" s="666"/>
      <c r="LLE62" s="666"/>
      <c r="LLF62" s="666"/>
      <c r="LLG62" s="666"/>
      <c r="LLH62" s="666"/>
      <c r="LLI62" s="1453"/>
      <c r="LLJ62" s="1453"/>
      <c r="LLK62" s="1453"/>
      <c r="LLL62" s="1454"/>
      <c r="LLM62" s="666"/>
      <c r="LLN62" s="666"/>
      <c r="LLO62" s="666"/>
      <c r="LLP62" s="1455"/>
      <c r="LLQ62" s="666"/>
      <c r="LLR62" s="666"/>
      <c r="LLS62" s="666"/>
      <c r="LLT62" s="666"/>
      <c r="LLU62" s="666"/>
      <c r="LLV62" s="666"/>
      <c r="LLW62" s="666"/>
      <c r="LLX62" s="666"/>
      <c r="LLY62" s="666"/>
      <c r="LLZ62" s="1453"/>
      <c r="LMA62" s="1453"/>
      <c r="LMB62" s="1453"/>
      <c r="LMC62" s="1454"/>
      <c r="LMD62" s="666"/>
      <c r="LME62" s="666"/>
      <c r="LMF62" s="666"/>
      <c r="LMG62" s="1455"/>
      <c r="LMH62" s="666"/>
      <c r="LMI62" s="666"/>
      <c r="LMJ62" s="666"/>
      <c r="LMK62" s="666"/>
      <c r="LML62" s="666"/>
      <c r="LMM62" s="666"/>
      <c r="LMN62" s="666"/>
      <c r="LMO62" s="666"/>
      <c r="LMP62" s="666"/>
      <c r="LMQ62" s="1453"/>
      <c r="LMR62" s="1453"/>
      <c r="LMS62" s="1453"/>
      <c r="LMT62" s="1454"/>
      <c r="LMU62" s="666"/>
      <c r="LMV62" s="666"/>
      <c r="LMW62" s="666"/>
      <c r="LMX62" s="1455"/>
      <c r="LMY62" s="666"/>
      <c r="LMZ62" s="666"/>
      <c r="LNA62" s="666"/>
      <c r="LNB62" s="666"/>
      <c r="LNC62" s="666"/>
      <c r="LND62" s="666"/>
      <c r="LNE62" s="666"/>
      <c r="LNF62" s="666"/>
      <c r="LNG62" s="666"/>
      <c r="LNH62" s="1453"/>
      <c r="LNI62" s="1453"/>
      <c r="LNJ62" s="1453"/>
      <c r="LNK62" s="1454"/>
      <c r="LNL62" s="666"/>
      <c r="LNM62" s="666"/>
      <c r="LNN62" s="666"/>
      <c r="LNO62" s="1455"/>
      <c r="LNP62" s="666"/>
      <c r="LNQ62" s="666"/>
      <c r="LNR62" s="666"/>
      <c r="LNS62" s="666"/>
      <c r="LNT62" s="666"/>
      <c r="LNU62" s="666"/>
      <c r="LNV62" s="666"/>
      <c r="LNW62" s="666"/>
      <c r="LNX62" s="666"/>
      <c r="LNY62" s="1453"/>
      <c r="LNZ62" s="1453"/>
      <c r="LOA62" s="1453"/>
      <c r="LOB62" s="1454"/>
      <c r="LOC62" s="666"/>
      <c r="LOD62" s="666"/>
      <c r="LOE62" s="666"/>
      <c r="LOF62" s="1455"/>
      <c r="LOG62" s="666"/>
      <c r="LOH62" s="666"/>
      <c r="LOI62" s="666"/>
      <c r="LOJ62" s="666"/>
      <c r="LOK62" s="666"/>
      <c r="LOL62" s="666"/>
      <c r="LOM62" s="666"/>
      <c r="LON62" s="666"/>
      <c r="LOO62" s="666"/>
      <c r="LOP62" s="1453"/>
      <c r="LOQ62" s="1453"/>
      <c r="LOR62" s="1453"/>
      <c r="LOS62" s="1454"/>
      <c r="LOT62" s="666"/>
      <c r="LOU62" s="666"/>
      <c r="LOV62" s="666"/>
      <c r="LOW62" s="1455"/>
      <c r="LOX62" s="666"/>
      <c r="LOY62" s="666"/>
      <c r="LOZ62" s="666"/>
      <c r="LPA62" s="666"/>
      <c r="LPB62" s="666"/>
      <c r="LPC62" s="666"/>
      <c r="LPD62" s="666"/>
      <c r="LPE62" s="666"/>
      <c r="LPF62" s="666"/>
      <c r="LPG62" s="1453"/>
      <c r="LPH62" s="1453"/>
      <c r="LPI62" s="1453"/>
      <c r="LPJ62" s="1454"/>
      <c r="LPK62" s="666"/>
      <c r="LPL62" s="666"/>
      <c r="LPM62" s="666"/>
      <c r="LPN62" s="1455"/>
      <c r="LPO62" s="666"/>
      <c r="LPP62" s="666"/>
      <c r="LPQ62" s="666"/>
      <c r="LPR62" s="666"/>
      <c r="LPS62" s="666"/>
      <c r="LPT62" s="666"/>
      <c r="LPU62" s="666"/>
      <c r="LPV62" s="666"/>
      <c r="LPW62" s="666"/>
      <c r="LPX62" s="1453"/>
      <c r="LPY62" s="1453"/>
      <c r="LPZ62" s="1453"/>
      <c r="LQA62" s="1454"/>
      <c r="LQB62" s="666"/>
      <c r="LQC62" s="666"/>
      <c r="LQD62" s="666"/>
      <c r="LQE62" s="1455"/>
      <c r="LQF62" s="666"/>
      <c r="LQG62" s="666"/>
      <c r="LQH62" s="666"/>
      <c r="LQI62" s="666"/>
      <c r="LQJ62" s="666"/>
      <c r="LQK62" s="666"/>
      <c r="LQL62" s="666"/>
      <c r="LQM62" s="666"/>
      <c r="LQN62" s="666"/>
      <c r="LQO62" s="1453"/>
      <c r="LQP62" s="1453"/>
      <c r="LQQ62" s="1453"/>
      <c r="LQR62" s="1454"/>
      <c r="LQS62" s="666"/>
      <c r="LQT62" s="666"/>
      <c r="LQU62" s="666"/>
      <c r="LQV62" s="1455"/>
      <c r="LQW62" s="666"/>
      <c r="LQX62" s="666"/>
      <c r="LQY62" s="666"/>
      <c r="LQZ62" s="666"/>
      <c r="LRA62" s="666"/>
      <c r="LRB62" s="666"/>
      <c r="LRC62" s="666"/>
      <c r="LRD62" s="666"/>
      <c r="LRE62" s="666"/>
      <c r="LRF62" s="1453"/>
      <c r="LRG62" s="1453"/>
      <c r="LRH62" s="1453"/>
      <c r="LRI62" s="1454"/>
      <c r="LRJ62" s="666"/>
      <c r="LRK62" s="666"/>
      <c r="LRL62" s="666"/>
      <c r="LRM62" s="1455"/>
      <c r="LRN62" s="666"/>
      <c r="LRO62" s="666"/>
      <c r="LRP62" s="666"/>
      <c r="LRQ62" s="666"/>
      <c r="LRR62" s="666"/>
      <c r="LRS62" s="666"/>
      <c r="LRT62" s="666"/>
      <c r="LRU62" s="666"/>
      <c r="LRV62" s="666"/>
      <c r="LRW62" s="1453"/>
      <c r="LRX62" s="1453"/>
      <c r="LRY62" s="1453"/>
      <c r="LRZ62" s="1454"/>
      <c r="LSA62" s="666"/>
      <c r="LSB62" s="666"/>
      <c r="LSC62" s="666"/>
      <c r="LSD62" s="1455"/>
      <c r="LSE62" s="666"/>
      <c r="LSF62" s="666"/>
      <c r="LSG62" s="666"/>
      <c r="LSH62" s="666"/>
      <c r="LSI62" s="666"/>
      <c r="LSJ62" s="666"/>
      <c r="LSK62" s="666"/>
      <c r="LSL62" s="666"/>
      <c r="LSM62" s="666"/>
      <c r="LSN62" s="1453"/>
      <c r="LSO62" s="1453"/>
      <c r="LSP62" s="1453"/>
      <c r="LSQ62" s="1454"/>
      <c r="LSR62" s="666"/>
      <c r="LSS62" s="666"/>
      <c r="LST62" s="666"/>
      <c r="LSU62" s="1455"/>
      <c r="LSV62" s="666"/>
      <c r="LSW62" s="666"/>
      <c r="LSX62" s="666"/>
      <c r="LSY62" s="666"/>
      <c r="LSZ62" s="666"/>
      <c r="LTA62" s="666"/>
      <c r="LTB62" s="666"/>
      <c r="LTC62" s="666"/>
      <c r="LTD62" s="666"/>
      <c r="LTE62" s="1453"/>
      <c r="LTF62" s="1453"/>
      <c r="LTG62" s="1453"/>
      <c r="LTH62" s="1454"/>
      <c r="LTI62" s="666"/>
      <c r="LTJ62" s="666"/>
      <c r="LTK62" s="666"/>
      <c r="LTL62" s="1455"/>
      <c r="LTM62" s="666"/>
      <c r="LTN62" s="666"/>
      <c r="LTO62" s="666"/>
      <c r="LTP62" s="666"/>
      <c r="LTQ62" s="666"/>
      <c r="LTR62" s="666"/>
      <c r="LTS62" s="666"/>
      <c r="LTT62" s="666"/>
      <c r="LTU62" s="666"/>
      <c r="LTV62" s="1453"/>
      <c r="LTW62" s="1453"/>
      <c r="LTX62" s="1453"/>
      <c r="LTY62" s="1454"/>
      <c r="LTZ62" s="666"/>
      <c r="LUA62" s="666"/>
      <c r="LUB62" s="666"/>
      <c r="LUC62" s="1455"/>
      <c r="LUD62" s="666"/>
      <c r="LUE62" s="666"/>
      <c r="LUF62" s="666"/>
      <c r="LUG62" s="666"/>
      <c r="LUH62" s="666"/>
      <c r="LUI62" s="666"/>
      <c r="LUJ62" s="666"/>
      <c r="LUK62" s="666"/>
      <c r="LUL62" s="666"/>
      <c r="LUM62" s="1453"/>
      <c r="LUN62" s="1453"/>
      <c r="LUO62" s="1453"/>
      <c r="LUP62" s="1454"/>
      <c r="LUQ62" s="666"/>
      <c r="LUR62" s="666"/>
      <c r="LUS62" s="666"/>
      <c r="LUT62" s="1455"/>
      <c r="LUU62" s="666"/>
      <c r="LUV62" s="666"/>
      <c r="LUW62" s="666"/>
      <c r="LUX62" s="666"/>
      <c r="LUY62" s="666"/>
      <c r="LUZ62" s="666"/>
      <c r="LVA62" s="666"/>
      <c r="LVB62" s="666"/>
      <c r="LVC62" s="666"/>
      <c r="LVD62" s="1453"/>
      <c r="LVE62" s="1453"/>
      <c r="LVF62" s="1453"/>
      <c r="LVG62" s="1454"/>
      <c r="LVH62" s="666"/>
      <c r="LVI62" s="666"/>
      <c r="LVJ62" s="666"/>
      <c r="LVK62" s="1455"/>
      <c r="LVL62" s="666"/>
      <c r="LVM62" s="666"/>
      <c r="LVN62" s="666"/>
      <c r="LVO62" s="666"/>
      <c r="LVP62" s="666"/>
      <c r="LVQ62" s="666"/>
      <c r="LVR62" s="666"/>
      <c r="LVS62" s="666"/>
      <c r="LVT62" s="666"/>
      <c r="LVU62" s="1453"/>
      <c r="LVV62" s="1453"/>
      <c r="LVW62" s="1453"/>
      <c r="LVX62" s="1454"/>
      <c r="LVY62" s="666"/>
      <c r="LVZ62" s="666"/>
      <c r="LWA62" s="666"/>
      <c r="LWB62" s="1455"/>
      <c r="LWC62" s="666"/>
      <c r="LWD62" s="666"/>
      <c r="LWE62" s="666"/>
      <c r="LWF62" s="666"/>
      <c r="LWG62" s="666"/>
      <c r="LWH62" s="666"/>
      <c r="LWI62" s="666"/>
      <c r="LWJ62" s="666"/>
      <c r="LWK62" s="666"/>
      <c r="LWL62" s="1453"/>
      <c r="LWM62" s="1453"/>
      <c r="LWN62" s="1453"/>
      <c r="LWO62" s="1454"/>
      <c r="LWP62" s="666"/>
      <c r="LWQ62" s="666"/>
      <c r="LWR62" s="666"/>
      <c r="LWS62" s="1455"/>
      <c r="LWT62" s="666"/>
      <c r="LWU62" s="666"/>
      <c r="LWV62" s="666"/>
      <c r="LWW62" s="666"/>
      <c r="LWX62" s="666"/>
      <c r="LWY62" s="666"/>
      <c r="LWZ62" s="666"/>
      <c r="LXA62" s="666"/>
      <c r="LXB62" s="666"/>
      <c r="LXC62" s="1453"/>
      <c r="LXD62" s="1453"/>
      <c r="LXE62" s="1453"/>
      <c r="LXF62" s="1454"/>
      <c r="LXG62" s="666"/>
      <c r="LXH62" s="666"/>
      <c r="LXI62" s="666"/>
      <c r="LXJ62" s="1455"/>
      <c r="LXK62" s="666"/>
      <c r="LXL62" s="666"/>
      <c r="LXM62" s="666"/>
      <c r="LXN62" s="666"/>
      <c r="LXO62" s="666"/>
      <c r="LXP62" s="666"/>
      <c r="LXQ62" s="666"/>
      <c r="LXR62" s="666"/>
      <c r="LXS62" s="666"/>
      <c r="LXT62" s="1453"/>
      <c r="LXU62" s="1453"/>
      <c r="LXV62" s="1453"/>
      <c r="LXW62" s="1454"/>
      <c r="LXX62" s="666"/>
      <c r="LXY62" s="666"/>
      <c r="LXZ62" s="666"/>
      <c r="LYA62" s="1455"/>
      <c r="LYB62" s="666"/>
      <c r="LYC62" s="666"/>
      <c r="LYD62" s="666"/>
      <c r="LYE62" s="666"/>
      <c r="LYF62" s="666"/>
      <c r="LYG62" s="666"/>
      <c r="LYH62" s="666"/>
      <c r="LYI62" s="666"/>
      <c r="LYJ62" s="666"/>
      <c r="LYK62" s="1453"/>
      <c r="LYL62" s="1453"/>
      <c r="LYM62" s="1453"/>
      <c r="LYN62" s="1454"/>
      <c r="LYO62" s="666"/>
      <c r="LYP62" s="666"/>
      <c r="LYQ62" s="666"/>
      <c r="LYR62" s="1455"/>
      <c r="LYS62" s="666"/>
      <c r="LYT62" s="666"/>
      <c r="LYU62" s="666"/>
      <c r="LYV62" s="666"/>
      <c r="LYW62" s="666"/>
      <c r="LYX62" s="666"/>
      <c r="LYY62" s="666"/>
      <c r="LYZ62" s="666"/>
      <c r="LZA62" s="666"/>
      <c r="LZB62" s="1453"/>
      <c r="LZC62" s="1453"/>
      <c r="LZD62" s="1453"/>
      <c r="LZE62" s="1454"/>
      <c r="LZF62" s="666"/>
      <c r="LZG62" s="666"/>
      <c r="LZH62" s="666"/>
      <c r="LZI62" s="1455"/>
      <c r="LZJ62" s="666"/>
      <c r="LZK62" s="666"/>
      <c r="LZL62" s="666"/>
      <c r="LZM62" s="666"/>
      <c r="LZN62" s="666"/>
      <c r="LZO62" s="666"/>
      <c r="LZP62" s="666"/>
      <c r="LZQ62" s="666"/>
      <c r="LZR62" s="666"/>
      <c r="LZS62" s="1453"/>
      <c r="LZT62" s="1453"/>
      <c r="LZU62" s="1453"/>
      <c r="LZV62" s="1454"/>
      <c r="LZW62" s="666"/>
      <c r="LZX62" s="666"/>
      <c r="LZY62" s="666"/>
      <c r="LZZ62" s="1455"/>
      <c r="MAA62" s="666"/>
      <c r="MAB62" s="666"/>
      <c r="MAC62" s="666"/>
      <c r="MAD62" s="666"/>
      <c r="MAE62" s="666"/>
      <c r="MAF62" s="666"/>
      <c r="MAG62" s="666"/>
      <c r="MAH62" s="666"/>
      <c r="MAI62" s="666"/>
      <c r="MAJ62" s="1453"/>
      <c r="MAK62" s="1453"/>
      <c r="MAL62" s="1453"/>
      <c r="MAM62" s="1454"/>
      <c r="MAN62" s="666"/>
      <c r="MAO62" s="666"/>
      <c r="MAP62" s="666"/>
      <c r="MAQ62" s="1455"/>
      <c r="MAR62" s="666"/>
      <c r="MAS62" s="666"/>
      <c r="MAT62" s="666"/>
      <c r="MAU62" s="666"/>
      <c r="MAV62" s="666"/>
      <c r="MAW62" s="666"/>
      <c r="MAX62" s="666"/>
      <c r="MAY62" s="666"/>
      <c r="MAZ62" s="666"/>
      <c r="MBA62" s="1453"/>
      <c r="MBB62" s="1453"/>
      <c r="MBC62" s="1453"/>
      <c r="MBD62" s="1454"/>
      <c r="MBE62" s="666"/>
      <c r="MBF62" s="666"/>
      <c r="MBG62" s="666"/>
      <c r="MBH62" s="1455"/>
      <c r="MBI62" s="666"/>
      <c r="MBJ62" s="666"/>
      <c r="MBK62" s="666"/>
      <c r="MBL62" s="666"/>
      <c r="MBM62" s="666"/>
      <c r="MBN62" s="666"/>
      <c r="MBO62" s="666"/>
      <c r="MBP62" s="666"/>
      <c r="MBQ62" s="666"/>
      <c r="MBR62" s="1453"/>
      <c r="MBS62" s="1453"/>
      <c r="MBT62" s="1453"/>
      <c r="MBU62" s="1454"/>
      <c r="MBV62" s="666"/>
      <c r="MBW62" s="666"/>
      <c r="MBX62" s="666"/>
      <c r="MBY62" s="1455"/>
      <c r="MBZ62" s="666"/>
      <c r="MCA62" s="666"/>
      <c r="MCB62" s="666"/>
      <c r="MCC62" s="666"/>
      <c r="MCD62" s="666"/>
      <c r="MCE62" s="666"/>
      <c r="MCF62" s="666"/>
      <c r="MCG62" s="666"/>
      <c r="MCH62" s="666"/>
      <c r="MCI62" s="1453"/>
      <c r="MCJ62" s="1453"/>
      <c r="MCK62" s="1453"/>
      <c r="MCL62" s="1454"/>
      <c r="MCM62" s="666"/>
      <c r="MCN62" s="666"/>
      <c r="MCO62" s="666"/>
      <c r="MCP62" s="1455"/>
      <c r="MCQ62" s="666"/>
      <c r="MCR62" s="666"/>
      <c r="MCS62" s="666"/>
      <c r="MCT62" s="666"/>
      <c r="MCU62" s="666"/>
      <c r="MCV62" s="666"/>
      <c r="MCW62" s="666"/>
      <c r="MCX62" s="666"/>
      <c r="MCY62" s="666"/>
      <c r="MCZ62" s="1453"/>
      <c r="MDA62" s="1453"/>
      <c r="MDB62" s="1453"/>
      <c r="MDC62" s="1454"/>
      <c r="MDD62" s="666"/>
      <c r="MDE62" s="666"/>
      <c r="MDF62" s="666"/>
      <c r="MDG62" s="1455"/>
      <c r="MDH62" s="666"/>
      <c r="MDI62" s="666"/>
      <c r="MDJ62" s="666"/>
      <c r="MDK62" s="666"/>
      <c r="MDL62" s="666"/>
      <c r="MDM62" s="666"/>
      <c r="MDN62" s="666"/>
      <c r="MDO62" s="666"/>
      <c r="MDP62" s="666"/>
      <c r="MDQ62" s="1453"/>
      <c r="MDR62" s="1453"/>
      <c r="MDS62" s="1453"/>
      <c r="MDT62" s="1454"/>
      <c r="MDU62" s="666"/>
      <c r="MDV62" s="666"/>
      <c r="MDW62" s="666"/>
      <c r="MDX62" s="1455"/>
      <c r="MDY62" s="666"/>
      <c r="MDZ62" s="666"/>
      <c r="MEA62" s="666"/>
      <c r="MEB62" s="666"/>
      <c r="MEC62" s="666"/>
      <c r="MED62" s="666"/>
      <c r="MEE62" s="666"/>
      <c r="MEF62" s="666"/>
      <c r="MEG62" s="666"/>
      <c r="MEH62" s="1453"/>
      <c r="MEI62" s="1453"/>
      <c r="MEJ62" s="1453"/>
      <c r="MEK62" s="1454"/>
      <c r="MEL62" s="666"/>
      <c r="MEM62" s="666"/>
      <c r="MEN62" s="666"/>
      <c r="MEO62" s="1455"/>
      <c r="MEP62" s="666"/>
      <c r="MEQ62" s="666"/>
      <c r="MER62" s="666"/>
      <c r="MES62" s="666"/>
      <c r="MET62" s="666"/>
      <c r="MEU62" s="666"/>
      <c r="MEV62" s="666"/>
      <c r="MEW62" s="666"/>
      <c r="MEX62" s="666"/>
      <c r="MEY62" s="1453"/>
      <c r="MEZ62" s="1453"/>
      <c r="MFA62" s="1453"/>
      <c r="MFB62" s="1454"/>
      <c r="MFC62" s="666"/>
      <c r="MFD62" s="666"/>
      <c r="MFE62" s="666"/>
      <c r="MFF62" s="1455"/>
      <c r="MFG62" s="666"/>
      <c r="MFH62" s="666"/>
      <c r="MFI62" s="666"/>
      <c r="MFJ62" s="666"/>
      <c r="MFK62" s="666"/>
      <c r="MFL62" s="666"/>
      <c r="MFM62" s="666"/>
      <c r="MFN62" s="666"/>
      <c r="MFO62" s="666"/>
      <c r="MFP62" s="1453"/>
      <c r="MFQ62" s="1453"/>
      <c r="MFR62" s="1453"/>
      <c r="MFS62" s="1454"/>
      <c r="MFT62" s="666"/>
      <c r="MFU62" s="666"/>
      <c r="MFV62" s="666"/>
      <c r="MFW62" s="1455"/>
      <c r="MFX62" s="666"/>
      <c r="MFY62" s="666"/>
      <c r="MFZ62" s="666"/>
      <c r="MGA62" s="666"/>
      <c r="MGB62" s="666"/>
      <c r="MGC62" s="666"/>
      <c r="MGD62" s="666"/>
      <c r="MGE62" s="666"/>
      <c r="MGF62" s="666"/>
      <c r="MGG62" s="1453"/>
      <c r="MGH62" s="1453"/>
      <c r="MGI62" s="1453"/>
      <c r="MGJ62" s="1454"/>
      <c r="MGK62" s="666"/>
      <c r="MGL62" s="666"/>
      <c r="MGM62" s="666"/>
      <c r="MGN62" s="1455"/>
      <c r="MGO62" s="666"/>
      <c r="MGP62" s="666"/>
      <c r="MGQ62" s="666"/>
      <c r="MGR62" s="666"/>
      <c r="MGS62" s="666"/>
      <c r="MGT62" s="666"/>
      <c r="MGU62" s="666"/>
      <c r="MGV62" s="666"/>
      <c r="MGW62" s="666"/>
      <c r="MGX62" s="1453"/>
      <c r="MGY62" s="1453"/>
      <c r="MGZ62" s="1453"/>
      <c r="MHA62" s="1454"/>
      <c r="MHB62" s="666"/>
      <c r="MHC62" s="666"/>
      <c r="MHD62" s="666"/>
      <c r="MHE62" s="1455"/>
      <c r="MHF62" s="666"/>
      <c r="MHG62" s="666"/>
      <c r="MHH62" s="666"/>
      <c r="MHI62" s="666"/>
      <c r="MHJ62" s="666"/>
      <c r="MHK62" s="666"/>
      <c r="MHL62" s="666"/>
      <c r="MHM62" s="666"/>
      <c r="MHN62" s="666"/>
      <c r="MHO62" s="1453"/>
      <c r="MHP62" s="1453"/>
      <c r="MHQ62" s="1453"/>
      <c r="MHR62" s="1454"/>
      <c r="MHS62" s="666"/>
      <c r="MHT62" s="666"/>
      <c r="MHU62" s="666"/>
      <c r="MHV62" s="1455"/>
      <c r="MHW62" s="666"/>
      <c r="MHX62" s="666"/>
      <c r="MHY62" s="666"/>
      <c r="MHZ62" s="666"/>
      <c r="MIA62" s="666"/>
      <c r="MIB62" s="666"/>
      <c r="MIC62" s="666"/>
      <c r="MID62" s="666"/>
      <c r="MIE62" s="666"/>
      <c r="MIF62" s="1453"/>
      <c r="MIG62" s="1453"/>
      <c r="MIH62" s="1453"/>
      <c r="MII62" s="1454"/>
      <c r="MIJ62" s="666"/>
      <c r="MIK62" s="666"/>
      <c r="MIL62" s="666"/>
      <c r="MIM62" s="1455"/>
      <c r="MIN62" s="666"/>
      <c r="MIO62" s="666"/>
      <c r="MIP62" s="666"/>
      <c r="MIQ62" s="666"/>
      <c r="MIR62" s="666"/>
      <c r="MIS62" s="666"/>
      <c r="MIT62" s="666"/>
      <c r="MIU62" s="666"/>
      <c r="MIV62" s="666"/>
      <c r="MIW62" s="1453"/>
      <c r="MIX62" s="1453"/>
      <c r="MIY62" s="1453"/>
      <c r="MIZ62" s="1454"/>
      <c r="MJA62" s="666"/>
      <c r="MJB62" s="666"/>
      <c r="MJC62" s="666"/>
      <c r="MJD62" s="1455"/>
      <c r="MJE62" s="666"/>
      <c r="MJF62" s="666"/>
      <c r="MJG62" s="666"/>
      <c r="MJH62" s="666"/>
      <c r="MJI62" s="666"/>
      <c r="MJJ62" s="666"/>
      <c r="MJK62" s="666"/>
      <c r="MJL62" s="666"/>
      <c r="MJM62" s="666"/>
      <c r="MJN62" s="1453"/>
      <c r="MJO62" s="1453"/>
      <c r="MJP62" s="1453"/>
      <c r="MJQ62" s="1454"/>
      <c r="MJR62" s="666"/>
      <c r="MJS62" s="666"/>
      <c r="MJT62" s="666"/>
      <c r="MJU62" s="1455"/>
      <c r="MJV62" s="666"/>
      <c r="MJW62" s="666"/>
      <c r="MJX62" s="666"/>
      <c r="MJY62" s="666"/>
      <c r="MJZ62" s="666"/>
      <c r="MKA62" s="666"/>
      <c r="MKB62" s="666"/>
      <c r="MKC62" s="666"/>
      <c r="MKD62" s="666"/>
      <c r="MKE62" s="1453"/>
      <c r="MKF62" s="1453"/>
      <c r="MKG62" s="1453"/>
      <c r="MKH62" s="1454"/>
      <c r="MKI62" s="666"/>
      <c r="MKJ62" s="666"/>
      <c r="MKK62" s="666"/>
      <c r="MKL62" s="1455"/>
      <c r="MKM62" s="666"/>
      <c r="MKN62" s="666"/>
      <c r="MKO62" s="666"/>
      <c r="MKP62" s="666"/>
      <c r="MKQ62" s="666"/>
      <c r="MKR62" s="666"/>
      <c r="MKS62" s="666"/>
      <c r="MKT62" s="666"/>
      <c r="MKU62" s="666"/>
      <c r="MKV62" s="1453"/>
      <c r="MKW62" s="1453"/>
      <c r="MKX62" s="1453"/>
      <c r="MKY62" s="1454"/>
      <c r="MKZ62" s="666"/>
      <c r="MLA62" s="666"/>
      <c r="MLB62" s="666"/>
      <c r="MLC62" s="1455"/>
      <c r="MLD62" s="666"/>
      <c r="MLE62" s="666"/>
      <c r="MLF62" s="666"/>
      <c r="MLG62" s="666"/>
      <c r="MLH62" s="666"/>
      <c r="MLI62" s="666"/>
      <c r="MLJ62" s="666"/>
      <c r="MLK62" s="666"/>
      <c r="MLL62" s="666"/>
      <c r="MLM62" s="1453"/>
      <c r="MLN62" s="1453"/>
      <c r="MLO62" s="1453"/>
      <c r="MLP62" s="1454"/>
      <c r="MLQ62" s="666"/>
      <c r="MLR62" s="666"/>
      <c r="MLS62" s="666"/>
      <c r="MLT62" s="1455"/>
      <c r="MLU62" s="666"/>
      <c r="MLV62" s="666"/>
      <c r="MLW62" s="666"/>
      <c r="MLX62" s="666"/>
      <c r="MLY62" s="666"/>
      <c r="MLZ62" s="666"/>
      <c r="MMA62" s="666"/>
      <c r="MMB62" s="666"/>
      <c r="MMC62" s="666"/>
      <c r="MMD62" s="1453"/>
      <c r="MME62" s="1453"/>
      <c r="MMF62" s="1453"/>
      <c r="MMG62" s="1454"/>
      <c r="MMH62" s="666"/>
      <c r="MMI62" s="666"/>
      <c r="MMJ62" s="666"/>
      <c r="MMK62" s="1455"/>
      <c r="MML62" s="666"/>
      <c r="MMM62" s="666"/>
      <c r="MMN62" s="666"/>
      <c r="MMO62" s="666"/>
      <c r="MMP62" s="666"/>
      <c r="MMQ62" s="666"/>
      <c r="MMR62" s="666"/>
      <c r="MMS62" s="666"/>
      <c r="MMT62" s="666"/>
      <c r="MMU62" s="1453"/>
      <c r="MMV62" s="1453"/>
      <c r="MMW62" s="1453"/>
      <c r="MMX62" s="1454"/>
      <c r="MMY62" s="666"/>
      <c r="MMZ62" s="666"/>
      <c r="MNA62" s="666"/>
      <c r="MNB62" s="1455"/>
      <c r="MNC62" s="666"/>
      <c r="MND62" s="666"/>
      <c r="MNE62" s="666"/>
      <c r="MNF62" s="666"/>
      <c r="MNG62" s="666"/>
      <c r="MNH62" s="666"/>
      <c r="MNI62" s="666"/>
      <c r="MNJ62" s="666"/>
      <c r="MNK62" s="666"/>
      <c r="MNL62" s="1453"/>
      <c r="MNM62" s="1453"/>
      <c r="MNN62" s="1453"/>
      <c r="MNO62" s="1454"/>
      <c r="MNP62" s="666"/>
      <c r="MNQ62" s="666"/>
      <c r="MNR62" s="666"/>
      <c r="MNS62" s="1455"/>
      <c r="MNT62" s="666"/>
      <c r="MNU62" s="666"/>
      <c r="MNV62" s="666"/>
      <c r="MNW62" s="666"/>
      <c r="MNX62" s="666"/>
      <c r="MNY62" s="666"/>
      <c r="MNZ62" s="666"/>
      <c r="MOA62" s="666"/>
      <c r="MOB62" s="666"/>
      <c r="MOC62" s="1453"/>
      <c r="MOD62" s="1453"/>
      <c r="MOE62" s="1453"/>
      <c r="MOF62" s="1454"/>
      <c r="MOG62" s="666"/>
      <c r="MOH62" s="666"/>
      <c r="MOI62" s="666"/>
      <c r="MOJ62" s="1455"/>
      <c r="MOK62" s="666"/>
      <c r="MOL62" s="666"/>
      <c r="MOM62" s="666"/>
      <c r="MON62" s="666"/>
      <c r="MOO62" s="666"/>
      <c r="MOP62" s="666"/>
      <c r="MOQ62" s="666"/>
      <c r="MOR62" s="666"/>
      <c r="MOS62" s="666"/>
      <c r="MOT62" s="1453"/>
      <c r="MOU62" s="1453"/>
      <c r="MOV62" s="1453"/>
      <c r="MOW62" s="1454"/>
      <c r="MOX62" s="666"/>
      <c r="MOY62" s="666"/>
      <c r="MOZ62" s="666"/>
      <c r="MPA62" s="1455"/>
      <c r="MPB62" s="666"/>
      <c r="MPC62" s="666"/>
      <c r="MPD62" s="666"/>
      <c r="MPE62" s="666"/>
      <c r="MPF62" s="666"/>
      <c r="MPG62" s="666"/>
      <c r="MPH62" s="666"/>
      <c r="MPI62" s="666"/>
      <c r="MPJ62" s="666"/>
      <c r="MPK62" s="1453"/>
      <c r="MPL62" s="1453"/>
      <c r="MPM62" s="1453"/>
      <c r="MPN62" s="1454"/>
      <c r="MPO62" s="666"/>
      <c r="MPP62" s="666"/>
      <c r="MPQ62" s="666"/>
      <c r="MPR62" s="1455"/>
      <c r="MPS62" s="666"/>
      <c r="MPT62" s="666"/>
      <c r="MPU62" s="666"/>
      <c r="MPV62" s="666"/>
      <c r="MPW62" s="666"/>
      <c r="MPX62" s="666"/>
      <c r="MPY62" s="666"/>
      <c r="MPZ62" s="666"/>
      <c r="MQA62" s="666"/>
      <c r="MQB62" s="1453"/>
      <c r="MQC62" s="1453"/>
      <c r="MQD62" s="1453"/>
      <c r="MQE62" s="1454"/>
      <c r="MQF62" s="666"/>
      <c r="MQG62" s="666"/>
      <c r="MQH62" s="666"/>
      <c r="MQI62" s="1455"/>
      <c r="MQJ62" s="666"/>
      <c r="MQK62" s="666"/>
      <c r="MQL62" s="666"/>
      <c r="MQM62" s="666"/>
      <c r="MQN62" s="666"/>
      <c r="MQO62" s="666"/>
      <c r="MQP62" s="666"/>
      <c r="MQQ62" s="666"/>
      <c r="MQR62" s="666"/>
      <c r="MQS62" s="1453"/>
      <c r="MQT62" s="1453"/>
      <c r="MQU62" s="1453"/>
      <c r="MQV62" s="1454"/>
      <c r="MQW62" s="666"/>
      <c r="MQX62" s="666"/>
      <c r="MQY62" s="666"/>
      <c r="MQZ62" s="1455"/>
      <c r="MRA62" s="666"/>
      <c r="MRB62" s="666"/>
      <c r="MRC62" s="666"/>
      <c r="MRD62" s="666"/>
      <c r="MRE62" s="666"/>
      <c r="MRF62" s="666"/>
      <c r="MRG62" s="666"/>
      <c r="MRH62" s="666"/>
      <c r="MRI62" s="666"/>
      <c r="MRJ62" s="1453"/>
      <c r="MRK62" s="1453"/>
      <c r="MRL62" s="1453"/>
      <c r="MRM62" s="1454"/>
      <c r="MRN62" s="666"/>
      <c r="MRO62" s="666"/>
      <c r="MRP62" s="666"/>
      <c r="MRQ62" s="1455"/>
      <c r="MRR62" s="666"/>
      <c r="MRS62" s="666"/>
      <c r="MRT62" s="666"/>
      <c r="MRU62" s="666"/>
      <c r="MRV62" s="666"/>
      <c r="MRW62" s="666"/>
      <c r="MRX62" s="666"/>
      <c r="MRY62" s="666"/>
      <c r="MRZ62" s="666"/>
      <c r="MSA62" s="1453"/>
      <c r="MSB62" s="1453"/>
      <c r="MSC62" s="1453"/>
      <c r="MSD62" s="1454"/>
      <c r="MSE62" s="666"/>
      <c r="MSF62" s="666"/>
      <c r="MSG62" s="666"/>
      <c r="MSH62" s="1455"/>
      <c r="MSI62" s="666"/>
      <c r="MSJ62" s="666"/>
      <c r="MSK62" s="666"/>
      <c r="MSL62" s="666"/>
      <c r="MSM62" s="666"/>
      <c r="MSN62" s="666"/>
      <c r="MSO62" s="666"/>
      <c r="MSP62" s="666"/>
      <c r="MSQ62" s="666"/>
      <c r="MSR62" s="1453"/>
      <c r="MSS62" s="1453"/>
      <c r="MST62" s="1453"/>
      <c r="MSU62" s="1454"/>
      <c r="MSV62" s="666"/>
      <c r="MSW62" s="666"/>
      <c r="MSX62" s="666"/>
      <c r="MSY62" s="1455"/>
      <c r="MSZ62" s="666"/>
      <c r="MTA62" s="666"/>
      <c r="MTB62" s="666"/>
      <c r="MTC62" s="666"/>
      <c r="MTD62" s="666"/>
      <c r="MTE62" s="666"/>
      <c r="MTF62" s="666"/>
      <c r="MTG62" s="666"/>
      <c r="MTH62" s="666"/>
      <c r="MTI62" s="1453"/>
      <c r="MTJ62" s="1453"/>
      <c r="MTK62" s="1453"/>
      <c r="MTL62" s="1454"/>
      <c r="MTM62" s="666"/>
      <c r="MTN62" s="666"/>
      <c r="MTO62" s="666"/>
      <c r="MTP62" s="1455"/>
      <c r="MTQ62" s="666"/>
      <c r="MTR62" s="666"/>
      <c r="MTS62" s="666"/>
      <c r="MTT62" s="666"/>
      <c r="MTU62" s="666"/>
      <c r="MTV62" s="666"/>
      <c r="MTW62" s="666"/>
      <c r="MTX62" s="666"/>
      <c r="MTY62" s="666"/>
      <c r="MTZ62" s="1453"/>
      <c r="MUA62" s="1453"/>
      <c r="MUB62" s="1453"/>
      <c r="MUC62" s="1454"/>
      <c r="MUD62" s="666"/>
      <c r="MUE62" s="666"/>
      <c r="MUF62" s="666"/>
      <c r="MUG62" s="1455"/>
      <c r="MUH62" s="666"/>
      <c r="MUI62" s="666"/>
      <c r="MUJ62" s="666"/>
      <c r="MUK62" s="666"/>
      <c r="MUL62" s="666"/>
      <c r="MUM62" s="666"/>
      <c r="MUN62" s="666"/>
      <c r="MUO62" s="666"/>
      <c r="MUP62" s="666"/>
      <c r="MUQ62" s="1453"/>
      <c r="MUR62" s="1453"/>
      <c r="MUS62" s="1453"/>
      <c r="MUT62" s="1454"/>
      <c r="MUU62" s="666"/>
      <c r="MUV62" s="666"/>
      <c r="MUW62" s="666"/>
      <c r="MUX62" s="1455"/>
      <c r="MUY62" s="666"/>
      <c r="MUZ62" s="666"/>
      <c r="MVA62" s="666"/>
      <c r="MVB62" s="666"/>
      <c r="MVC62" s="666"/>
      <c r="MVD62" s="666"/>
      <c r="MVE62" s="666"/>
      <c r="MVF62" s="666"/>
      <c r="MVG62" s="666"/>
      <c r="MVH62" s="1453"/>
      <c r="MVI62" s="1453"/>
      <c r="MVJ62" s="1453"/>
      <c r="MVK62" s="1454"/>
      <c r="MVL62" s="666"/>
      <c r="MVM62" s="666"/>
      <c r="MVN62" s="666"/>
      <c r="MVO62" s="1455"/>
      <c r="MVP62" s="666"/>
      <c r="MVQ62" s="666"/>
      <c r="MVR62" s="666"/>
      <c r="MVS62" s="666"/>
      <c r="MVT62" s="666"/>
      <c r="MVU62" s="666"/>
      <c r="MVV62" s="666"/>
      <c r="MVW62" s="666"/>
      <c r="MVX62" s="666"/>
      <c r="MVY62" s="1453"/>
      <c r="MVZ62" s="1453"/>
      <c r="MWA62" s="1453"/>
      <c r="MWB62" s="1454"/>
      <c r="MWC62" s="666"/>
      <c r="MWD62" s="666"/>
      <c r="MWE62" s="666"/>
      <c r="MWF62" s="1455"/>
      <c r="MWG62" s="666"/>
      <c r="MWH62" s="666"/>
      <c r="MWI62" s="666"/>
      <c r="MWJ62" s="666"/>
      <c r="MWK62" s="666"/>
      <c r="MWL62" s="666"/>
      <c r="MWM62" s="666"/>
      <c r="MWN62" s="666"/>
      <c r="MWO62" s="666"/>
      <c r="MWP62" s="1453"/>
      <c r="MWQ62" s="1453"/>
      <c r="MWR62" s="1453"/>
      <c r="MWS62" s="1454"/>
      <c r="MWT62" s="666"/>
      <c r="MWU62" s="666"/>
      <c r="MWV62" s="666"/>
      <c r="MWW62" s="1455"/>
      <c r="MWX62" s="666"/>
      <c r="MWY62" s="666"/>
      <c r="MWZ62" s="666"/>
      <c r="MXA62" s="666"/>
      <c r="MXB62" s="666"/>
      <c r="MXC62" s="666"/>
      <c r="MXD62" s="666"/>
      <c r="MXE62" s="666"/>
      <c r="MXF62" s="666"/>
      <c r="MXG62" s="1453"/>
      <c r="MXH62" s="1453"/>
      <c r="MXI62" s="1453"/>
      <c r="MXJ62" s="1454"/>
      <c r="MXK62" s="666"/>
      <c r="MXL62" s="666"/>
      <c r="MXM62" s="666"/>
      <c r="MXN62" s="1455"/>
      <c r="MXO62" s="666"/>
      <c r="MXP62" s="666"/>
      <c r="MXQ62" s="666"/>
      <c r="MXR62" s="666"/>
      <c r="MXS62" s="666"/>
      <c r="MXT62" s="666"/>
      <c r="MXU62" s="666"/>
      <c r="MXV62" s="666"/>
      <c r="MXW62" s="666"/>
      <c r="MXX62" s="1453"/>
      <c r="MXY62" s="1453"/>
      <c r="MXZ62" s="1453"/>
      <c r="MYA62" s="1454"/>
      <c r="MYB62" s="666"/>
      <c r="MYC62" s="666"/>
      <c r="MYD62" s="666"/>
      <c r="MYE62" s="1455"/>
      <c r="MYF62" s="666"/>
      <c r="MYG62" s="666"/>
      <c r="MYH62" s="666"/>
      <c r="MYI62" s="666"/>
      <c r="MYJ62" s="666"/>
      <c r="MYK62" s="666"/>
      <c r="MYL62" s="666"/>
      <c r="MYM62" s="666"/>
      <c r="MYN62" s="666"/>
      <c r="MYO62" s="1453"/>
      <c r="MYP62" s="1453"/>
      <c r="MYQ62" s="1453"/>
      <c r="MYR62" s="1454"/>
      <c r="MYS62" s="666"/>
      <c r="MYT62" s="666"/>
      <c r="MYU62" s="666"/>
      <c r="MYV62" s="1455"/>
      <c r="MYW62" s="666"/>
      <c r="MYX62" s="666"/>
      <c r="MYY62" s="666"/>
      <c r="MYZ62" s="666"/>
      <c r="MZA62" s="666"/>
      <c r="MZB62" s="666"/>
      <c r="MZC62" s="666"/>
      <c r="MZD62" s="666"/>
      <c r="MZE62" s="666"/>
      <c r="MZF62" s="1453"/>
      <c r="MZG62" s="1453"/>
      <c r="MZH62" s="1453"/>
      <c r="MZI62" s="1454"/>
      <c r="MZJ62" s="666"/>
      <c r="MZK62" s="666"/>
      <c r="MZL62" s="666"/>
      <c r="MZM62" s="1455"/>
      <c r="MZN62" s="666"/>
      <c r="MZO62" s="666"/>
      <c r="MZP62" s="666"/>
      <c r="MZQ62" s="666"/>
      <c r="MZR62" s="666"/>
      <c r="MZS62" s="666"/>
      <c r="MZT62" s="666"/>
      <c r="MZU62" s="666"/>
      <c r="MZV62" s="666"/>
      <c r="MZW62" s="1453"/>
      <c r="MZX62" s="1453"/>
      <c r="MZY62" s="1453"/>
      <c r="MZZ62" s="1454"/>
      <c r="NAA62" s="666"/>
      <c r="NAB62" s="666"/>
      <c r="NAC62" s="666"/>
      <c r="NAD62" s="1455"/>
      <c r="NAE62" s="666"/>
      <c r="NAF62" s="666"/>
      <c r="NAG62" s="666"/>
      <c r="NAH62" s="666"/>
      <c r="NAI62" s="666"/>
      <c r="NAJ62" s="666"/>
      <c r="NAK62" s="666"/>
      <c r="NAL62" s="666"/>
      <c r="NAM62" s="666"/>
      <c r="NAN62" s="1453"/>
      <c r="NAO62" s="1453"/>
      <c r="NAP62" s="1453"/>
      <c r="NAQ62" s="1454"/>
      <c r="NAR62" s="666"/>
      <c r="NAS62" s="666"/>
      <c r="NAT62" s="666"/>
      <c r="NAU62" s="1455"/>
      <c r="NAV62" s="666"/>
      <c r="NAW62" s="666"/>
      <c r="NAX62" s="666"/>
      <c r="NAY62" s="666"/>
      <c r="NAZ62" s="666"/>
      <c r="NBA62" s="666"/>
      <c r="NBB62" s="666"/>
      <c r="NBC62" s="666"/>
      <c r="NBD62" s="666"/>
      <c r="NBE62" s="1453"/>
      <c r="NBF62" s="1453"/>
      <c r="NBG62" s="1453"/>
      <c r="NBH62" s="1454"/>
      <c r="NBI62" s="666"/>
      <c r="NBJ62" s="666"/>
      <c r="NBK62" s="666"/>
      <c r="NBL62" s="1455"/>
      <c r="NBM62" s="666"/>
      <c r="NBN62" s="666"/>
      <c r="NBO62" s="666"/>
      <c r="NBP62" s="666"/>
      <c r="NBQ62" s="666"/>
      <c r="NBR62" s="666"/>
      <c r="NBS62" s="666"/>
      <c r="NBT62" s="666"/>
      <c r="NBU62" s="666"/>
      <c r="NBV62" s="1453"/>
      <c r="NBW62" s="1453"/>
      <c r="NBX62" s="1453"/>
      <c r="NBY62" s="1454"/>
      <c r="NBZ62" s="666"/>
      <c r="NCA62" s="666"/>
      <c r="NCB62" s="666"/>
      <c r="NCC62" s="1455"/>
      <c r="NCD62" s="666"/>
      <c r="NCE62" s="666"/>
      <c r="NCF62" s="666"/>
      <c r="NCG62" s="666"/>
      <c r="NCH62" s="666"/>
      <c r="NCI62" s="666"/>
      <c r="NCJ62" s="666"/>
      <c r="NCK62" s="666"/>
      <c r="NCL62" s="666"/>
      <c r="NCM62" s="1453"/>
      <c r="NCN62" s="1453"/>
      <c r="NCO62" s="1453"/>
      <c r="NCP62" s="1454"/>
      <c r="NCQ62" s="666"/>
      <c r="NCR62" s="666"/>
      <c r="NCS62" s="666"/>
      <c r="NCT62" s="1455"/>
      <c r="NCU62" s="666"/>
      <c r="NCV62" s="666"/>
      <c r="NCW62" s="666"/>
      <c r="NCX62" s="666"/>
      <c r="NCY62" s="666"/>
      <c r="NCZ62" s="666"/>
      <c r="NDA62" s="666"/>
      <c r="NDB62" s="666"/>
      <c r="NDC62" s="666"/>
      <c r="NDD62" s="1453"/>
      <c r="NDE62" s="1453"/>
      <c r="NDF62" s="1453"/>
      <c r="NDG62" s="1454"/>
      <c r="NDH62" s="666"/>
      <c r="NDI62" s="666"/>
      <c r="NDJ62" s="666"/>
      <c r="NDK62" s="1455"/>
      <c r="NDL62" s="666"/>
      <c r="NDM62" s="666"/>
      <c r="NDN62" s="666"/>
      <c r="NDO62" s="666"/>
      <c r="NDP62" s="666"/>
      <c r="NDQ62" s="666"/>
      <c r="NDR62" s="666"/>
      <c r="NDS62" s="666"/>
      <c r="NDT62" s="666"/>
      <c r="NDU62" s="1453"/>
      <c r="NDV62" s="1453"/>
      <c r="NDW62" s="1453"/>
      <c r="NDX62" s="1454"/>
      <c r="NDY62" s="666"/>
      <c r="NDZ62" s="666"/>
      <c r="NEA62" s="666"/>
      <c r="NEB62" s="1455"/>
      <c r="NEC62" s="666"/>
      <c r="NED62" s="666"/>
      <c r="NEE62" s="666"/>
      <c r="NEF62" s="666"/>
      <c r="NEG62" s="666"/>
      <c r="NEH62" s="666"/>
      <c r="NEI62" s="666"/>
      <c r="NEJ62" s="666"/>
      <c r="NEK62" s="666"/>
      <c r="NEL62" s="1453"/>
      <c r="NEM62" s="1453"/>
      <c r="NEN62" s="1453"/>
      <c r="NEO62" s="1454"/>
      <c r="NEP62" s="666"/>
      <c r="NEQ62" s="666"/>
      <c r="NER62" s="666"/>
      <c r="NES62" s="1455"/>
      <c r="NET62" s="666"/>
      <c r="NEU62" s="666"/>
      <c r="NEV62" s="666"/>
      <c r="NEW62" s="666"/>
      <c r="NEX62" s="666"/>
      <c r="NEY62" s="666"/>
      <c r="NEZ62" s="666"/>
      <c r="NFA62" s="666"/>
      <c r="NFB62" s="666"/>
      <c r="NFC62" s="1453"/>
      <c r="NFD62" s="1453"/>
      <c r="NFE62" s="1453"/>
      <c r="NFF62" s="1454"/>
      <c r="NFG62" s="666"/>
      <c r="NFH62" s="666"/>
      <c r="NFI62" s="666"/>
      <c r="NFJ62" s="1455"/>
      <c r="NFK62" s="666"/>
      <c r="NFL62" s="666"/>
      <c r="NFM62" s="666"/>
      <c r="NFN62" s="666"/>
      <c r="NFO62" s="666"/>
      <c r="NFP62" s="666"/>
      <c r="NFQ62" s="666"/>
      <c r="NFR62" s="666"/>
      <c r="NFS62" s="666"/>
      <c r="NFT62" s="1453"/>
      <c r="NFU62" s="1453"/>
      <c r="NFV62" s="1453"/>
      <c r="NFW62" s="1454"/>
      <c r="NFX62" s="666"/>
      <c r="NFY62" s="666"/>
      <c r="NFZ62" s="666"/>
      <c r="NGA62" s="1455"/>
      <c r="NGB62" s="666"/>
      <c r="NGC62" s="666"/>
      <c r="NGD62" s="666"/>
      <c r="NGE62" s="666"/>
      <c r="NGF62" s="666"/>
      <c r="NGG62" s="666"/>
      <c r="NGH62" s="666"/>
      <c r="NGI62" s="666"/>
      <c r="NGJ62" s="666"/>
      <c r="NGK62" s="1453"/>
      <c r="NGL62" s="1453"/>
      <c r="NGM62" s="1453"/>
      <c r="NGN62" s="1454"/>
      <c r="NGO62" s="666"/>
      <c r="NGP62" s="666"/>
      <c r="NGQ62" s="666"/>
      <c r="NGR62" s="1455"/>
      <c r="NGS62" s="666"/>
      <c r="NGT62" s="666"/>
      <c r="NGU62" s="666"/>
      <c r="NGV62" s="666"/>
      <c r="NGW62" s="666"/>
      <c r="NGX62" s="666"/>
      <c r="NGY62" s="666"/>
      <c r="NGZ62" s="666"/>
      <c r="NHA62" s="666"/>
      <c r="NHB62" s="1453"/>
      <c r="NHC62" s="1453"/>
      <c r="NHD62" s="1453"/>
      <c r="NHE62" s="1454"/>
      <c r="NHF62" s="666"/>
      <c r="NHG62" s="666"/>
      <c r="NHH62" s="666"/>
      <c r="NHI62" s="1455"/>
      <c r="NHJ62" s="666"/>
      <c r="NHK62" s="666"/>
      <c r="NHL62" s="666"/>
      <c r="NHM62" s="666"/>
      <c r="NHN62" s="666"/>
      <c r="NHO62" s="666"/>
      <c r="NHP62" s="666"/>
      <c r="NHQ62" s="666"/>
      <c r="NHR62" s="666"/>
      <c r="NHS62" s="1453"/>
      <c r="NHT62" s="1453"/>
      <c r="NHU62" s="1453"/>
      <c r="NHV62" s="1454"/>
      <c r="NHW62" s="666"/>
      <c r="NHX62" s="666"/>
      <c r="NHY62" s="666"/>
      <c r="NHZ62" s="1455"/>
      <c r="NIA62" s="666"/>
      <c r="NIB62" s="666"/>
      <c r="NIC62" s="666"/>
      <c r="NID62" s="666"/>
      <c r="NIE62" s="666"/>
      <c r="NIF62" s="666"/>
      <c r="NIG62" s="666"/>
      <c r="NIH62" s="666"/>
      <c r="NII62" s="666"/>
      <c r="NIJ62" s="1453"/>
      <c r="NIK62" s="1453"/>
      <c r="NIL62" s="1453"/>
      <c r="NIM62" s="1454"/>
      <c r="NIN62" s="666"/>
      <c r="NIO62" s="666"/>
      <c r="NIP62" s="666"/>
      <c r="NIQ62" s="1455"/>
      <c r="NIR62" s="666"/>
      <c r="NIS62" s="666"/>
      <c r="NIT62" s="666"/>
      <c r="NIU62" s="666"/>
      <c r="NIV62" s="666"/>
      <c r="NIW62" s="666"/>
      <c r="NIX62" s="666"/>
      <c r="NIY62" s="666"/>
      <c r="NIZ62" s="666"/>
      <c r="NJA62" s="1453"/>
      <c r="NJB62" s="1453"/>
      <c r="NJC62" s="1453"/>
      <c r="NJD62" s="1454"/>
      <c r="NJE62" s="666"/>
      <c r="NJF62" s="666"/>
      <c r="NJG62" s="666"/>
      <c r="NJH62" s="1455"/>
      <c r="NJI62" s="666"/>
      <c r="NJJ62" s="666"/>
      <c r="NJK62" s="666"/>
      <c r="NJL62" s="666"/>
      <c r="NJM62" s="666"/>
      <c r="NJN62" s="666"/>
      <c r="NJO62" s="666"/>
      <c r="NJP62" s="666"/>
      <c r="NJQ62" s="666"/>
      <c r="NJR62" s="1453"/>
      <c r="NJS62" s="1453"/>
      <c r="NJT62" s="1453"/>
      <c r="NJU62" s="1454"/>
      <c r="NJV62" s="666"/>
      <c r="NJW62" s="666"/>
      <c r="NJX62" s="666"/>
      <c r="NJY62" s="1455"/>
      <c r="NJZ62" s="666"/>
      <c r="NKA62" s="666"/>
      <c r="NKB62" s="666"/>
      <c r="NKC62" s="666"/>
      <c r="NKD62" s="666"/>
      <c r="NKE62" s="666"/>
      <c r="NKF62" s="666"/>
      <c r="NKG62" s="666"/>
      <c r="NKH62" s="666"/>
      <c r="NKI62" s="1453"/>
      <c r="NKJ62" s="1453"/>
      <c r="NKK62" s="1453"/>
      <c r="NKL62" s="1454"/>
      <c r="NKM62" s="666"/>
      <c r="NKN62" s="666"/>
      <c r="NKO62" s="666"/>
      <c r="NKP62" s="1455"/>
      <c r="NKQ62" s="666"/>
      <c r="NKR62" s="666"/>
      <c r="NKS62" s="666"/>
      <c r="NKT62" s="666"/>
      <c r="NKU62" s="666"/>
      <c r="NKV62" s="666"/>
      <c r="NKW62" s="666"/>
      <c r="NKX62" s="666"/>
      <c r="NKY62" s="666"/>
      <c r="NKZ62" s="1453"/>
      <c r="NLA62" s="1453"/>
      <c r="NLB62" s="1453"/>
      <c r="NLC62" s="1454"/>
      <c r="NLD62" s="666"/>
      <c r="NLE62" s="666"/>
      <c r="NLF62" s="666"/>
      <c r="NLG62" s="1455"/>
      <c r="NLH62" s="666"/>
      <c r="NLI62" s="666"/>
      <c r="NLJ62" s="666"/>
      <c r="NLK62" s="666"/>
      <c r="NLL62" s="666"/>
      <c r="NLM62" s="666"/>
      <c r="NLN62" s="666"/>
      <c r="NLO62" s="666"/>
      <c r="NLP62" s="666"/>
      <c r="NLQ62" s="1453"/>
      <c r="NLR62" s="1453"/>
      <c r="NLS62" s="1453"/>
      <c r="NLT62" s="1454"/>
      <c r="NLU62" s="666"/>
      <c r="NLV62" s="666"/>
      <c r="NLW62" s="666"/>
      <c r="NLX62" s="1455"/>
      <c r="NLY62" s="666"/>
      <c r="NLZ62" s="666"/>
      <c r="NMA62" s="666"/>
      <c r="NMB62" s="666"/>
      <c r="NMC62" s="666"/>
      <c r="NMD62" s="666"/>
      <c r="NME62" s="666"/>
      <c r="NMF62" s="666"/>
      <c r="NMG62" s="666"/>
      <c r="NMH62" s="1453"/>
      <c r="NMI62" s="1453"/>
      <c r="NMJ62" s="1453"/>
      <c r="NMK62" s="1454"/>
      <c r="NML62" s="666"/>
      <c r="NMM62" s="666"/>
      <c r="NMN62" s="666"/>
      <c r="NMO62" s="1455"/>
      <c r="NMP62" s="666"/>
      <c r="NMQ62" s="666"/>
      <c r="NMR62" s="666"/>
      <c r="NMS62" s="666"/>
      <c r="NMT62" s="666"/>
      <c r="NMU62" s="666"/>
      <c r="NMV62" s="666"/>
      <c r="NMW62" s="666"/>
      <c r="NMX62" s="666"/>
      <c r="NMY62" s="1453"/>
      <c r="NMZ62" s="1453"/>
      <c r="NNA62" s="1453"/>
      <c r="NNB62" s="1454"/>
      <c r="NNC62" s="666"/>
      <c r="NND62" s="666"/>
      <c r="NNE62" s="666"/>
      <c r="NNF62" s="1455"/>
      <c r="NNG62" s="666"/>
      <c r="NNH62" s="666"/>
      <c r="NNI62" s="666"/>
      <c r="NNJ62" s="666"/>
      <c r="NNK62" s="666"/>
      <c r="NNL62" s="666"/>
      <c r="NNM62" s="666"/>
      <c r="NNN62" s="666"/>
      <c r="NNO62" s="666"/>
      <c r="NNP62" s="1453"/>
      <c r="NNQ62" s="1453"/>
      <c r="NNR62" s="1453"/>
      <c r="NNS62" s="1454"/>
      <c r="NNT62" s="666"/>
      <c r="NNU62" s="666"/>
      <c r="NNV62" s="666"/>
      <c r="NNW62" s="1455"/>
      <c r="NNX62" s="666"/>
      <c r="NNY62" s="666"/>
      <c r="NNZ62" s="666"/>
      <c r="NOA62" s="666"/>
      <c r="NOB62" s="666"/>
      <c r="NOC62" s="666"/>
      <c r="NOD62" s="666"/>
      <c r="NOE62" s="666"/>
      <c r="NOF62" s="666"/>
      <c r="NOG62" s="1453"/>
      <c r="NOH62" s="1453"/>
      <c r="NOI62" s="1453"/>
      <c r="NOJ62" s="1454"/>
      <c r="NOK62" s="666"/>
      <c r="NOL62" s="666"/>
      <c r="NOM62" s="666"/>
      <c r="NON62" s="1455"/>
      <c r="NOO62" s="666"/>
      <c r="NOP62" s="666"/>
      <c r="NOQ62" s="666"/>
      <c r="NOR62" s="666"/>
      <c r="NOS62" s="666"/>
      <c r="NOT62" s="666"/>
      <c r="NOU62" s="666"/>
      <c r="NOV62" s="666"/>
      <c r="NOW62" s="666"/>
      <c r="NOX62" s="1453"/>
      <c r="NOY62" s="1453"/>
      <c r="NOZ62" s="1453"/>
      <c r="NPA62" s="1454"/>
      <c r="NPB62" s="666"/>
      <c r="NPC62" s="666"/>
      <c r="NPD62" s="666"/>
      <c r="NPE62" s="1455"/>
      <c r="NPF62" s="666"/>
      <c r="NPG62" s="666"/>
      <c r="NPH62" s="666"/>
      <c r="NPI62" s="666"/>
      <c r="NPJ62" s="666"/>
      <c r="NPK62" s="666"/>
      <c r="NPL62" s="666"/>
      <c r="NPM62" s="666"/>
      <c r="NPN62" s="666"/>
      <c r="NPO62" s="1453"/>
      <c r="NPP62" s="1453"/>
      <c r="NPQ62" s="1453"/>
      <c r="NPR62" s="1454"/>
      <c r="NPS62" s="666"/>
      <c r="NPT62" s="666"/>
      <c r="NPU62" s="666"/>
      <c r="NPV62" s="1455"/>
      <c r="NPW62" s="666"/>
      <c r="NPX62" s="666"/>
      <c r="NPY62" s="666"/>
      <c r="NPZ62" s="666"/>
      <c r="NQA62" s="666"/>
      <c r="NQB62" s="666"/>
      <c r="NQC62" s="666"/>
      <c r="NQD62" s="666"/>
      <c r="NQE62" s="666"/>
      <c r="NQF62" s="1453"/>
      <c r="NQG62" s="1453"/>
      <c r="NQH62" s="1453"/>
      <c r="NQI62" s="1454"/>
      <c r="NQJ62" s="666"/>
      <c r="NQK62" s="666"/>
      <c r="NQL62" s="666"/>
      <c r="NQM62" s="1455"/>
      <c r="NQN62" s="666"/>
      <c r="NQO62" s="666"/>
      <c r="NQP62" s="666"/>
      <c r="NQQ62" s="666"/>
      <c r="NQR62" s="666"/>
      <c r="NQS62" s="666"/>
      <c r="NQT62" s="666"/>
      <c r="NQU62" s="666"/>
      <c r="NQV62" s="666"/>
      <c r="NQW62" s="1453"/>
      <c r="NQX62" s="1453"/>
      <c r="NQY62" s="1453"/>
      <c r="NQZ62" s="1454"/>
      <c r="NRA62" s="666"/>
      <c r="NRB62" s="666"/>
      <c r="NRC62" s="666"/>
      <c r="NRD62" s="1455"/>
      <c r="NRE62" s="666"/>
      <c r="NRF62" s="666"/>
      <c r="NRG62" s="666"/>
      <c r="NRH62" s="666"/>
      <c r="NRI62" s="666"/>
      <c r="NRJ62" s="666"/>
      <c r="NRK62" s="666"/>
      <c r="NRL62" s="666"/>
      <c r="NRM62" s="666"/>
      <c r="NRN62" s="1453"/>
      <c r="NRO62" s="1453"/>
      <c r="NRP62" s="1453"/>
      <c r="NRQ62" s="1454"/>
      <c r="NRR62" s="666"/>
      <c r="NRS62" s="666"/>
      <c r="NRT62" s="666"/>
      <c r="NRU62" s="1455"/>
      <c r="NRV62" s="666"/>
      <c r="NRW62" s="666"/>
      <c r="NRX62" s="666"/>
      <c r="NRY62" s="666"/>
      <c r="NRZ62" s="666"/>
      <c r="NSA62" s="666"/>
      <c r="NSB62" s="666"/>
      <c r="NSC62" s="666"/>
      <c r="NSD62" s="666"/>
      <c r="NSE62" s="1453"/>
      <c r="NSF62" s="1453"/>
      <c r="NSG62" s="1453"/>
      <c r="NSH62" s="1454"/>
      <c r="NSI62" s="666"/>
      <c r="NSJ62" s="666"/>
      <c r="NSK62" s="666"/>
      <c r="NSL62" s="1455"/>
      <c r="NSM62" s="666"/>
      <c r="NSN62" s="666"/>
      <c r="NSO62" s="666"/>
      <c r="NSP62" s="666"/>
      <c r="NSQ62" s="666"/>
      <c r="NSR62" s="666"/>
      <c r="NSS62" s="666"/>
      <c r="NST62" s="666"/>
      <c r="NSU62" s="666"/>
      <c r="NSV62" s="1453"/>
      <c r="NSW62" s="1453"/>
      <c r="NSX62" s="1453"/>
      <c r="NSY62" s="1454"/>
      <c r="NSZ62" s="666"/>
      <c r="NTA62" s="666"/>
      <c r="NTB62" s="666"/>
      <c r="NTC62" s="1455"/>
      <c r="NTD62" s="666"/>
      <c r="NTE62" s="666"/>
      <c r="NTF62" s="666"/>
      <c r="NTG62" s="666"/>
      <c r="NTH62" s="666"/>
      <c r="NTI62" s="666"/>
      <c r="NTJ62" s="666"/>
      <c r="NTK62" s="666"/>
      <c r="NTL62" s="666"/>
      <c r="NTM62" s="1453"/>
      <c r="NTN62" s="1453"/>
      <c r="NTO62" s="1453"/>
      <c r="NTP62" s="1454"/>
      <c r="NTQ62" s="666"/>
      <c r="NTR62" s="666"/>
      <c r="NTS62" s="666"/>
      <c r="NTT62" s="1455"/>
      <c r="NTU62" s="666"/>
      <c r="NTV62" s="666"/>
      <c r="NTW62" s="666"/>
      <c r="NTX62" s="666"/>
      <c r="NTY62" s="666"/>
      <c r="NTZ62" s="666"/>
      <c r="NUA62" s="666"/>
      <c r="NUB62" s="666"/>
      <c r="NUC62" s="666"/>
      <c r="NUD62" s="1453"/>
      <c r="NUE62" s="1453"/>
      <c r="NUF62" s="1453"/>
      <c r="NUG62" s="1454"/>
      <c r="NUH62" s="666"/>
      <c r="NUI62" s="666"/>
      <c r="NUJ62" s="666"/>
      <c r="NUK62" s="1455"/>
      <c r="NUL62" s="666"/>
      <c r="NUM62" s="666"/>
      <c r="NUN62" s="666"/>
      <c r="NUO62" s="666"/>
      <c r="NUP62" s="666"/>
      <c r="NUQ62" s="666"/>
      <c r="NUR62" s="666"/>
      <c r="NUS62" s="666"/>
      <c r="NUT62" s="666"/>
      <c r="NUU62" s="1453"/>
      <c r="NUV62" s="1453"/>
      <c r="NUW62" s="1453"/>
      <c r="NUX62" s="1454"/>
      <c r="NUY62" s="666"/>
      <c r="NUZ62" s="666"/>
      <c r="NVA62" s="666"/>
      <c r="NVB62" s="1455"/>
      <c r="NVC62" s="666"/>
      <c r="NVD62" s="666"/>
      <c r="NVE62" s="666"/>
      <c r="NVF62" s="666"/>
      <c r="NVG62" s="666"/>
      <c r="NVH62" s="666"/>
      <c r="NVI62" s="666"/>
      <c r="NVJ62" s="666"/>
      <c r="NVK62" s="666"/>
      <c r="NVL62" s="1453"/>
      <c r="NVM62" s="1453"/>
      <c r="NVN62" s="1453"/>
      <c r="NVO62" s="1454"/>
      <c r="NVP62" s="666"/>
      <c r="NVQ62" s="666"/>
      <c r="NVR62" s="666"/>
      <c r="NVS62" s="1455"/>
      <c r="NVT62" s="666"/>
      <c r="NVU62" s="666"/>
      <c r="NVV62" s="666"/>
      <c r="NVW62" s="666"/>
      <c r="NVX62" s="666"/>
      <c r="NVY62" s="666"/>
      <c r="NVZ62" s="666"/>
      <c r="NWA62" s="666"/>
      <c r="NWB62" s="666"/>
      <c r="NWC62" s="1453"/>
      <c r="NWD62" s="1453"/>
      <c r="NWE62" s="1453"/>
      <c r="NWF62" s="1454"/>
      <c r="NWG62" s="666"/>
      <c r="NWH62" s="666"/>
      <c r="NWI62" s="666"/>
      <c r="NWJ62" s="1455"/>
      <c r="NWK62" s="666"/>
      <c r="NWL62" s="666"/>
      <c r="NWM62" s="666"/>
      <c r="NWN62" s="666"/>
      <c r="NWO62" s="666"/>
      <c r="NWP62" s="666"/>
      <c r="NWQ62" s="666"/>
      <c r="NWR62" s="666"/>
      <c r="NWS62" s="666"/>
      <c r="NWT62" s="1453"/>
      <c r="NWU62" s="1453"/>
      <c r="NWV62" s="1453"/>
      <c r="NWW62" s="1454"/>
      <c r="NWX62" s="666"/>
      <c r="NWY62" s="666"/>
      <c r="NWZ62" s="666"/>
      <c r="NXA62" s="1455"/>
      <c r="NXB62" s="666"/>
      <c r="NXC62" s="666"/>
      <c r="NXD62" s="666"/>
      <c r="NXE62" s="666"/>
      <c r="NXF62" s="666"/>
      <c r="NXG62" s="666"/>
      <c r="NXH62" s="666"/>
      <c r="NXI62" s="666"/>
      <c r="NXJ62" s="666"/>
      <c r="NXK62" s="1453"/>
      <c r="NXL62" s="1453"/>
      <c r="NXM62" s="1453"/>
      <c r="NXN62" s="1454"/>
      <c r="NXO62" s="666"/>
      <c r="NXP62" s="666"/>
      <c r="NXQ62" s="666"/>
      <c r="NXR62" s="1455"/>
      <c r="NXS62" s="666"/>
      <c r="NXT62" s="666"/>
      <c r="NXU62" s="666"/>
      <c r="NXV62" s="666"/>
      <c r="NXW62" s="666"/>
      <c r="NXX62" s="666"/>
      <c r="NXY62" s="666"/>
      <c r="NXZ62" s="666"/>
      <c r="NYA62" s="666"/>
      <c r="NYB62" s="1453"/>
      <c r="NYC62" s="1453"/>
      <c r="NYD62" s="1453"/>
      <c r="NYE62" s="1454"/>
      <c r="NYF62" s="666"/>
      <c r="NYG62" s="666"/>
      <c r="NYH62" s="666"/>
      <c r="NYI62" s="1455"/>
      <c r="NYJ62" s="666"/>
      <c r="NYK62" s="666"/>
      <c r="NYL62" s="666"/>
      <c r="NYM62" s="666"/>
      <c r="NYN62" s="666"/>
      <c r="NYO62" s="666"/>
      <c r="NYP62" s="666"/>
      <c r="NYQ62" s="666"/>
      <c r="NYR62" s="666"/>
      <c r="NYS62" s="1453"/>
      <c r="NYT62" s="1453"/>
      <c r="NYU62" s="1453"/>
      <c r="NYV62" s="1454"/>
      <c r="NYW62" s="666"/>
      <c r="NYX62" s="666"/>
      <c r="NYY62" s="666"/>
      <c r="NYZ62" s="1455"/>
      <c r="NZA62" s="666"/>
      <c r="NZB62" s="666"/>
      <c r="NZC62" s="666"/>
      <c r="NZD62" s="666"/>
      <c r="NZE62" s="666"/>
      <c r="NZF62" s="666"/>
      <c r="NZG62" s="666"/>
      <c r="NZH62" s="666"/>
      <c r="NZI62" s="666"/>
      <c r="NZJ62" s="1453"/>
      <c r="NZK62" s="1453"/>
      <c r="NZL62" s="1453"/>
      <c r="NZM62" s="1454"/>
      <c r="NZN62" s="666"/>
      <c r="NZO62" s="666"/>
      <c r="NZP62" s="666"/>
      <c r="NZQ62" s="1455"/>
      <c r="NZR62" s="666"/>
      <c r="NZS62" s="666"/>
      <c r="NZT62" s="666"/>
      <c r="NZU62" s="666"/>
      <c r="NZV62" s="666"/>
      <c r="NZW62" s="666"/>
      <c r="NZX62" s="666"/>
      <c r="NZY62" s="666"/>
      <c r="NZZ62" s="666"/>
      <c r="OAA62" s="1453"/>
      <c r="OAB62" s="1453"/>
      <c r="OAC62" s="1453"/>
      <c r="OAD62" s="1454"/>
      <c r="OAE62" s="666"/>
      <c r="OAF62" s="666"/>
      <c r="OAG62" s="666"/>
      <c r="OAH62" s="1455"/>
      <c r="OAI62" s="666"/>
      <c r="OAJ62" s="666"/>
      <c r="OAK62" s="666"/>
      <c r="OAL62" s="666"/>
      <c r="OAM62" s="666"/>
      <c r="OAN62" s="666"/>
      <c r="OAO62" s="666"/>
      <c r="OAP62" s="666"/>
      <c r="OAQ62" s="666"/>
      <c r="OAR62" s="1453"/>
      <c r="OAS62" s="1453"/>
      <c r="OAT62" s="1453"/>
      <c r="OAU62" s="1454"/>
      <c r="OAV62" s="666"/>
      <c r="OAW62" s="666"/>
      <c r="OAX62" s="666"/>
      <c r="OAY62" s="1455"/>
      <c r="OAZ62" s="666"/>
      <c r="OBA62" s="666"/>
      <c r="OBB62" s="666"/>
      <c r="OBC62" s="666"/>
      <c r="OBD62" s="666"/>
      <c r="OBE62" s="666"/>
      <c r="OBF62" s="666"/>
      <c r="OBG62" s="666"/>
      <c r="OBH62" s="666"/>
      <c r="OBI62" s="1453"/>
      <c r="OBJ62" s="1453"/>
      <c r="OBK62" s="1453"/>
      <c r="OBL62" s="1454"/>
      <c r="OBM62" s="666"/>
      <c r="OBN62" s="666"/>
      <c r="OBO62" s="666"/>
      <c r="OBP62" s="1455"/>
      <c r="OBQ62" s="666"/>
      <c r="OBR62" s="666"/>
      <c r="OBS62" s="666"/>
      <c r="OBT62" s="666"/>
      <c r="OBU62" s="666"/>
      <c r="OBV62" s="666"/>
      <c r="OBW62" s="666"/>
      <c r="OBX62" s="666"/>
      <c r="OBY62" s="666"/>
      <c r="OBZ62" s="1453"/>
      <c r="OCA62" s="1453"/>
      <c r="OCB62" s="1453"/>
      <c r="OCC62" s="1454"/>
      <c r="OCD62" s="666"/>
      <c r="OCE62" s="666"/>
      <c r="OCF62" s="666"/>
      <c r="OCG62" s="1455"/>
      <c r="OCH62" s="666"/>
      <c r="OCI62" s="666"/>
      <c r="OCJ62" s="666"/>
      <c r="OCK62" s="666"/>
      <c r="OCL62" s="666"/>
      <c r="OCM62" s="666"/>
      <c r="OCN62" s="666"/>
      <c r="OCO62" s="666"/>
      <c r="OCP62" s="666"/>
      <c r="OCQ62" s="1453"/>
      <c r="OCR62" s="1453"/>
      <c r="OCS62" s="1453"/>
      <c r="OCT62" s="1454"/>
      <c r="OCU62" s="666"/>
      <c r="OCV62" s="666"/>
      <c r="OCW62" s="666"/>
      <c r="OCX62" s="1455"/>
      <c r="OCY62" s="666"/>
      <c r="OCZ62" s="666"/>
      <c r="ODA62" s="666"/>
      <c r="ODB62" s="666"/>
      <c r="ODC62" s="666"/>
      <c r="ODD62" s="666"/>
      <c r="ODE62" s="666"/>
      <c r="ODF62" s="666"/>
      <c r="ODG62" s="666"/>
      <c r="ODH62" s="1453"/>
      <c r="ODI62" s="1453"/>
      <c r="ODJ62" s="1453"/>
      <c r="ODK62" s="1454"/>
      <c r="ODL62" s="666"/>
      <c r="ODM62" s="666"/>
      <c r="ODN62" s="666"/>
      <c r="ODO62" s="1455"/>
      <c r="ODP62" s="666"/>
      <c r="ODQ62" s="666"/>
      <c r="ODR62" s="666"/>
      <c r="ODS62" s="666"/>
      <c r="ODT62" s="666"/>
      <c r="ODU62" s="666"/>
      <c r="ODV62" s="666"/>
      <c r="ODW62" s="666"/>
      <c r="ODX62" s="666"/>
      <c r="ODY62" s="1453"/>
      <c r="ODZ62" s="1453"/>
      <c r="OEA62" s="1453"/>
      <c r="OEB62" s="1454"/>
      <c r="OEC62" s="666"/>
      <c r="OED62" s="666"/>
      <c r="OEE62" s="666"/>
      <c r="OEF62" s="1455"/>
      <c r="OEG62" s="666"/>
      <c r="OEH62" s="666"/>
      <c r="OEI62" s="666"/>
      <c r="OEJ62" s="666"/>
      <c r="OEK62" s="666"/>
      <c r="OEL62" s="666"/>
      <c r="OEM62" s="666"/>
      <c r="OEN62" s="666"/>
      <c r="OEO62" s="666"/>
      <c r="OEP62" s="1453"/>
      <c r="OEQ62" s="1453"/>
      <c r="OER62" s="1453"/>
      <c r="OES62" s="1454"/>
      <c r="OET62" s="666"/>
      <c r="OEU62" s="666"/>
      <c r="OEV62" s="666"/>
      <c r="OEW62" s="1455"/>
      <c r="OEX62" s="666"/>
      <c r="OEY62" s="666"/>
      <c r="OEZ62" s="666"/>
      <c r="OFA62" s="666"/>
      <c r="OFB62" s="666"/>
      <c r="OFC62" s="666"/>
      <c r="OFD62" s="666"/>
      <c r="OFE62" s="666"/>
      <c r="OFF62" s="666"/>
      <c r="OFG62" s="1453"/>
      <c r="OFH62" s="1453"/>
      <c r="OFI62" s="1453"/>
      <c r="OFJ62" s="1454"/>
      <c r="OFK62" s="666"/>
      <c r="OFL62" s="666"/>
      <c r="OFM62" s="666"/>
      <c r="OFN62" s="1455"/>
      <c r="OFO62" s="666"/>
      <c r="OFP62" s="666"/>
      <c r="OFQ62" s="666"/>
      <c r="OFR62" s="666"/>
      <c r="OFS62" s="666"/>
      <c r="OFT62" s="666"/>
      <c r="OFU62" s="666"/>
      <c r="OFV62" s="666"/>
      <c r="OFW62" s="666"/>
      <c r="OFX62" s="1453"/>
      <c r="OFY62" s="1453"/>
      <c r="OFZ62" s="1453"/>
      <c r="OGA62" s="1454"/>
      <c r="OGB62" s="666"/>
      <c r="OGC62" s="666"/>
      <c r="OGD62" s="666"/>
      <c r="OGE62" s="1455"/>
      <c r="OGF62" s="666"/>
      <c r="OGG62" s="666"/>
      <c r="OGH62" s="666"/>
      <c r="OGI62" s="666"/>
      <c r="OGJ62" s="666"/>
      <c r="OGK62" s="666"/>
      <c r="OGL62" s="666"/>
      <c r="OGM62" s="666"/>
      <c r="OGN62" s="666"/>
      <c r="OGO62" s="1453"/>
      <c r="OGP62" s="1453"/>
      <c r="OGQ62" s="1453"/>
      <c r="OGR62" s="1454"/>
      <c r="OGS62" s="666"/>
      <c r="OGT62" s="666"/>
      <c r="OGU62" s="666"/>
      <c r="OGV62" s="1455"/>
      <c r="OGW62" s="666"/>
      <c r="OGX62" s="666"/>
      <c r="OGY62" s="666"/>
      <c r="OGZ62" s="666"/>
      <c r="OHA62" s="666"/>
      <c r="OHB62" s="666"/>
      <c r="OHC62" s="666"/>
      <c r="OHD62" s="666"/>
      <c r="OHE62" s="666"/>
      <c r="OHF62" s="1453"/>
      <c r="OHG62" s="1453"/>
      <c r="OHH62" s="1453"/>
      <c r="OHI62" s="1454"/>
      <c r="OHJ62" s="666"/>
      <c r="OHK62" s="666"/>
      <c r="OHL62" s="666"/>
      <c r="OHM62" s="1455"/>
      <c r="OHN62" s="666"/>
      <c r="OHO62" s="666"/>
      <c r="OHP62" s="666"/>
      <c r="OHQ62" s="666"/>
      <c r="OHR62" s="666"/>
      <c r="OHS62" s="666"/>
      <c r="OHT62" s="666"/>
      <c r="OHU62" s="666"/>
      <c r="OHV62" s="666"/>
      <c r="OHW62" s="1453"/>
      <c r="OHX62" s="1453"/>
      <c r="OHY62" s="1453"/>
      <c r="OHZ62" s="1454"/>
      <c r="OIA62" s="666"/>
      <c r="OIB62" s="666"/>
      <c r="OIC62" s="666"/>
      <c r="OID62" s="1455"/>
      <c r="OIE62" s="666"/>
      <c r="OIF62" s="666"/>
      <c r="OIG62" s="666"/>
      <c r="OIH62" s="666"/>
      <c r="OII62" s="666"/>
      <c r="OIJ62" s="666"/>
      <c r="OIK62" s="666"/>
      <c r="OIL62" s="666"/>
      <c r="OIM62" s="666"/>
      <c r="OIN62" s="1453"/>
      <c r="OIO62" s="1453"/>
      <c r="OIP62" s="1453"/>
      <c r="OIQ62" s="1454"/>
      <c r="OIR62" s="666"/>
      <c r="OIS62" s="666"/>
      <c r="OIT62" s="666"/>
      <c r="OIU62" s="1455"/>
      <c r="OIV62" s="666"/>
      <c r="OIW62" s="666"/>
      <c r="OIX62" s="666"/>
      <c r="OIY62" s="666"/>
      <c r="OIZ62" s="666"/>
      <c r="OJA62" s="666"/>
      <c r="OJB62" s="666"/>
      <c r="OJC62" s="666"/>
      <c r="OJD62" s="666"/>
      <c r="OJE62" s="1453"/>
      <c r="OJF62" s="1453"/>
      <c r="OJG62" s="1453"/>
      <c r="OJH62" s="1454"/>
      <c r="OJI62" s="666"/>
      <c r="OJJ62" s="666"/>
      <c r="OJK62" s="666"/>
      <c r="OJL62" s="1455"/>
      <c r="OJM62" s="666"/>
      <c r="OJN62" s="666"/>
      <c r="OJO62" s="666"/>
      <c r="OJP62" s="666"/>
      <c r="OJQ62" s="666"/>
      <c r="OJR62" s="666"/>
      <c r="OJS62" s="666"/>
      <c r="OJT62" s="666"/>
      <c r="OJU62" s="666"/>
      <c r="OJV62" s="1453"/>
      <c r="OJW62" s="1453"/>
      <c r="OJX62" s="1453"/>
      <c r="OJY62" s="1454"/>
      <c r="OJZ62" s="666"/>
      <c r="OKA62" s="666"/>
      <c r="OKB62" s="666"/>
      <c r="OKC62" s="1455"/>
      <c r="OKD62" s="666"/>
      <c r="OKE62" s="666"/>
      <c r="OKF62" s="666"/>
      <c r="OKG62" s="666"/>
      <c r="OKH62" s="666"/>
      <c r="OKI62" s="666"/>
      <c r="OKJ62" s="666"/>
      <c r="OKK62" s="666"/>
      <c r="OKL62" s="666"/>
      <c r="OKM62" s="1453"/>
      <c r="OKN62" s="1453"/>
      <c r="OKO62" s="1453"/>
      <c r="OKP62" s="1454"/>
      <c r="OKQ62" s="666"/>
      <c r="OKR62" s="666"/>
      <c r="OKS62" s="666"/>
      <c r="OKT62" s="1455"/>
      <c r="OKU62" s="666"/>
      <c r="OKV62" s="666"/>
      <c r="OKW62" s="666"/>
      <c r="OKX62" s="666"/>
      <c r="OKY62" s="666"/>
      <c r="OKZ62" s="666"/>
      <c r="OLA62" s="666"/>
      <c r="OLB62" s="666"/>
      <c r="OLC62" s="666"/>
      <c r="OLD62" s="1453"/>
      <c r="OLE62" s="1453"/>
      <c r="OLF62" s="1453"/>
      <c r="OLG62" s="1454"/>
      <c r="OLH62" s="666"/>
      <c r="OLI62" s="666"/>
      <c r="OLJ62" s="666"/>
      <c r="OLK62" s="1455"/>
      <c r="OLL62" s="666"/>
      <c r="OLM62" s="666"/>
      <c r="OLN62" s="666"/>
      <c r="OLO62" s="666"/>
      <c r="OLP62" s="666"/>
      <c r="OLQ62" s="666"/>
      <c r="OLR62" s="666"/>
      <c r="OLS62" s="666"/>
      <c r="OLT62" s="666"/>
      <c r="OLU62" s="1453"/>
      <c r="OLV62" s="1453"/>
      <c r="OLW62" s="1453"/>
      <c r="OLX62" s="1454"/>
      <c r="OLY62" s="666"/>
      <c r="OLZ62" s="666"/>
      <c r="OMA62" s="666"/>
      <c r="OMB62" s="1455"/>
      <c r="OMC62" s="666"/>
      <c r="OMD62" s="666"/>
      <c r="OME62" s="666"/>
      <c r="OMF62" s="666"/>
      <c r="OMG62" s="666"/>
      <c r="OMH62" s="666"/>
      <c r="OMI62" s="666"/>
      <c r="OMJ62" s="666"/>
      <c r="OMK62" s="666"/>
      <c r="OML62" s="1453"/>
      <c r="OMM62" s="1453"/>
      <c r="OMN62" s="1453"/>
      <c r="OMO62" s="1454"/>
      <c r="OMP62" s="666"/>
      <c r="OMQ62" s="666"/>
      <c r="OMR62" s="666"/>
      <c r="OMS62" s="1455"/>
      <c r="OMT62" s="666"/>
      <c r="OMU62" s="666"/>
      <c r="OMV62" s="666"/>
      <c r="OMW62" s="666"/>
      <c r="OMX62" s="666"/>
      <c r="OMY62" s="666"/>
      <c r="OMZ62" s="666"/>
      <c r="ONA62" s="666"/>
      <c r="ONB62" s="666"/>
      <c r="ONC62" s="1453"/>
      <c r="OND62" s="1453"/>
      <c r="ONE62" s="1453"/>
      <c r="ONF62" s="1454"/>
      <c r="ONG62" s="666"/>
      <c r="ONH62" s="666"/>
      <c r="ONI62" s="666"/>
      <c r="ONJ62" s="1455"/>
      <c r="ONK62" s="666"/>
      <c r="ONL62" s="666"/>
      <c r="ONM62" s="666"/>
      <c r="ONN62" s="666"/>
      <c r="ONO62" s="666"/>
      <c r="ONP62" s="666"/>
      <c r="ONQ62" s="666"/>
      <c r="ONR62" s="666"/>
      <c r="ONS62" s="666"/>
      <c r="ONT62" s="1453"/>
      <c r="ONU62" s="1453"/>
      <c r="ONV62" s="1453"/>
      <c r="ONW62" s="1454"/>
      <c r="ONX62" s="666"/>
      <c r="ONY62" s="666"/>
      <c r="ONZ62" s="666"/>
      <c r="OOA62" s="1455"/>
      <c r="OOB62" s="666"/>
      <c r="OOC62" s="666"/>
      <c r="OOD62" s="666"/>
      <c r="OOE62" s="666"/>
      <c r="OOF62" s="666"/>
      <c r="OOG62" s="666"/>
      <c r="OOH62" s="666"/>
      <c r="OOI62" s="666"/>
      <c r="OOJ62" s="666"/>
      <c r="OOK62" s="1453"/>
      <c r="OOL62" s="1453"/>
      <c r="OOM62" s="1453"/>
      <c r="OON62" s="1454"/>
      <c r="OOO62" s="666"/>
      <c r="OOP62" s="666"/>
      <c r="OOQ62" s="666"/>
      <c r="OOR62" s="1455"/>
      <c r="OOS62" s="666"/>
      <c r="OOT62" s="666"/>
      <c r="OOU62" s="666"/>
      <c r="OOV62" s="666"/>
      <c r="OOW62" s="666"/>
      <c r="OOX62" s="666"/>
      <c r="OOY62" s="666"/>
      <c r="OOZ62" s="666"/>
      <c r="OPA62" s="666"/>
      <c r="OPB62" s="1453"/>
      <c r="OPC62" s="1453"/>
      <c r="OPD62" s="1453"/>
      <c r="OPE62" s="1454"/>
      <c r="OPF62" s="666"/>
      <c r="OPG62" s="666"/>
      <c r="OPH62" s="666"/>
      <c r="OPI62" s="1455"/>
      <c r="OPJ62" s="666"/>
      <c r="OPK62" s="666"/>
      <c r="OPL62" s="666"/>
      <c r="OPM62" s="666"/>
      <c r="OPN62" s="666"/>
      <c r="OPO62" s="666"/>
      <c r="OPP62" s="666"/>
      <c r="OPQ62" s="666"/>
      <c r="OPR62" s="666"/>
      <c r="OPS62" s="1453"/>
      <c r="OPT62" s="1453"/>
      <c r="OPU62" s="1453"/>
      <c r="OPV62" s="1454"/>
      <c r="OPW62" s="666"/>
      <c r="OPX62" s="666"/>
      <c r="OPY62" s="666"/>
      <c r="OPZ62" s="1455"/>
      <c r="OQA62" s="666"/>
      <c r="OQB62" s="666"/>
      <c r="OQC62" s="666"/>
      <c r="OQD62" s="666"/>
      <c r="OQE62" s="666"/>
      <c r="OQF62" s="666"/>
      <c r="OQG62" s="666"/>
      <c r="OQH62" s="666"/>
      <c r="OQI62" s="666"/>
      <c r="OQJ62" s="1453"/>
      <c r="OQK62" s="1453"/>
      <c r="OQL62" s="1453"/>
      <c r="OQM62" s="1454"/>
      <c r="OQN62" s="666"/>
      <c r="OQO62" s="666"/>
      <c r="OQP62" s="666"/>
      <c r="OQQ62" s="1455"/>
      <c r="OQR62" s="666"/>
      <c r="OQS62" s="666"/>
      <c r="OQT62" s="666"/>
      <c r="OQU62" s="666"/>
      <c r="OQV62" s="666"/>
      <c r="OQW62" s="666"/>
      <c r="OQX62" s="666"/>
      <c r="OQY62" s="666"/>
      <c r="OQZ62" s="666"/>
      <c r="ORA62" s="1453"/>
      <c r="ORB62" s="1453"/>
      <c r="ORC62" s="1453"/>
      <c r="ORD62" s="1454"/>
      <c r="ORE62" s="666"/>
      <c r="ORF62" s="666"/>
      <c r="ORG62" s="666"/>
      <c r="ORH62" s="1455"/>
      <c r="ORI62" s="666"/>
      <c r="ORJ62" s="666"/>
      <c r="ORK62" s="666"/>
      <c r="ORL62" s="666"/>
      <c r="ORM62" s="666"/>
      <c r="ORN62" s="666"/>
      <c r="ORO62" s="666"/>
      <c r="ORP62" s="666"/>
      <c r="ORQ62" s="666"/>
      <c r="ORR62" s="1453"/>
      <c r="ORS62" s="1453"/>
      <c r="ORT62" s="1453"/>
      <c r="ORU62" s="1454"/>
      <c r="ORV62" s="666"/>
      <c r="ORW62" s="666"/>
      <c r="ORX62" s="666"/>
      <c r="ORY62" s="1455"/>
      <c r="ORZ62" s="666"/>
      <c r="OSA62" s="666"/>
      <c r="OSB62" s="666"/>
      <c r="OSC62" s="666"/>
      <c r="OSD62" s="666"/>
      <c r="OSE62" s="666"/>
      <c r="OSF62" s="666"/>
      <c r="OSG62" s="666"/>
      <c r="OSH62" s="666"/>
      <c r="OSI62" s="1453"/>
      <c r="OSJ62" s="1453"/>
      <c r="OSK62" s="1453"/>
      <c r="OSL62" s="1454"/>
      <c r="OSM62" s="666"/>
      <c r="OSN62" s="666"/>
      <c r="OSO62" s="666"/>
      <c r="OSP62" s="1455"/>
      <c r="OSQ62" s="666"/>
      <c r="OSR62" s="666"/>
      <c r="OSS62" s="666"/>
      <c r="OST62" s="666"/>
      <c r="OSU62" s="666"/>
      <c r="OSV62" s="666"/>
      <c r="OSW62" s="666"/>
      <c r="OSX62" s="666"/>
      <c r="OSY62" s="666"/>
      <c r="OSZ62" s="1453"/>
      <c r="OTA62" s="1453"/>
      <c r="OTB62" s="1453"/>
      <c r="OTC62" s="1454"/>
      <c r="OTD62" s="666"/>
      <c r="OTE62" s="666"/>
      <c r="OTF62" s="666"/>
      <c r="OTG62" s="1455"/>
      <c r="OTH62" s="666"/>
      <c r="OTI62" s="666"/>
      <c r="OTJ62" s="666"/>
      <c r="OTK62" s="666"/>
      <c r="OTL62" s="666"/>
      <c r="OTM62" s="666"/>
      <c r="OTN62" s="666"/>
      <c r="OTO62" s="666"/>
      <c r="OTP62" s="666"/>
      <c r="OTQ62" s="1453"/>
      <c r="OTR62" s="1453"/>
      <c r="OTS62" s="1453"/>
      <c r="OTT62" s="1454"/>
      <c r="OTU62" s="666"/>
      <c r="OTV62" s="666"/>
      <c r="OTW62" s="666"/>
      <c r="OTX62" s="1455"/>
      <c r="OTY62" s="666"/>
      <c r="OTZ62" s="666"/>
      <c r="OUA62" s="666"/>
      <c r="OUB62" s="666"/>
      <c r="OUC62" s="666"/>
      <c r="OUD62" s="666"/>
      <c r="OUE62" s="666"/>
      <c r="OUF62" s="666"/>
      <c r="OUG62" s="666"/>
      <c r="OUH62" s="1453"/>
      <c r="OUI62" s="1453"/>
      <c r="OUJ62" s="1453"/>
      <c r="OUK62" s="1454"/>
      <c r="OUL62" s="666"/>
      <c r="OUM62" s="666"/>
      <c r="OUN62" s="666"/>
      <c r="OUO62" s="1455"/>
      <c r="OUP62" s="666"/>
      <c r="OUQ62" s="666"/>
      <c r="OUR62" s="666"/>
      <c r="OUS62" s="666"/>
      <c r="OUT62" s="666"/>
      <c r="OUU62" s="666"/>
      <c r="OUV62" s="666"/>
      <c r="OUW62" s="666"/>
      <c r="OUX62" s="666"/>
      <c r="OUY62" s="1453"/>
      <c r="OUZ62" s="1453"/>
      <c r="OVA62" s="1453"/>
      <c r="OVB62" s="1454"/>
      <c r="OVC62" s="666"/>
      <c r="OVD62" s="666"/>
      <c r="OVE62" s="666"/>
      <c r="OVF62" s="1455"/>
      <c r="OVG62" s="666"/>
      <c r="OVH62" s="666"/>
      <c r="OVI62" s="666"/>
      <c r="OVJ62" s="666"/>
      <c r="OVK62" s="666"/>
      <c r="OVL62" s="666"/>
      <c r="OVM62" s="666"/>
      <c r="OVN62" s="666"/>
      <c r="OVO62" s="666"/>
      <c r="OVP62" s="1453"/>
      <c r="OVQ62" s="1453"/>
      <c r="OVR62" s="1453"/>
      <c r="OVS62" s="1454"/>
      <c r="OVT62" s="666"/>
      <c r="OVU62" s="666"/>
      <c r="OVV62" s="666"/>
      <c r="OVW62" s="1455"/>
      <c r="OVX62" s="666"/>
      <c r="OVY62" s="666"/>
      <c r="OVZ62" s="666"/>
      <c r="OWA62" s="666"/>
      <c r="OWB62" s="666"/>
      <c r="OWC62" s="666"/>
      <c r="OWD62" s="666"/>
      <c r="OWE62" s="666"/>
      <c r="OWF62" s="666"/>
      <c r="OWG62" s="1453"/>
      <c r="OWH62" s="1453"/>
      <c r="OWI62" s="1453"/>
      <c r="OWJ62" s="1454"/>
      <c r="OWK62" s="666"/>
      <c r="OWL62" s="666"/>
      <c r="OWM62" s="666"/>
      <c r="OWN62" s="1455"/>
      <c r="OWO62" s="666"/>
      <c r="OWP62" s="666"/>
      <c r="OWQ62" s="666"/>
      <c r="OWR62" s="666"/>
      <c r="OWS62" s="666"/>
      <c r="OWT62" s="666"/>
      <c r="OWU62" s="666"/>
      <c r="OWV62" s="666"/>
      <c r="OWW62" s="666"/>
      <c r="OWX62" s="1453"/>
      <c r="OWY62" s="1453"/>
      <c r="OWZ62" s="1453"/>
      <c r="OXA62" s="1454"/>
      <c r="OXB62" s="666"/>
      <c r="OXC62" s="666"/>
      <c r="OXD62" s="666"/>
      <c r="OXE62" s="1455"/>
      <c r="OXF62" s="666"/>
      <c r="OXG62" s="666"/>
      <c r="OXH62" s="666"/>
      <c r="OXI62" s="666"/>
      <c r="OXJ62" s="666"/>
      <c r="OXK62" s="666"/>
      <c r="OXL62" s="666"/>
      <c r="OXM62" s="666"/>
      <c r="OXN62" s="666"/>
      <c r="OXO62" s="1453"/>
      <c r="OXP62" s="1453"/>
      <c r="OXQ62" s="1453"/>
      <c r="OXR62" s="1454"/>
      <c r="OXS62" s="666"/>
      <c r="OXT62" s="666"/>
      <c r="OXU62" s="666"/>
      <c r="OXV62" s="1455"/>
      <c r="OXW62" s="666"/>
      <c r="OXX62" s="666"/>
      <c r="OXY62" s="666"/>
      <c r="OXZ62" s="666"/>
      <c r="OYA62" s="666"/>
      <c r="OYB62" s="666"/>
      <c r="OYC62" s="666"/>
      <c r="OYD62" s="666"/>
      <c r="OYE62" s="666"/>
      <c r="OYF62" s="1453"/>
      <c r="OYG62" s="1453"/>
      <c r="OYH62" s="1453"/>
      <c r="OYI62" s="1454"/>
      <c r="OYJ62" s="666"/>
      <c r="OYK62" s="666"/>
      <c r="OYL62" s="666"/>
      <c r="OYM62" s="1455"/>
      <c r="OYN62" s="666"/>
      <c r="OYO62" s="666"/>
      <c r="OYP62" s="666"/>
      <c r="OYQ62" s="666"/>
      <c r="OYR62" s="666"/>
      <c r="OYS62" s="666"/>
      <c r="OYT62" s="666"/>
      <c r="OYU62" s="666"/>
      <c r="OYV62" s="666"/>
      <c r="OYW62" s="1453"/>
      <c r="OYX62" s="1453"/>
      <c r="OYY62" s="1453"/>
      <c r="OYZ62" s="1454"/>
      <c r="OZA62" s="666"/>
      <c r="OZB62" s="666"/>
      <c r="OZC62" s="666"/>
      <c r="OZD62" s="1455"/>
      <c r="OZE62" s="666"/>
      <c r="OZF62" s="666"/>
      <c r="OZG62" s="666"/>
      <c r="OZH62" s="666"/>
      <c r="OZI62" s="666"/>
      <c r="OZJ62" s="666"/>
      <c r="OZK62" s="666"/>
      <c r="OZL62" s="666"/>
      <c r="OZM62" s="666"/>
      <c r="OZN62" s="1453"/>
      <c r="OZO62" s="1453"/>
      <c r="OZP62" s="1453"/>
      <c r="OZQ62" s="1454"/>
      <c r="OZR62" s="666"/>
      <c r="OZS62" s="666"/>
      <c r="OZT62" s="666"/>
      <c r="OZU62" s="1455"/>
      <c r="OZV62" s="666"/>
      <c r="OZW62" s="666"/>
      <c r="OZX62" s="666"/>
      <c r="OZY62" s="666"/>
      <c r="OZZ62" s="666"/>
      <c r="PAA62" s="666"/>
      <c r="PAB62" s="666"/>
      <c r="PAC62" s="666"/>
      <c r="PAD62" s="666"/>
      <c r="PAE62" s="1453"/>
      <c r="PAF62" s="1453"/>
      <c r="PAG62" s="1453"/>
      <c r="PAH62" s="1454"/>
      <c r="PAI62" s="666"/>
      <c r="PAJ62" s="666"/>
      <c r="PAK62" s="666"/>
      <c r="PAL62" s="1455"/>
      <c r="PAM62" s="666"/>
      <c r="PAN62" s="666"/>
      <c r="PAO62" s="666"/>
      <c r="PAP62" s="666"/>
      <c r="PAQ62" s="666"/>
      <c r="PAR62" s="666"/>
      <c r="PAS62" s="666"/>
      <c r="PAT62" s="666"/>
      <c r="PAU62" s="666"/>
      <c r="PAV62" s="1453"/>
      <c r="PAW62" s="1453"/>
      <c r="PAX62" s="1453"/>
      <c r="PAY62" s="1454"/>
      <c r="PAZ62" s="666"/>
      <c r="PBA62" s="666"/>
      <c r="PBB62" s="666"/>
      <c r="PBC62" s="1455"/>
      <c r="PBD62" s="666"/>
      <c r="PBE62" s="666"/>
      <c r="PBF62" s="666"/>
      <c r="PBG62" s="666"/>
      <c r="PBH62" s="666"/>
      <c r="PBI62" s="666"/>
      <c r="PBJ62" s="666"/>
      <c r="PBK62" s="666"/>
      <c r="PBL62" s="666"/>
      <c r="PBM62" s="1453"/>
      <c r="PBN62" s="1453"/>
      <c r="PBO62" s="1453"/>
      <c r="PBP62" s="1454"/>
      <c r="PBQ62" s="666"/>
      <c r="PBR62" s="666"/>
      <c r="PBS62" s="666"/>
      <c r="PBT62" s="1455"/>
      <c r="PBU62" s="666"/>
      <c r="PBV62" s="666"/>
      <c r="PBW62" s="666"/>
      <c r="PBX62" s="666"/>
      <c r="PBY62" s="666"/>
      <c r="PBZ62" s="666"/>
      <c r="PCA62" s="666"/>
      <c r="PCB62" s="666"/>
      <c r="PCC62" s="666"/>
      <c r="PCD62" s="1453"/>
      <c r="PCE62" s="1453"/>
      <c r="PCF62" s="1453"/>
      <c r="PCG62" s="1454"/>
      <c r="PCH62" s="666"/>
      <c r="PCI62" s="666"/>
      <c r="PCJ62" s="666"/>
      <c r="PCK62" s="1455"/>
      <c r="PCL62" s="666"/>
      <c r="PCM62" s="666"/>
      <c r="PCN62" s="666"/>
      <c r="PCO62" s="666"/>
      <c r="PCP62" s="666"/>
      <c r="PCQ62" s="666"/>
      <c r="PCR62" s="666"/>
      <c r="PCS62" s="666"/>
      <c r="PCT62" s="666"/>
      <c r="PCU62" s="1453"/>
      <c r="PCV62" s="1453"/>
      <c r="PCW62" s="1453"/>
      <c r="PCX62" s="1454"/>
      <c r="PCY62" s="666"/>
      <c r="PCZ62" s="666"/>
      <c r="PDA62" s="666"/>
      <c r="PDB62" s="1455"/>
      <c r="PDC62" s="666"/>
      <c r="PDD62" s="666"/>
      <c r="PDE62" s="666"/>
      <c r="PDF62" s="666"/>
      <c r="PDG62" s="666"/>
      <c r="PDH62" s="666"/>
      <c r="PDI62" s="666"/>
      <c r="PDJ62" s="666"/>
      <c r="PDK62" s="666"/>
      <c r="PDL62" s="1453"/>
      <c r="PDM62" s="1453"/>
      <c r="PDN62" s="1453"/>
      <c r="PDO62" s="1454"/>
      <c r="PDP62" s="666"/>
      <c r="PDQ62" s="666"/>
      <c r="PDR62" s="666"/>
      <c r="PDS62" s="1455"/>
      <c r="PDT62" s="666"/>
      <c r="PDU62" s="666"/>
      <c r="PDV62" s="666"/>
      <c r="PDW62" s="666"/>
      <c r="PDX62" s="666"/>
      <c r="PDY62" s="666"/>
      <c r="PDZ62" s="666"/>
      <c r="PEA62" s="666"/>
      <c r="PEB62" s="666"/>
      <c r="PEC62" s="1453"/>
      <c r="PED62" s="1453"/>
      <c r="PEE62" s="1453"/>
      <c r="PEF62" s="1454"/>
      <c r="PEG62" s="666"/>
      <c r="PEH62" s="666"/>
      <c r="PEI62" s="666"/>
      <c r="PEJ62" s="1455"/>
      <c r="PEK62" s="666"/>
      <c r="PEL62" s="666"/>
      <c r="PEM62" s="666"/>
      <c r="PEN62" s="666"/>
      <c r="PEO62" s="666"/>
      <c r="PEP62" s="666"/>
      <c r="PEQ62" s="666"/>
      <c r="PER62" s="666"/>
      <c r="PES62" s="666"/>
      <c r="PET62" s="1453"/>
      <c r="PEU62" s="1453"/>
      <c r="PEV62" s="1453"/>
      <c r="PEW62" s="1454"/>
      <c r="PEX62" s="666"/>
      <c r="PEY62" s="666"/>
      <c r="PEZ62" s="666"/>
      <c r="PFA62" s="1455"/>
      <c r="PFB62" s="666"/>
      <c r="PFC62" s="666"/>
      <c r="PFD62" s="666"/>
      <c r="PFE62" s="666"/>
      <c r="PFF62" s="666"/>
      <c r="PFG62" s="666"/>
      <c r="PFH62" s="666"/>
      <c r="PFI62" s="666"/>
      <c r="PFJ62" s="666"/>
      <c r="PFK62" s="1453"/>
      <c r="PFL62" s="1453"/>
      <c r="PFM62" s="1453"/>
      <c r="PFN62" s="1454"/>
      <c r="PFO62" s="666"/>
      <c r="PFP62" s="666"/>
      <c r="PFQ62" s="666"/>
      <c r="PFR62" s="1455"/>
      <c r="PFS62" s="666"/>
      <c r="PFT62" s="666"/>
      <c r="PFU62" s="666"/>
      <c r="PFV62" s="666"/>
      <c r="PFW62" s="666"/>
      <c r="PFX62" s="666"/>
      <c r="PFY62" s="666"/>
      <c r="PFZ62" s="666"/>
      <c r="PGA62" s="666"/>
      <c r="PGB62" s="1453"/>
      <c r="PGC62" s="1453"/>
      <c r="PGD62" s="1453"/>
      <c r="PGE62" s="1454"/>
      <c r="PGF62" s="666"/>
      <c r="PGG62" s="666"/>
      <c r="PGH62" s="666"/>
      <c r="PGI62" s="1455"/>
      <c r="PGJ62" s="666"/>
      <c r="PGK62" s="666"/>
      <c r="PGL62" s="666"/>
      <c r="PGM62" s="666"/>
      <c r="PGN62" s="666"/>
      <c r="PGO62" s="666"/>
      <c r="PGP62" s="666"/>
      <c r="PGQ62" s="666"/>
      <c r="PGR62" s="666"/>
      <c r="PGS62" s="1453"/>
      <c r="PGT62" s="1453"/>
      <c r="PGU62" s="1453"/>
      <c r="PGV62" s="1454"/>
      <c r="PGW62" s="666"/>
      <c r="PGX62" s="666"/>
      <c r="PGY62" s="666"/>
      <c r="PGZ62" s="1455"/>
      <c r="PHA62" s="666"/>
      <c r="PHB62" s="666"/>
      <c r="PHC62" s="666"/>
      <c r="PHD62" s="666"/>
      <c r="PHE62" s="666"/>
      <c r="PHF62" s="666"/>
      <c r="PHG62" s="666"/>
      <c r="PHH62" s="666"/>
      <c r="PHI62" s="666"/>
      <c r="PHJ62" s="1453"/>
      <c r="PHK62" s="1453"/>
      <c r="PHL62" s="1453"/>
      <c r="PHM62" s="1454"/>
      <c r="PHN62" s="666"/>
      <c r="PHO62" s="666"/>
      <c r="PHP62" s="666"/>
      <c r="PHQ62" s="1455"/>
      <c r="PHR62" s="666"/>
      <c r="PHS62" s="666"/>
      <c r="PHT62" s="666"/>
      <c r="PHU62" s="666"/>
      <c r="PHV62" s="666"/>
      <c r="PHW62" s="666"/>
      <c r="PHX62" s="666"/>
      <c r="PHY62" s="666"/>
      <c r="PHZ62" s="666"/>
      <c r="PIA62" s="1453"/>
      <c r="PIB62" s="1453"/>
      <c r="PIC62" s="1453"/>
      <c r="PID62" s="1454"/>
      <c r="PIE62" s="666"/>
      <c r="PIF62" s="666"/>
      <c r="PIG62" s="666"/>
      <c r="PIH62" s="1455"/>
      <c r="PII62" s="666"/>
      <c r="PIJ62" s="666"/>
      <c r="PIK62" s="666"/>
      <c r="PIL62" s="666"/>
      <c r="PIM62" s="666"/>
      <c r="PIN62" s="666"/>
      <c r="PIO62" s="666"/>
      <c r="PIP62" s="666"/>
      <c r="PIQ62" s="666"/>
      <c r="PIR62" s="1453"/>
      <c r="PIS62" s="1453"/>
      <c r="PIT62" s="1453"/>
      <c r="PIU62" s="1454"/>
      <c r="PIV62" s="666"/>
      <c r="PIW62" s="666"/>
      <c r="PIX62" s="666"/>
      <c r="PIY62" s="1455"/>
      <c r="PIZ62" s="666"/>
      <c r="PJA62" s="666"/>
      <c r="PJB62" s="666"/>
      <c r="PJC62" s="666"/>
      <c r="PJD62" s="666"/>
      <c r="PJE62" s="666"/>
      <c r="PJF62" s="666"/>
      <c r="PJG62" s="666"/>
      <c r="PJH62" s="666"/>
      <c r="PJI62" s="1453"/>
      <c r="PJJ62" s="1453"/>
      <c r="PJK62" s="1453"/>
      <c r="PJL62" s="1454"/>
      <c r="PJM62" s="666"/>
      <c r="PJN62" s="666"/>
      <c r="PJO62" s="666"/>
      <c r="PJP62" s="1455"/>
      <c r="PJQ62" s="666"/>
      <c r="PJR62" s="666"/>
      <c r="PJS62" s="666"/>
      <c r="PJT62" s="666"/>
      <c r="PJU62" s="666"/>
      <c r="PJV62" s="666"/>
      <c r="PJW62" s="666"/>
      <c r="PJX62" s="666"/>
      <c r="PJY62" s="666"/>
      <c r="PJZ62" s="1453"/>
      <c r="PKA62" s="1453"/>
      <c r="PKB62" s="1453"/>
      <c r="PKC62" s="1454"/>
      <c r="PKD62" s="666"/>
      <c r="PKE62" s="666"/>
      <c r="PKF62" s="666"/>
      <c r="PKG62" s="1455"/>
      <c r="PKH62" s="666"/>
      <c r="PKI62" s="666"/>
      <c r="PKJ62" s="666"/>
      <c r="PKK62" s="666"/>
      <c r="PKL62" s="666"/>
      <c r="PKM62" s="666"/>
      <c r="PKN62" s="666"/>
      <c r="PKO62" s="666"/>
      <c r="PKP62" s="666"/>
      <c r="PKQ62" s="1453"/>
      <c r="PKR62" s="1453"/>
      <c r="PKS62" s="1453"/>
      <c r="PKT62" s="1454"/>
      <c r="PKU62" s="666"/>
      <c r="PKV62" s="666"/>
      <c r="PKW62" s="666"/>
      <c r="PKX62" s="1455"/>
      <c r="PKY62" s="666"/>
      <c r="PKZ62" s="666"/>
      <c r="PLA62" s="666"/>
      <c r="PLB62" s="666"/>
      <c r="PLC62" s="666"/>
      <c r="PLD62" s="666"/>
      <c r="PLE62" s="666"/>
      <c r="PLF62" s="666"/>
      <c r="PLG62" s="666"/>
      <c r="PLH62" s="1453"/>
      <c r="PLI62" s="1453"/>
      <c r="PLJ62" s="1453"/>
      <c r="PLK62" s="1454"/>
      <c r="PLL62" s="666"/>
      <c r="PLM62" s="666"/>
      <c r="PLN62" s="666"/>
      <c r="PLO62" s="1455"/>
      <c r="PLP62" s="666"/>
      <c r="PLQ62" s="666"/>
      <c r="PLR62" s="666"/>
      <c r="PLS62" s="666"/>
      <c r="PLT62" s="666"/>
      <c r="PLU62" s="666"/>
      <c r="PLV62" s="666"/>
      <c r="PLW62" s="666"/>
      <c r="PLX62" s="666"/>
      <c r="PLY62" s="1453"/>
      <c r="PLZ62" s="1453"/>
      <c r="PMA62" s="1453"/>
      <c r="PMB62" s="1454"/>
      <c r="PMC62" s="666"/>
      <c r="PMD62" s="666"/>
      <c r="PME62" s="666"/>
      <c r="PMF62" s="1455"/>
      <c r="PMG62" s="666"/>
      <c r="PMH62" s="666"/>
      <c r="PMI62" s="666"/>
      <c r="PMJ62" s="666"/>
      <c r="PMK62" s="666"/>
      <c r="PML62" s="666"/>
      <c r="PMM62" s="666"/>
      <c r="PMN62" s="666"/>
      <c r="PMO62" s="666"/>
      <c r="PMP62" s="1453"/>
      <c r="PMQ62" s="1453"/>
      <c r="PMR62" s="1453"/>
      <c r="PMS62" s="1454"/>
      <c r="PMT62" s="666"/>
      <c r="PMU62" s="666"/>
      <c r="PMV62" s="666"/>
      <c r="PMW62" s="1455"/>
      <c r="PMX62" s="666"/>
      <c r="PMY62" s="666"/>
      <c r="PMZ62" s="666"/>
      <c r="PNA62" s="666"/>
      <c r="PNB62" s="666"/>
      <c r="PNC62" s="666"/>
      <c r="PND62" s="666"/>
      <c r="PNE62" s="666"/>
      <c r="PNF62" s="666"/>
      <c r="PNG62" s="1453"/>
      <c r="PNH62" s="1453"/>
      <c r="PNI62" s="1453"/>
      <c r="PNJ62" s="1454"/>
      <c r="PNK62" s="666"/>
      <c r="PNL62" s="666"/>
      <c r="PNM62" s="666"/>
      <c r="PNN62" s="1455"/>
      <c r="PNO62" s="666"/>
      <c r="PNP62" s="666"/>
      <c r="PNQ62" s="666"/>
      <c r="PNR62" s="666"/>
      <c r="PNS62" s="666"/>
      <c r="PNT62" s="666"/>
      <c r="PNU62" s="666"/>
      <c r="PNV62" s="666"/>
      <c r="PNW62" s="666"/>
      <c r="PNX62" s="1453"/>
      <c r="PNY62" s="1453"/>
      <c r="PNZ62" s="1453"/>
      <c r="POA62" s="1454"/>
      <c r="POB62" s="666"/>
      <c r="POC62" s="666"/>
      <c r="POD62" s="666"/>
      <c r="POE62" s="1455"/>
      <c r="POF62" s="666"/>
      <c r="POG62" s="666"/>
      <c r="POH62" s="666"/>
      <c r="POI62" s="666"/>
      <c r="POJ62" s="666"/>
      <c r="POK62" s="666"/>
      <c r="POL62" s="666"/>
      <c r="POM62" s="666"/>
      <c r="PON62" s="666"/>
      <c r="POO62" s="1453"/>
      <c r="POP62" s="1453"/>
      <c r="POQ62" s="1453"/>
      <c r="POR62" s="1454"/>
      <c r="POS62" s="666"/>
      <c r="POT62" s="666"/>
      <c r="POU62" s="666"/>
      <c r="POV62" s="1455"/>
      <c r="POW62" s="666"/>
      <c r="POX62" s="666"/>
      <c r="POY62" s="666"/>
      <c r="POZ62" s="666"/>
      <c r="PPA62" s="666"/>
      <c r="PPB62" s="666"/>
      <c r="PPC62" s="666"/>
      <c r="PPD62" s="666"/>
      <c r="PPE62" s="666"/>
      <c r="PPF62" s="1453"/>
      <c r="PPG62" s="1453"/>
      <c r="PPH62" s="1453"/>
      <c r="PPI62" s="1454"/>
      <c r="PPJ62" s="666"/>
      <c r="PPK62" s="666"/>
      <c r="PPL62" s="666"/>
      <c r="PPM62" s="1455"/>
      <c r="PPN62" s="666"/>
      <c r="PPO62" s="666"/>
      <c r="PPP62" s="666"/>
      <c r="PPQ62" s="666"/>
      <c r="PPR62" s="666"/>
      <c r="PPS62" s="666"/>
      <c r="PPT62" s="666"/>
      <c r="PPU62" s="666"/>
      <c r="PPV62" s="666"/>
      <c r="PPW62" s="1453"/>
      <c r="PPX62" s="1453"/>
      <c r="PPY62" s="1453"/>
      <c r="PPZ62" s="1454"/>
      <c r="PQA62" s="666"/>
      <c r="PQB62" s="666"/>
      <c r="PQC62" s="666"/>
      <c r="PQD62" s="1455"/>
      <c r="PQE62" s="666"/>
      <c r="PQF62" s="666"/>
      <c r="PQG62" s="666"/>
      <c r="PQH62" s="666"/>
      <c r="PQI62" s="666"/>
      <c r="PQJ62" s="666"/>
      <c r="PQK62" s="666"/>
      <c r="PQL62" s="666"/>
      <c r="PQM62" s="666"/>
      <c r="PQN62" s="1453"/>
      <c r="PQO62" s="1453"/>
      <c r="PQP62" s="1453"/>
      <c r="PQQ62" s="1454"/>
      <c r="PQR62" s="666"/>
      <c r="PQS62" s="666"/>
      <c r="PQT62" s="666"/>
      <c r="PQU62" s="1455"/>
      <c r="PQV62" s="666"/>
      <c r="PQW62" s="666"/>
      <c r="PQX62" s="666"/>
      <c r="PQY62" s="666"/>
      <c r="PQZ62" s="666"/>
      <c r="PRA62" s="666"/>
      <c r="PRB62" s="666"/>
      <c r="PRC62" s="666"/>
      <c r="PRD62" s="666"/>
      <c r="PRE62" s="1453"/>
      <c r="PRF62" s="1453"/>
      <c r="PRG62" s="1453"/>
      <c r="PRH62" s="1454"/>
      <c r="PRI62" s="666"/>
      <c r="PRJ62" s="666"/>
      <c r="PRK62" s="666"/>
      <c r="PRL62" s="1455"/>
      <c r="PRM62" s="666"/>
      <c r="PRN62" s="666"/>
      <c r="PRO62" s="666"/>
      <c r="PRP62" s="666"/>
      <c r="PRQ62" s="666"/>
      <c r="PRR62" s="666"/>
      <c r="PRS62" s="666"/>
      <c r="PRT62" s="666"/>
      <c r="PRU62" s="666"/>
      <c r="PRV62" s="1453"/>
      <c r="PRW62" s="1453"/>
      <c r="PRX62" s="1453"/>
      <c r="PRY62" s="1454"/>
      <c r="PRZ62" s="666"/>
      <c r="PSA62" s="666"/>
      <c r="PSB62" s="666"/>
      <c r="PSC62" s="1455"/>
      <c r="PSD62" s="666"/>
      <c r="PSE62" s="666"/>
      <c r="PSF62" s="666"/>
      <c r="PSG62" s="666"/>
      <c r="PSH62" s="666"/>
      <c r="PSI62" s="666"/>
      <c r="PSJ62" s="666"/>
      <c r="PSK62" s="666"/>
      <c r="PSL62" s="666"/>
      <c r="PSM62" s="1453"/>
      <c r="PSN62" s="1453"/>
      <c r="PSO62" s="1453"/>
      <c r="PSP62" s="1454"/>
      <c r="PSQ62" s="666"/>
      <c r="PSR62" s="666"/>
      <c r="PSS62" s="666"/>
      <c r="PST62" s="1455"/>
      <c r="PSU62" s="666"/>
      <c r="PSV62" s="666"/>
      <c r="PSW62" s="666"/>
      <c r="PSX62" s="666"/>
      <c r="PSY62" s="666"/>
      <c r="PSZ62" s="666"/>
      <c r="PTA62" s="666"/>
      <c r="PTB62" s="666"/>
      <c r="PTC62" s="666"/>
      <c r="PTD62" s="1453"/>
      <c r="PTE62" s="1453"/>
      <c r="PTF62" s="1453"/>
      <c r="PTG62" s="1454"/>
      <c r="PTH62" s="666"/>
      <c r="PTI62" s="666"/>
      <c r="PTJ62" s="666"/>
      <c r="PTK62" s="1455"/>
      <c r="PTL62" s="666"/>
      <c r="PTM62" s="666"/>
      <c r="PTN62" s="666"/>
      <c r="PTO62" s="666"/>
      <c r="PTP62" s="666"/>
      <c r="PTQ62" s="666"/>
      <c r="PTR62" s="666"/>
      <c r="PTS62" s="666"/>
      <c r="PTT62" s="666"/>
      <c r="PTU62" s="1453"/>
      <c r="PTV62" s="1453"/>
      <c r="PTW62" s="1453"/>
      <c r="PTX62" s="1454"/>
      <c r="PTY62" s="666"/>
      <c r="PTZ62" s="666"/>
      <c r="PUA62" s="666"/>
      <c r="PUB62" s="1455"/>
      <c r="PUC62" s="666"/>
      <c r="PUD62" s="666"/>
      <c r="PUE62" s="666"/>
      <c r="PUF62" s="666"/>
      <c r="PUG62" s="666"/>
      <c r="PUH62" s="666"/>
      <c r="PUI62" s="666"/>
      <c r="PUJ62" s="666"/>
      <c r="PUK62" s="666"/>
      <c r="PUL62" s="1453"/>
      <c r="PUM62" s="1453"/>
      <c r="PUN62" s="1453"/>
      <c r="PUO62" s="1454"/>
      <c r="PUP62" s="666"/>
      <c r="PUQ62" s="666"/>
      <c r="PUR62" s="666"/>
      <c r="PUS62" s="1455"/>
      <c r="PUT62" s="666"/>
      <c r="PUU62" s="666"/>
      <c r="PUV62" s="666"/>
      <c r="PUW62" s="666"/>
      <c r="PUX62" s="666"/>
      <c r="PUY62" s="666"/>
      <c r="PUZ62" s="666"/>
      <c r="PVA62" s="666"/>
      <c r="PVB62" s="666"/>
      <c r="PVC62" s="1453"/>
      <c r="PVD62" s="1453"/>
      <c r="PVE62" s="1453"/>
      <c r="PVF62" s="1454"/>
      <c r="PVG62" s="666"/>
      <c r="PVH62" s="666"/>
      <c r="PVI62" s="666"/>
      <c r="PVJ62" s="1455"/>
      <c r="PVK62" s="666"/>
      <c r="PVL62" s="666"/>
      <c r="PVM62" s="666"/>
      <c r="PVN62" s="666"/>
      <c r="PVO62" s="666"/>
      <c r="PVP62" s="666"/>
      <c r="PVQ62" s="666"/>
      <c r="PVR62" s="666"/>
      <c r="PVS62" s="666"/>
      <c r="PVT62" s="1453"/>
      <c r="PVU62" s="1453"/>
      <c r="PVV62" s="1453"/>
      <c r="PVW62" s="1454"/>
      <c r="PVX62" s="666"/>
      <c r="PVY62" s="666"/>
      <c r="PVZ62" s="666"/>
      <c r="PWA62" s="1455"/>
      <c r="PWB62" s="666"/>
      <c r="PWC62" s="666"/>
      <c r="PWD62" s="666"/>
      <c r="PWE62" s="666"/>
      <c r="PWF62" s="666"/>
      <c r="PWG62" s="666"/>
      <c r="PWH62" s="666"/>
      <c r="PWI62" s="666"/>
      <c r="PWJ62" s="666"/>
      <c r="PWK62" s="1453"/>
      <c r="PWL62" s="1453"/>
      <c r="PWM62" s="1453"/>
      <c r="PWN62" s="1454"/>
      <c r="PWO62" s="666"/>
      <c r="PWP62" s="666"/>
      <c r="PWQ62" s="666"/>
      <c r="PWR62" s="1455"/>
      <c r="PWS62" s="666"/>
      <c r="PWT62" s="666"/>
      <c r="PWU62" s="666"/>
      <c r="PWV62" s="666"/>
      <c r="PWW62" s="666"/>
      <c r="PWX62" s="666"/>
      <c r="PWY62" s="666"/>
      <c r="PWZ62" s="666"/>
      <c r="PXA62" s="666"/>
      <c r="PXB62" s="1453"/>
      <c r="PXC62" s="1453"/>
      <c r="PXD62" s="1453"/>
      <c r="PXE62" s="1454"/>
      <c r="PXF62" s="666"/>
      <c r="PXG62" s="666"/>
      <c r="PXH62" s="666"/>
      <c r="PXI62" s="1455"/>
      <c r="PXJ62" s="666"/>
      <c r="PXK62" s="666"/>
      <c r="PXL62" s="666"/>
      <c r="PXM62" s="666"/>
      <c r="PXN62" s="666"/>
      <c r="PXO62" s="666"/>
      <c r="PXP62" s="666"/>
      <c r="PXQ62" s="666"/>
      <c r="PXR62" s="666"/>
      <c r="PXS62" s="1453"/>
      <c r="PXT62" s="1453"/>
      <c r="PXU62" s="1453"/>
      <c r="PXV62" s="1454"/>
      <c r="PXW62" s="666"/>
      <c r="PXX62" s="666"/>
      <c r="PXY62" s="666"/>
      <c r="PXZ62" s="1455"/>
      <c r="PYA62" s="666"/>
      <c r="PYB62" s="666"/>
      <c r="PYC62" s="666"/>
      <c r="PYD62" s="666"/>
      <c r="PYE62" s="666"/>
      <c r="PYF62" s="666"/>
      <c r="PYG62" s="666"/>
      <c r="PYH62" s="666"/>
      <c r="PYI62" s="666"/>
      <c r="PYJ62" s="1453"/>
      <c r="PYK62" s="1453"/>
      <c r="PYL62" s="1453"/>
      <c r="PYM62" s="1454"/>
      <c r="PYN62" s="666"/>
      <c r="PYO62" s="666"/>
      <c r="PYP62" s="666"/>
      <c r="PYQ62" s="1455"/>
      <c r="PYR62" s="666"/>
      <c r="PYS62" s="666"/>
      <c r="PYT62" s="666"/>
      <c r="PYU62" s="666"/>
      <c r="PYV62" s="666"/>
      <c r="PYW62" s="666"/>
      <c r="PYX62" s="666"/>
      <c r="PYY62" s="666"/>
      <c r="PYZ62" s="666"/>
      <c r="PZA62" s="1453"/>
      <c r="PZB62" s="1453"/>
      <c r="PZC62" s="1453"/>
      <c r="PZD62" s="1454"/>
      <c r="PZE62" s="666"/>
      <c r="PZF62" s="666"/>
      <c r="PZG62" s="666"/>
      <c r="PZH62" s="1455"/>
      <c r="PZI62" s="666"/>
      <c r="PZJ62" s="666"/>
      <c r="PZK62" s="666"/>
      <c r="PZL62" s="666"/>
      <c r="PZM62" s="666"/>
      <c r="PZN62" s="666"/>
      <c r="PZO62" s="666"/>
      <c r="PZP62" s="666"/>
      <c r="PZQ62" s="666"/>
      <c r="PZR62" s="1453"/>
      <c r="PZS62" s="1453"/>
      <c r="PZT62" s="1453"/>
      <c r="PZU62" s="1454"/>
      <c r="PZV62" s="666"/>
      <c r="PZW62" s="666"/>
      <c r="PZX62" s="666"/>
      <c r="PZY62" s="1455"/>
      <c r="PZZ62" s="666"/>
      <c r="QAA62" s="666"/>
      <c r="QAB62" s="666"/>
      <c r="QAC62" s="666"/>
      <c r="QAD62" s="666"/>
      <c r="QAE62" s="666"/>
      <c r="QAF62" s="666"/>
      <c r="QAG62" s="666"/>
      <c r="QAH62" s="666"/>
      <c r="QAI62" s="1453"/>
      <c r="QAJ62" s="1453"/>
      <c r="QAK62" s="1453"/>
      <c r="QAL62" s="1454"/>
      <c r="QAM62" s="666"/>
      <c r="QAN62" s="666"/>
      <c r="QAO62" s="666"/>
      <c r="QAP62" s="1455"/>
      <c r="QAQ62" s="666"/>
      <c r="QAR62" s="666"/>
      <c r="QAS62" s="666"/>
      <c r="QAT62" s="666"/>
      <c r="QAU62" s="666"/>
      <c r="QAV62" s="666"/>
      <c r="QAW62" s="666"/>
      <c r="QAX62" s="666"/>
      <c r="QAY62" s="666"/>
      <c r="QAZ62" s="1453"/>
      <c r="QBA62" s="1453"/>
      <c r="QBB62" s="1453"/>
      <c r="QBC62" s="1454"/>
      <c r="QBD62" s="666"/>
      <c r="QBE62" s="666"/>
      <c r="QBF62" s="666"/>
      <c r="QBG62" s="1455"/>
      <c r="QBH62" s="666"/>
      <c r="QBI62" s="666"/>
      <c r="QBJ62" s="666"/>
      <c r="QBK62" s="666"/>
      <c r="QBL62" s="666"/>
      <c r="QBM62" s="666"/>
      <c r="QBN62" s="666"/>
      <c r="QBO62" s="666"/>
      <c r="QBP62" s="666"/>
      <c r="QBQ62" s="1453"/>
      <c r="QBR62" s="1453"/>
      <c r="QBS62" s="1453"/>
      <c r="QBT62" s="1454"/>
      <c r="QBU62" s="666"/>
      <c r="QBV62" s="666"/>
      <c r="QBW62" s="666"/>
      <c r="QBX62" s="1455"/>
      <c r="QBY62" s="666"/>
      <c r="QBZ62" s="666"/>
      <c r="QCA62" s="666"/>
      <c r="QCB62" s="666"/>
      <c r="QCC62" s="666"/>
      <c r="QCD62" s="666"/>
      <c r="QCE62" s="666"/>
      <c r="QCF62" s="666"/>
      <c r="QCG62" s="666"/>
      <c r="QCH62" s="1453"/>
      <c r="QCI62" s="1453"/>
      <c r="QCJ62" s="1453"/>
      <c r="QCK62" s="1454"/>
      <c r="QCL62" s="666"/>
      <c r="QCM62" s="666"/>
      <c r="QCN62" s="666"/>
      <c r="QCO62" s="1455"/>
      <c r="QCP62" s="666"/>
      <c r="QCQ62" s="666"/>
      <c r="QCR62" s="666"/>
      <c r="QCS62" s="666"/>
      <c r="QCT62" s="666"/>
      <c r="QCU62" s="666"/>
      <c r="QCV62" s="666"/>
      <c r="QCW62" s="666"/>
      <c r="QCX62" s="666"/>
      <c r="QCY62" s="1453"/>
      <c r="QCZ62" s="1453"/>
      <c r="QDA62" s="1453"/>
      <c r="QDB62" s="1454"/>
      <c r="QDC62" s="666"/>
      <c r="QDD62" s="666"/>
      <c r="QDE62" s="666"/>
      <c r="QDF62" s="1455"/>
      <c r="QDG62" s="666"/>
      <c r="QDH62" s="666"/>
      <c r="QDI62" s="666"/>
      <c r="QDJ62" s="666"/>
      <c r="QDK62" s="666"/>
      <c r="QDL62" s="666"/>
      <c r="QDM62" s="666"/>
      <c r="QDN62" s="666"/>
      <c r="QDO62" s="666"/>
      <c r="QDP62" s="1453"/>
      <c r="QDQ62" s="1453"/>
      <c r="QDR62" s="1453"/>
      <c r="QDS62" s="1454"/>
      <c r="QDT62" s="666"/>
      <c r="QDU62" s="666"/>
      <c r="QDV62" s="666"/>
      <c r="QDW62" s="1455"/>
      <c r="QDX62" s="666"/>
      <c r="QDY62" s="666"/>
      <c r="QDZ62" s="666"/>
      <c r="QEA62" s="666"/>
      <c r="QEB62" s="666"/>
      <c r="QEC62" s="666"/>
      <c r="QED62" s="666"/>
      <c r="QEE62" s="666"/>
      <c r="QEF62" s="666"/>
      <c r="QEG62" s="1453"/>
      <c r="QEH62" s="1453"/>
      <c r="QEI62" s="1453"/>
      <c r="QEJ62" s="1454"/>
      <c r="QEK62" s="666"/>
      <c r="QEL62" s="666"/>
      <c r="QEM62" s="666"/>
      <c r="QEN62" s="1455"/>
      <c r="QEO62" s="666"/>
      <c r="QEP62" s="666"/>
      <c r="QEQ62" s="666"/>
      <c r="QER62" s="666"/>
      <c r="QES62" s="666"/>
      <c r="QET62" s="666"/>
      <c r="QEU62" s="666"/>
      <c r="QEV62" s="666"/>
      <c r="QEW62" s="666"/>
      <c r="QEX62" s="1453"/>
      <c r="QEY62" s="1453"/>
      <c r="QEZ62" s="1453"/>
      <c r="QFA62" s="1454"/>
      <c r="QFB62" s="666"/>
      <c r="QFC62" s="666"/>
      <c r="QFD62" s="666"/>
      <c r="QFE62" s="1455"/>
      <c r="QFF62" s="666"/>
      <c r="QFG62" s="666"/>
      <c r="QFH62" s="666"/>
      <c r="QFI62" s="666"/>
      <c r="QFJ62" s="666"/>
      <c r="QFK62" s="666"/>
      <c r="QFL62" s="666"/>
      <c r="QFM62" s="666"/>
      <c r="QFN62" s="666"/>
      <c r="QFO62" s="1453"/>
      <c r="QFP62" s="1453"/>
      <c r="QFQ62" s="1453"/>
      <c r="QFR62" s="1454"/>
      <c r="QFS62" s="666"/>
      <c r="QFT62" s="666"/>
      <c r="QFU62" s="666"/>
      <c r="QFV62" s="1455"/>
      <c r="QFW62" s="666"/>
      <c r="QFX62" s="666"/>
      <c r="QFY62" s="666"/>
      <c r="QFZ62" s="666"/>
      <c r="QGA62" s="666"/>
      <c r="QGB62" s="666"/>
      <c r="QGC62" s="666"/>
      <c r="QGD62" s="666"/>
      <c r="QGE62" s="666"/>
      <c r="QGF62" s="1453"/>
      <c r="QGG62" s="1453"/>
      <c r="QGH62" s="1453"/>
      <c r="QGI62" s="1454"/>
      <c r="QGJ62" s="666"/>
      <c r="QGK62" s="666"/>
      <c r="QGL62" s="666"/>
      <c r="QGM62" s="1455"/>
      <c r="QGN62" s="666"/>
      <c r="QGO62" s="666"/>
      <c r="QGP62" s="666"/>
      <c r="QGQ62" s="666"/>
      <c r="QGR62" s="666"/>
      <c r="QGS62" s="666"/>
      <c r="QGT62" s="666"/>
      <c r="QGU62" s="666"/>
      <c r="QGV62" s="666"/>
      <c r="QGW62" s="1453"/>
      <c r="QGX62" s="1453"/>
      <c r="QGY62" s="1453"/>
      <c r="QGZ62" s="1454"/>
      <c r="QHA62" s="666"/>
      <c r="QHB62" s="666"/>
      <c r="QHC62" s="666"/>
      <c r="QHD62" s="1455"/>
      <c r="QHE62" s="666"/>
      <c r="QHF62" s="666"/>
      <c r="QHG62" s="666"/>
      <c r="QHH62" s="666"/>
      <c r="QHI62" s="666"/>
      <c r="QHJ62" s="666"/>
      <c r="QHK62" s="666"/>
      <c r="QHL62" s="666"/>
      <c r="QHM62" s="666"/>
      <c r="QHN62" s="1453"/>
      <c r="QHO62" s="1453"/>
      <c r="QHP62" s="1453"/>
      <c r="QHQ62" s="1454"/>
      <c r="QHR62" s="666"/>
      <c r="QHS62" s="666"/>
      <c r="QHT62" s="666"/>
      <c r="QHU62" s="1455"/>
      <c r="QHV62" s="666"/>
      <c r="QHW62" s="666"/>
      <c r="QHX62" s="666"/>
      <c r="QHY62" s="666"/>
      <c r="QHZ62" s="666"/>
      <c r="QIA62" s="666"/>
      <c r="QIB62" s="666"/>
      <c r="QIC62" s="666"/>
      <c r="QID62" s="666"/>
      <c r="QIE62" s="1453"/>
      <c r="QIF62" s="1453"/>
      <c r="QIG62" s="1453"/>
      <c r="QIH62" s="1454"/>
      <c r="QII62" s="666"/>
      <c r="QIJ62" s="666"/>
      <c r="QIK62" s="666"/>
      <c r="QIL62" s="1455"/>
      <c r="QIM62" s="666"/>
      <c r="QIN62" s="666"/>
      <c r="QIO62" s="666"/>
      <c r="QIP62" s="666"/>
      <c r="QIQ62" s="666"/>
      <c r="QIR62" s="666"/>
      <c r="QIS62" s="666"/>
      <c r="QIT62" s="666"/>
      <c r="QIU62" s="666"/>
      <c r="QIV62" s="1453"/>
      <c r="QIW62" s="1453"/>
      <c r="QIX62" s="1453"/>
      <c r="QIY62" s="1454"/>
      <c r="QIZ62" s="666"/>
      <c r="QJA62" s="666"/>
      <c r="QJB62" s="666"/>
      <c r="QJC62" s="1455"/>
      <c r="QJD62" s="666"/>
      <c r="QJE62" s="666"/>
      <c r="QJF62" s="666"/>
      <c r="QJG62" s="666"/>
      <c r="QJH62" s="666"/>
      <c r="QJI62" s="666"/>
      <c r="QJJ62" s="666"/>
      <c r="QJK62" s="666"/>
      <c r="QJL62" s="666"/>
      <c r="QJM62" s="1453"/>
      <c r="QJN62" s="1453"/>
      <c r="QJO62" s="1453"/>
      <c r="QJP62" s="1454"/>
      <c r="QJQ62" s="666"/>
      <c r="QJR62" s="666"/>
      <c r="QJS62" s="666"/>
      <c r="QJT62" s="1455"/>
      <c r="QJU62" s="666"/>
      <c r="QJV62" s="666"/>
      <c r="QJW62" s="666"/>
      <c r="QJX62" s="666"/>
      <c r="QJY62" s="666"/>
      <c r="QJZ62" s="666"/>
      <c r="QKA62" s="666"/>
      <c r="QKB62" s="666"/>
      <c r="QKC62" s="666"/>
      <c r="QKD62" s="1453"/>
      <c r="QKE62" s="1453"/>
      <c r="QKF62" s="1453"/>
      <c r="QKG62" s="1454"/>
      <c r="QKH62" s="666"/>
      <c r="QKI62" s="666"/>
      <c r="QKJ62" s="666"/>
      <c r="QKK62" s="1455"/>
      <c r="QKL62" s="666"/>
      <c r="QKM62" s="666"/>
      <c r="QKN62" s="666"/>
      <c r="QKO62" s="666"/>
      <c r="QKP62" s="666"/>
      <c r="QKQ62" s="666"/>
      <c r="QKR62" s="666"/>
      <c r="QKS62" s="666"/>
      <c r="QKT62" s="666"/>
      <c r="QKU62" s="1453"/>
      <c r="QKV62" s="1453"/>
      <c r="QKW62" s="1453"/>
      <c r="QKX62" s="1454"/>
      <c r="QKY62" s="666"/>
      <c r="QKZ62" s="666"/>
      <c r="QLA62" s="666"/>
      <c r="QLB62" s="1455"/>
      <c r="QLC62" s="666"/>
      <c r="QLD62" s="666"/>
      <c r="QLE62" s="666"/>
      <c r="QLF62" s="666"/>
      <c r="QLG62" s="666"/>
      <c r="QLH62" s="666"/>
      <c r="QLI62" s="666"/>
      <c r="QLJ62" s="666"/>
      <c r="QLK62" s="666"/>
      <c r="QLL62" s="1453"/>
      <c r="QLM62" s="1453"/>
      <c r="QLN62" s="1453"/>
      <c r="QLO62" s="1454"/>
      <c r="QLP62" s="666"/>
      <c r="QLQ62" s="666"/>
      <c r="QLR62" s="666"/>
      <c r="QLS62" s="1455"/>
      <c r="QLT62" s="666"/>
      <c r="QLU62" s="666"/>
      <c r="QLV62" s="666"/>
      <c r="QLW62" s="666"/>
      <c r="QLX62" s="666"/>
      <c r="QLY62" s="666"/>
      <c r="QLZ62" s="666"/>
      <c r="QMA62" s="666"/>
      <c r="QMB62" s="666"/>
      <c r="QMC62" s="1453"/>
      <c r="QMD62" s="1453"/>
      <c r="QME62" s="1453"/>
      <c r="QMF62" s="1454"/>
      <c r="QMG62" s="666"/>
      <c r="QMH62" s="666"/>
      <c r="QMI62" s="666"/>
      <c r="QMJ62" s="1455"/>
      <c r="QMK62" s="666"/>
      <c r="QML62" s="666"/>
      <c r="QMM62" s="666"/>
      <c r="QMN62" s="666"/>
      <c r="QMO62" s="666"/>
      <c r="QMP62" s="666"/>
      <c r="QMQ62" s="666"/>
      <c r="QMR62" s="666"/>
      <c r="QMS62" s="666"/>
      <c r="QMT62" s="1453"/>
      <c r="QMU62" s="1453"/>
      <c r="QMV62" s="1453"/>
      <c r="QMW62" s="1454"/>
      <c r="QMX62" s="666"/>
      <c r="QMY62" s="666"/>
      <c r="QMZ62" s="666"/>
      <c r="QNA62" s="1455"/>
      <c r="QNB62" s="666"/>
      <c r="QNC62" s="666"/>
      <c r="QND62" s="666"/>
      <c r="QNE62" s="666"/>
      <c r="QNF62" s="666"/>
      <c r="QNG62" s="666"/>
      <c r="QNH62" s="666"/>
      <c r="QNI62" s="666"/>
      <c r="QNJ62" s="666"/>
      <c r="QNK62" s="1453"/>
      <c r="QNL62" s="1453"/>
      <c r="QNM62" s="1453"/>
      <c r="QNN62" s="1454"/>
      <c r="QNO62" s="666"/>
      <c r="QNP62" s="666"/>
      <c r="QNQ62" s="666"/>
      <c r="QNR62" s="1455"/>
      <c r="QNS62" s="666"/>
      <c r="QNT62" s="666"/>
      <c r="QNU62" s="666"/>
      <c r="QNV62" s="666"/>
      <c r="QNW62" s="666"/>
      <c r="QNX62" s="666"/>
      <c r="QNY62" s="666"/>
      <c r="QNZ62" s="666"/>
      <c r="QOA62" s="666"/>
      <c r="QOB62" s="1453"/>
      <c r="QOC62" s="1453"/>
      <c r="QOD62" s="1453"/>
      <c r="QOE62" s="1454"/>
      <c r="QOF62" s="666"/>
      <c r="QOG62" s="666"/>
      <c r="QOH62" s="666"/>
      <c r="QOI62" s="1455"/>
      <c r="QOJ62" s="666"/>
      <c r="QOK62" s="666"/>
      <c r="QOL62" s="666"/>
      <c r="QOM62" s="666"/>
      <c r="QON62" s="666"/>
      <c r="QOO62" s="666"/>
      <c r="QOP62" s="666"/>
      <c r="QOQ62" s="666"/>
      <c r="QOR62" s="666"/>
      <c r="QOS62" s="1453"/>
      <c r="QOT62" s="1453"/>
      <c r="QOU62" s="1453"/>
      <c r="QOV62" s="1454"/>
      <c r="QOW62" s="666"/>
      <c r="QOX62" s="666"/>
      <c r="QOY62" s="666"/>
      <c r="QOZ62" s="1455"/>
      <c r="QPA62" s="666"/>
      <c r="QPB62" s="666"/>
      <c r="QPC62" s="666"/>
      <c r="QPD62" s="666"/>
      <c r="QPE62" s="666"/>
      <c r="QPF62" s="666"/>
      <c r="QPG62" s="666"/>
      <c r="QPH62" s="666"/>
      <c r="QPI62" s="666"/>
      <c r="QPJ62" s="1453"/>
      <c r="QPK62" s="1453"/>
      <c r="QPL62" s="1453"/>
      <c r="QPM62" s="1454"/>
      <c r="QPN62" s="666"/>
      <c r="QPO62" s="666"/>
      <c r="QPP62" s="666"/>
      <c r="QPQ62" s="1455"/>
      <c r="QPR62" s="666"/>
      <c r="QPS62" s="666"/>
      <c r="QPT62" s="666"/>
      <c r="QPU62" s="666"/>
      <c r="QPV62" s="666"/>
      <c r="QPW62" s="666"/>
      <c r="QPX62" s="666"/>
      <c r="QPY62" s="666"/>
      <c r="QPZ62" s="666"/>
      <c r="QQA62" s="1453"/>
      <c r="QQB62" s="1453"/>
      <c r="QQC62" s="1453"/>
      <c r="QQD62" s="1454"/>
      <c r="QQE62" s="666"/>
      <c r="QQF62" s="666"/>
      <c r="QQG62" s="666"/>
      <c r="QQH62" s="1455"/>
      <c r="QQI62" s="666"/>
      <c r="QQJ62" s="666"/>
      <c r="QQK62" s="666"/>
      <c r="QQL62" s="666"/>
      <c r="QQM62" s="666"/>
      <c r="QQN62" s="666"/>
      <c r="QQO62" s="666"/>
      <c r="QQP62" s="666"/>
      <c r="QQQ62" s="666"/>
      <c r="QQR62" s="1453"/>
      <c r="QQS62" s="1453"/>
      <c r="QQT62" s="1453"/>
      <c r="QQU62" s="1454"/>
      <c r="QQV62" s="666"/>
      <c r="QQW62" s="666"/>
      <c r="QQX62" s="666"/>
      <c r="QQY62" s="1455"/>
      <c r="QQZ62" s="666"/>
      <c r="QRA62" s="666"/>
      <c r="QRB62" s="666"/>
      <c r="QRC62" s="666"/>
      <c r="QRD62" s="666"/>
      <c r="QRE62" s="666"/>
      <c r="QRF62" s="666"/>
      <c r="QRG62" s="666"/>
      <c r="QRH62" s="666"/>
      <c r="QRI62" s="1453"/>
      <c r="QRJ62" s="1453"/>
      <c r="QRK62" s="1453"/>
      <c r="QRL62" s="1454"/>
      <c r="QRM62" s="666"/>
      <c r="QRN62" s="666"/>
      <c r="QRO62" s="666"/>
      <c r="QRP62" s="1455"/>
      <c r="QRQ62" s="666"/>
      <c r="QRR62" s="666"/>
      <c r="QRS62" s="666"/>
      <c r="QRT62" s="666"/>
      <c r="QRU62" s="666"/>
      <c r="QRV62" s="666"/>
      <c r="QRW62" s="666"/>
      <c r="QRX62" s="666"/>
      <c r="QRY62" s="666"/>
      <c r="QRZ62" s="1453"/>
      <c r="QSA62" s="1453"/>
      <c r="QSB62" s="1453"/>
      <c r="QSC62" s="1454"/>
      <c r="QSD62" s="666"/>
      <c r="QSE62" s="666"/>
      <c r="QSF62" s="666"/>
      <c r="QSG62" s="1455"/>
      <c r="QSH62" s="666"/>
      <c r="QSI62" s="666"/>
      <c r="QSJ62" s="666"/>
      <c r="QSK62" s="666"/>
      <c r="QSL62" s="666"/>
      <c r="QSM62" s="666"/>
      <c r="QSN62" s="666"/>
      <c r="QSO62" s="666"/>
      <c r="QSP62" s="666"/>
      <c r="QSQ62" s="1453"/>
      <c r="QSR62" s="1453"/>
      <c r="QSS62" s="1453"/>
      <c r="QST62" s="1454"/>
      <c r="QSU62" s="666"/>
      <c r="QSV62" s="666"/>
      <c r="QSW62" s="666"/>
      <c r="QSX62" s="1455"/>
      <c r="QSY62" s="666"/>
      <c r="QSZ62" s="666"/>
      <c r="QTA62" s="666"/>
      <c r="QTB62" s="666"/>
      <c r="QTC62" s="666"/>
      <c r="QTD62" s="666"/>
      <c r="QTE62" s="666"/>
      <c r="QTF62" s="666"/>
      <c r="QTG62" s="666"/>
      <c r="QTH62" s="1453"/>
      <c r="QTI62" s="1453"/>
      <c r="QTJ62" s="1453"/>
      <c r="QTK62" s="1454"/>
      <c r="QTL62" s="666"/>
      <c r="QTM62" s="666"/>
      <c r="QTN62" s="666"/>
      <c r="QTO62" s="1455"/>
      <c r="QTP62" s="666"/>
      <c r="QTQ62" s="666"/>
      <c r="QTR62" s="666"/>
      <c r="QTS62" s="666"/>
      <c r="QTT62" s="666"/>
      <c r="QTU62" s="666"/>
      <c r="QTV62" s="666"/>
      <c r="QTW62" s="666"/>
      <c r="QTX62" s="666"/>
      <c r="QTY62" s="1453"/>
      <c r="QTZ62" s="1453"/>
      <c r="QUA62" s="1453"/>
      <c r="QUB62" s="1454"/>
      <c r="QUC62" s="666"/>
      <c r="QUD62" s="666"/>
      <c r="QUE62" s="666"/>
      <c r="QUF62" s="1455"/>
      <c r="QUG62" s="666"/>
      <c r="QUH62" s="666"/>
      <c r="QUI62" s="666"/>
      <c r="QUJ62" s="666"/>
      <c r="QUK62" s="666"/>
      <c r="QUL62" s="666"/>
      <c r="QUM62" s="666"/>
      <c r="QUN62" s="666"/>
      <c r="QUO62" s="666"/>
      <c r="QUP62" s="1453"/>
      <c r="QUQ62" s="1453"/>
      <c r="QUR62" s="1453"/>
      <c r="QUS62" s="1454"/>
      <c r="QUT62" s="666"/>
      <c r="QUU62" s="666"/>
      <c r="QUV62" s="666"/>
      <c r="QUW62" s="1455"/>
      <c r="QUX62" s="666"/>
      <c r="QUY62" s="666"/>
      <c r="QUZ62" s="666"/>
      <c r="QVA62" s="666"/>
      <c r="QVB62" s="666"/>
      <c r="QVC62" s="666"/>
      <c r="QVD62" s="666"/>
      <c r="QVE62" s="666"/>
      <c r="QVF62" s="666"/>
      <c r="QVG62" s="1453"/>
      <c r="QVH62" s="1453"/>
      <c r="QVI62" s="1453"/>
      <c r="QVJ62" s="1454"/>
      <c r="QVK62" s="666"/>
      <c r="QVL62" s="666"/>
      <c r="QVM62" s="666"/>
      <c r="QVN62" s="1455"/>
      <c r="QVO62" s="666"/>
      <c r="QVP62" s="666"/>
      <c r="QVQ62" s="666"/>
      <c r="QVR62" s="666"/>
      <c r="QVS62" s="666"/>
      <c r="QVT62" s="666"/>
      <c r="QVU62" s="666"/>
      <c r="QVV62" s="666"/>
      <c r="QVW62" s="666"/>
      <c r="QVX62" s="1453"/>
      <c r="QVY62" s="1453"/>
      <c r="QVZ62" s="1453"/>
      <c r="QWA62" s="1454"/>
      <c r="QWB62" s="666"/>
      <c r="QWC62" s="666"/>
      <c r="QWD62" s="666"/>
      <c r="QWE62" s="1455"/>
      <c r="QWF62" s="666"/>
      <c r="QWG62" s="666"/>
      <c r="QWH62" s="666"/>
      <c r="QWI62" s="666"/>
      <c r="QWJ62" s="666"/>
      <c r="QWK62" s="666"/>
      <c r="QWL62" s="666"/>
      <c r="QWM62" s="666"/>
      <c r="QWN62" s="666"/>
      <c r="QWO62" s="1453"/>
      <c r="QWP62" s="1453"/>
      <c r="QWQ62" s="1453"/>
      <c r="QWR62" s="1454"/>
      <c r="QWS62" s="666"/>
      <c r="QWT62" s="666"/>
      <c r="QWU62" s="666"/>
      <c r="QWV62" s="1455"/>
      <c r="QWW62" s="666"/>
      <c r="QWX62" s="666"/>
      <c r="QWY62" s="666"/>
      <c r="QWZ62" s="666"/>
      <c r="QXA62" s="666"/>
      <c r="QXB62" s="666"/>
      <c r="QXC62" s="666"/>
      <c r="QXD62" s="666"/>
      <c r="QXE62" s="666"/>
      <c r="QXF62" s="1453"/>
      <c r="QXG62" s="1453"/>
      <c r="QXH62" s="1453"/>
      <c r="QXI62" s="1454"/>
      <c r="QXJ62" s="666"/>
      <c r="QXK62" s="666"/>
      <c r="QXL62" s="666"/>
      <c r="QXM62" s="1455"/>
      <c r="QXN62" s="666"/>
      <c r="QXO62" s="666"/>
      <c r="QXP62" s="666"/>
      <c r="QXQ62" s="666"/>
      <c r="QXR62" s="666"/>
      <c r="QXS62" s="666"/>
      <c r="QXT62" s="666"/>
      <c r="QXU62" s="666"/>
      <c r="QXV62" s="666"/>
      <c r="QXW62" s="1453"/>
      <c r="QXX62" s="1453"/>
      <c r="QXY62" s="1453"/>
      <c r="QXZ62" s="1454"/>
      <c r="QYA62" s="666"/>
      <c r="QYB62" s="666"/>
      <c r="QYC62" s="666"/>
      <c r="QYD62" s="1455"/>
      <c r="QYE62" s="666"/>
      <c r="QYF62" s="666"/>
      <c r="QYG62" s="666"/>
      <c r="QYH62" s="666"/>
      <c r="QYI62" s="666"/>
      <c r="QYJ62" s="666"/>
      <c r="QYK62" s="666"/>
      <c r="QYL62" s="666"/>
      <c r="QYM62" s="666"/>
      <c r="QYN62" s="1453"/>
      <c r="QYO62" s="1453"/>
      <c r="QYP62" s="1453"/>
      <c r="QYQ62" s="1454"/>
      <c r="QYR62" s="666"/>
      <c r="QYS62" s="666"/>
      <c r="QYT62" s="666"/>
      <c r="QYU62" s="1455"/>
      <c r="QYV62" s="666"/>
      <c r="QYW62" s="666"/>
      <c r="QYX62" s="666"/>
      <c r="QYY62" s="666"/>
      <c r="QYZ62" s="666"/>
      <c r="QZA62" s="666"/>
      <c r="QZB62" s="666"/>
      <c r="QZC62" s="666"/>
      <c r="QZD62" s="666"/>
      <c r="QZE62" s="1453"/>
      <c r="QZF62" s="1453"/>
      <c r="QZG62" s="1453"/>
      <c r="QZH62" s="1454"/>
      <c r="QZI62" s="666"/>
      <c r="QZJ62" s="666"/>
      <c r="QZK62" s="666"/>
      <c r="QZL62" s="1455"/>
      <c r="QZM62" s="666"/>
      <c r="QZN62" s="666"/>
      <c r="QZO62" s="666"/>
      <c r="QZP62" s="666"/>
      <c r="QZQ62" s="666"/>
      <c r="QZR62" s="666"/>
      <c r="QZS62" s="666"/>
      <c r="QZT62" s="666"/>
      <c r="QZU62" s="666"/>
      <c r="QZV62" s="1453"/>
      <c r="QZW62" s="1453"/>
      <c r="QZX62" s="1453"/>
      <c r="QZY62" s="1454"/>
      <c r="QZZ62" s="666"/>
      <c r="RAA62" s="666"/>
      <c r="RAB62" s="666"/>
      <c r="RAC62" s="1455"/>
      <c r="RAD62" s="666"/>
      <c r="RAE62" s="666"/>
      <c r="RAF62" s="666"/>
      <c r="RAG62" s="666"/>
      <c r="RAH62" s="666"/>
      <c r="RAI62" s="666"/>
      <c r="RAJ62" s="666"/>
      <c r="RAK62" s="666"/>
      <c r="RAL62" s="666"/>
      <c r="RAM62" s="1453"/>
      <c r="RAN62" s="1453"/>
      <c r="RAO62" s="1453"/>
      <c r="RAP62" s="1454"/>
      <c r="RAQ62" s="666"/>
      <c r="RAR62" s="666"/>
      <c r="RAS62" s="666"/>
      <c r="RAT62" s="1455"/>
      <c r="RAU62" s="666"/>
      <c r="RAV62" s="666"/>
      <c r="RAW62" s="666"/>
      <c r="RAX62" s="666"/>
      <c r="RAY62" s="666"/>
      <c r="RAZ62" s="666"/>
      <c r="RBA62" s="666"/>
      <c r="RBB62" s="666"/>
      <c r="RBC62" s="666"/>
      <c r="RBD62" s="1453"/>
      <c r="RBE62" s="1453"/>
      <c r="RBF62" s="1453"/>
      <c r="RBG62" s="1454"/>
      <c r="RBH62" s="666"/>
      <c r="RBI62" s="666"/>
      <c r="RBJ62" s="666"/>
      <c r="RBK62" s="1455"/>
      <c r="RBL62" s="666"/>
      <c r="RBM62" s="666"/>
      <c r="RBN62" s="666"/>
      <c r="RBO62" s="666"/>
      <c r="RBP62" s="666"/>
      <c r="RBQ62" s="666"/>
      <c r="RBR62" s="666"/>
      <c r="RBS62" s="666"/>
      <c r="RBT62" s="666"/>
      <c r="RBU62" s="1453"/>
      <c r="RBV62" s="1453"/>
      <c r="RBW62" s="1453"/>
      <c r="RBX62" s="1454"/>
      <c r="RBY62" s="666"/>
      <c r="RBZ62" s="666"/>
      <c r="RCA62" s="666"/>
      <c r="RCB62" s="1455"/>
      <c r="RCC62" s="666"/>
      <c r="RCD62" s="666"/>
      <c r="RCE62" s="666"/>
      <c r="RCF62" s="666"/>
      <c r="RCG62" s="666"/>
      <c r="RCH62" s="666"/>
      <c r="RCI62" s="666"/>
      <c r="RCJ62" s="666"/>
      <c r="RCK62" s="666"/>
      <c r="RCL62" s="1453"/>
      <c r="RCM62" s="1453"/>
      <c r="RCN62" s="1453"/>
      <c r="RCO62" s="1454"/>
      <c r="RCP62" s="666"/>
      <c r="RCQ62" s="666"/>
      <c r="RCR62" s="666"/>
      <c r="RCS62" s="1455"/>
      <c r="RCT62" s="666"/>
      <c r="RCU62" s="666"/>
      <c r="RCV62" s="666"/>
      <c r="RCW62" s="666"/>
      <c r="RCX62" s="666"/>
      <c r="RCY62" s="666"/>
      <c r="RCZ62" s="666"/>
      <c r="RDA62" s="666"/>
      <c r="RDB62" s="666"/>
      <c r="RDC62" s="1453"/>
      <c r="RDD62" s="1453"/>
      <c r="RDE62" s="1453"/>
      <c r="RDF62" s="1454"/>
      <c r="RDG62" s="666"/>
      <c r="RDH62" s="666"/>
      <c r="RDI62" s="666"/>
      <c r="RDJ62" s="1455"/>
      <c r="RDK62" s="666"/>
      <c r="RDL62" s="666"/>
      <c r="RDM62" s="666"/>
      <c r="RDN62" s="666"/>
      <c r="RDO62" s="666"/>
      <c r="RDP62" s="666"/>
      <c r="RDQ62" s="666"/>
      <c r="RDR62" s="666"/>
      <c r="RDS62" s="666"/>
      <c r="RDT62" s="1453"/>
      <c r="RDU62" s="1453"/>
      <c r="RDV62" s="1453"/>
      <c r="RDW62" s="1454"/>
      <c r="RDX62" s="666"/>
      <c r="RDY62" s="666"/>
      <c r="RDZ62" s="666"/>
      <c r="REA62" s="1455"/>
      <c r="REB62" s="666"/>
      <c r="REC62" s="666"/>
      <c r="RED62" s="666"/>
      <c r="REE62" s="666"/>
      <c r="REF62" s="666"/>
      <c r="REG62" s="666"/>
      <c r="REH62" s="666"/>
      <c r="REI62" s="666"/>
      <c r="REJ62" s="666"/>
      <c r="REK62" s="1453"/>
      <c r="REL62" s="1453"/>
      <c r="REM62" s="1453"/>
      <c r="REN62" s="1454"/>
      <c r="REO62" s="666"/>
      <c r="REP62" s="666"/>
      <c r="REQ62" s="666"/>
      <c r="RER62" s="1455"/>
      <c r="RES62" s="666"/>
      <c r="RET62" s="666"/>
      <c r="REU62" s="666"/>
      <c r="REV62" s="666"/>
      <c r="REW62" s="666"/>
      <c r="REX62" s="666"/>
      <c r="REY62" s="666"/>
      <c r="REZ62" s="666"/>
      <c r="RFA62" s="666"/>
      <c r="RFB62" s="1453"/>
      <c r="RFC62" s="1453"/>
      <c r="RFD62" s="1453"/>
      <c r="RFE62" s="1454"/>
      <c r="RFF62" s="666"/>
      <c r="RFG62" s="666"/>
      <c r="RFH62" s="666"/>
      <c r="RFI62" s="1455"/>
      <c r="RFJ62" s="666"/>
      <c r="RFK62" s="666"/>
      <c r="RFL62" s="666"/>
      <c r="RFM62" s="666"/>
      <c r="RFN62" s="666"/>
      <c r="RFO62" s="666"/>
      <c r="RFP62" s="666"/>
      <c r="RFQ62" s="666"/>
      <c r="RFR62" s="666"/>
      <c r="RFS62" s="1453"/>
      <c r="RFT62" s="1453"/>
      <c r="RFU62" s="1453"/>
      <c r="RFV62" s="1454"/>
      <c r="RFW62" s="666"/>
      <c r="RFX62" s="666"/>
      <c r="RFY62" s="666"/>
      <c r="RFZ62" s="1455"/>
      <c r="RGA62" s="666"/>
      <c r="RGB62" s="666"/>
      <c r="RGC62" s="666"/>
      <c r="RGD62" s="666"/>
      <c r="RGE62" s="666"/>
      <c r="RGF62" s="666"/>
      <c r="RGG62" s="666"/>
      <c r="RGH62" s="666"/>
      <c r="RGI62" s="666"/>
      <c r="RGJ62" s="1453"/>
      <c r="RGK62" s="1453"/>
      <c r="RGL62" s="1453"/>
      <c r="RGM62" s="1454"/>
      <c r="RGN62" s="666"/>
      <c r="RGO62" s="666"/>
      <c r="RGP62" s="666"/>
      <c r="RGQ62" s="1455"/>
      <c r="RGR62" s="666"/>
      <c r="RGS62" s="666"/>
      <c r="RGT62" s="666"/>
      <c r="RGU62" s="666"/>
      <c r="RGV62" s="666"/>
      <c r="RGW62" s="666"/>
      <c r="RGX62" s="666"/>
      <c r="RGY62" s="666"/>
      <c r="RGZ62" s="666"/>
      <c r="RHA62" s="1453"/>
      <c r="RHB62" s="1453"/>
      <c r="RHC62" s="1453"/>
      <c r="RHD62" s="1454"/>
      <c r="RHE62" s="666"/>
      <c r="RHF62" s="666"/>
      <c r="RHG62" s="666"/>
      <c r="RHH62" s="1455"/>
      <c r="RHI62" s="666"/>
      <c r="RHJ62" s="666"/>
      <c r="RHK62" s="666"/>
      <c r="RHL62" s="666"/>
      <c r="RHM62" s="666"/>
      <c r="RHN62" s="666"/>
      <c r="RHO62" s="666"/>
      <c r="RHP62" s="666"/>
      <c r="RHQ62" s="666"/>
      <c r="RHR62" s="1453"/>
      <c r="RHS62" s="1453"/>
      <c r="RHT62" s="1453"/>
      <c r="RHU62" s="1454"/>
      <c r="RHV62" s="666"/>
      <c r="RHW62" s="666"/>
      <c r="RHX62" s="666"/>
      <c r="RHY62" s="1455"/>
      <c r="RHZ62" s="666"/>
      <c r="RIA62" s="666"/>
      <c r="RIB62" s="666"/>
      <c r="RIC62" s="666"/>
      <c r="RID62" s="666"/>
      <c r="RIE62" s="666"/>
      <c r="RIF62" s="666"/>
      <c r="RIG62" s="666"/>
      <c r="RIH62" s="666"/>
      <c r="RII62" s="1453"/>
      <c r="RIJ62" s="1453"/>
      <c r="RIK62" s="1453"/>
      <c r="RIL62" s="1454"/>
      <c r="RIM62" s="666"/>
      <c r="RIN62" s="666"/>
      <c r="RIO62" s="666"/>
      <c r="RIP62" s="1455"/>
      <c r="RIQ62" s="666"/>
      <c r="RIR62" s="666"/>
      <c r="RIS62" s="666"/>
      <c r="RIT62" s="666"/>
      <c r="RIU62" s="666"/>
      <c r="RIV62" s="666"/>
      <c r="RIW62" s="666"/>
      <c r="RIX62" s="666"/>
      <c r="RIY62" s="666"/>
      <c r="RIZ62" s="1453"/>
      <c r="RJA62" s="1453"/>
      <c r="RJB62" s="1453"/>
      <c r="RJC62" s="1454"/>
      <c r="RJD62" s="666"/>
      <c r="RJE62" s="666"/>
      <c r="RJF62" s="666"/>
      <c r="RJG62" s="1455"/>
      <c r="RJH62" s="666"/>
      <c r="RJI62" s="666"/>
      <c r="RJJ62" s="666"/>
      <c r="RJK62" s="666"/>
      <c r="RJL62" s="666"/>
      <c r="RJM62" s="666"/>
      <c r="RJN62" s="666"/>
      <c r="RJO62" s="666"/>
      <c r="RJP62" s="666"/>
      <c r="RJQ62" s="1453"/>
      <c r="RJR62" s="1453"/>
      <c r="RJS62" s="1453"/>
      <c r="RJT62" s="1454"/>
      <c r="RJU62" s="666"/>
      <c r="RJV62" s="666"/>
      <c r="RJW62" s="666"/>
      <c r="RJX62" s="1455"/>
      <c r="RJY62" s="666"/>
      <c r="RJZ62" s="666"/>
      <c r="RKA62" s="666"/>
      <c r="RKB62" s="666"/>
      <c r="RKC62" s="666"/>
      <c r="RKD62" s="666"/>
      <c r="RKE62" s="666"/>
      <c r="RKF62" s="666"/>
      <c r="RKG62" s="666"/>
      <c r="RKH62" s="1453"/>
      <c r="RKI62" s="1453"/>
      <c r="RKJ62" s="1453"/>
      <c r="RKK62" s="1454"/>
      <c r="RKL62" s="666"/>
      <c r="RKM62" s="666"/>
      <c r="RKN62" s="666"/>
      <c r="RKO62" s="1455"/>
      <c r="RKP62" s="666"/>
      <c r="RKQ62" s="666"/>
      <c r="RKR62" s="666"/>
      <c r="RKS62" s="666"/>
      <c r="RKT62" s="666"/>
      <c r="RKU62" s="666"/>
      <c r="RKV62" s="666"/>
      <c r="RKW62" s="666"/>
      <c r="RKX62" s="666"/>
      <c r="RKY62" s="1453"/>
      <c r="RKZ62" s="1453"/>
      <c r="RLA62" s="1453"/>
      <c r="RLB62" s="1454"/>
      <c r="RLC62" s="666"/>
      <c r="RLD62" s="666"/>
      <c r="RLE62" s="666"/>
      <c r="RLF62" s="1455"/>
      <c r="RLG62" s="666"/>
      <c r="RLH62" s="666"/>
      <c r="RLI62" s="666"/>
      <c r="RLJ62" s="666"/>
      <c r="RLK62" s="666"/>
      <c r="RLL62" s="666"/>
      <c r="RLM62" s="666"/>
      <c r="RLN62" s="666"/>
      <c r="RLO62" s="666"/>
      <c r="RLP62" s="1453"/>
      <c r="RLQ62" s="1453"/>
      <c r="RLR62" s="1453"/>
      <c r="RLS62" s="1454"/>
      <c r="RLT62" s="666"/>
      <c r="RLU62" s="666"/>
      <c r="RLV62" s="666"/>
      <c r="RLW62" s="1455"/>
      <c r="RLX62" s="666"/>
      <c r="RLY62" s="666"/>
      <c r="RLZ62" s="666"/>
      <c r="RMA62" s="666"/>
      <c r="RMB62" s="666"/>
      <c r="RMC62" s="666"/>
      <c r="RMD62" s="666"/>
      <c r="RME62" s="666"/>
      <c r="RMF62" s="666"/>
      <c r="RMG62" s="1453"/>
      <c r="RMH62" s="1453"/>
      <c r="RMI62" s="1453"/>
      <c r="RMJ62" s="1454"/>
      <c r="RMK62" s="666"/>
      <c r="RML62" s="666"/>
      <c r="RMM62" s="666"/>
      <c r="RMN62" s="1455"/>
      <c r="RMO62" s="666"/>
      <c r="RMP62" s="666"/>
      <c r="RMQ62" s="666"/>
      <c r="RMR62" s="666"/>
      <c r="RMS62" s="666"/>
      <c r="RMT62" s="666"/>
      <c r="RMU62" s="666"/>
      <c r="RMV62" s="666"/>
      <c r="RMW62" s="666"/>
      <c r="RMX62" s="1453"/>
      <c r="RMY62" s="1453"/>
      <c r="RMZ62" s="1453"/>
      <c r="RNA62" s="1454"/>
      <c r="RNB62" s="666"/>
      <c r="RNC62" s="666"/>
      <c r="RND62" s="666"/>
      <c r="RNE62" s="1455"/>
      <c r="RNF62" s="666"/>
      <c r="RNG62" s="666"/>
      <c r="RNH62" s="666"/>
      <c r="RNI62" s="666"/>
      <c r="RNJ62" s="666"/>
      <c r="RNK62" s="666"/>
      <c r="RNL62" s="666"/>
      <c r="RNM62" s="666"/>
      <c r="RNN62" s="666"/>
      <c r="RNO62" s="1453"/>
      <c r="RNP62" s="1453"/>
      <c r="RNQ62" s="1453"/>
      <c r="RNR62" s="1454"/>
      <c r="RNS62" s="666"/>
      <c r="RNT62" s="666"/>
      <c r="RNU62" s="666"/>
      <c r="RNV62" s="1455"/>
      <c r="RNW62" s="666"/>
      <c r="RNX62" s="666"/>
      <c r="RNY62" s="666"/>
      <c r="RNZ62" s="666"/>
      <c r="ROA62" s="666"/>
      <c r="ROB62" s="666"/>
      <c r="ROC62" s="666"/>
      <c r="ROD62" s="666"/>
      <c r="ROE62" s="666"/>
      <c r="ROF62" s="1453"/>
      <c r="ROG62" s="1453"/>
      <c r="ROH62" s="1453"/>
      <c r="ROI62" s="1454"/>
      <c r="ROJ62" s="666"/>
      <c r="ROK62" s="666"/>
      <c r="ROL62" s="666"/>
      <c r="ROM62" s="1455"/>
      <c r="RON62" s="666"/>
      <c r="ROO62" s="666"/>
      <c r="ROP62" s="666"/>
      <c r="ROQ62" s="666"/>
      <c r="ROR62" s="666"/>
      <c r="ROS62" s="666"/>
      <c r="ROT62" s="666"/>
      <c r="ROU62" s="666"/>
      <c r="ROV62" s="666"/>
      <c r="ROW62" s="1453"/>
      <c r="ROX62" s="1453"/>
      <c r="ROY62" s="1453"/>
      <c r="ROZ62" s="1454"/>
      <c r="RPA62" s="666"/>
      <c r="RPB62" s="666"/>
      <c r="RPC62" s="666"/>
      <c r="RPD62" s="1455"/>
      <c r="RPE62" s="666"/>
      <c r="RPF62" s="666"/>
      <c r="RPG62" s="666"/>
      <c r="RPH62" s="666"/>
      <c r="RPI62" s="666"/>
      <c r="RPJ62" s="666"/>
      <c r="RPK62" s="666"/>
      <c r="RPL62" s="666"/>
      <c r="RPM62" s="666"/>
      <c r="RPN62" s="1453"/>
      <c r="RPO62" s="1453"/>
      <c r="RPP62" s="1453"/>
      <c r="RPQ62" s="1454"/>
      <c r="RPR62" s="666"/>
      <c r="RPS62" s="666"/>
      <c r="RPT62" s="666"/>
      <c r="RPU62" s="1455"/>
      <c r="RPV62" s="666"/>
      <c r="RPW62" s="666"/>
      <c r="RPX62" s="666"/>
      <c r="RPY62" s="666"/>
      <c r="RPZ62" s="666"/>
      <c r="RQA62" s="666"/>
      <c r="RQB62" s="666"/>
      <c r="RQC62" s="666"/>
      <c r="RQD62" s="666"/>
      <c r="RQE62" s="1453"/>
      <c r="RQF62" s="1453"/>
      <c r="RQG62" s="1453"/>
      <c r="RQH62" s="1454"/>
      <c r="RQI62" s="666"/>
      <c r="RQJ62" s="666"/>
      <c r="RQK62" s="666"/>
      <c r="RQL62" s="1455"/>
      <c r="RQM62" s="666"/>
      <c r="RQN62" s="666"/>
      <c r="RQO62" s="666"/>
      <c r="RQP62" s="666"/>
      <c r="RQQ62" s="666"/>
      <c r="RQR62" s="666"/>
      <c r="RQS62" s="666"/>
      <c r="RQT62" s="666"/>
      <c r="RQU62" s="666"/>
      <c r="RQV62" s="1453"/>
      <c r="RQW62" s="1453"/>
      <c r="RQX62" s="1453"/>
      <c r="RQY62" s="1454"/>
      <c r="RQZ62" s="666"/>
      <c r="RRA62" s="666"/>
      <c r="RRB62" s="666"/>
      <c r="RRC62" s="1455"/>
      <c r="RRD62" s="666"/>
      <c r="RRE62" s="666"/>
      <c r="RRF62" s="666"/>
      <c r="RRG62" s="666"/>
      <c r="RRH62" s="666"/>
      <c r="RRI62" s="666"/>
      <c r="RRJ62" s="666"/>
      <c r="RRK62" s="666"/>
      <c r="RRL62" s="666"/>
      <c r="RRM62" s="1453"/>
      <c r="RRN62" s="1453"/>
      <c r="RRO62" s="1453"/>
      <c r="RRP62" s="1454"/>
      <c r="RRQ62" s="666"/>
      <c r="RRR62" s="666"/>
      <c r="RRS62" s="666"/>
      <c r="RRT62" s="1455"/>
      <c r="RRU62" s="666"/>
      <c r="RRV62" s="666"/>
      <c r="RRW62" s="666"/>
      <c r="RRX62" s="666"/>
      <c r="RRY62" s="666"/>
      <c r="RRZ62" s="666"/>
      <c r="RSA62" s="666"/>
      <c r="RSB62" s="666"/>
      <c r="RSC62" s="666"/>
      <c r="RSD62" s="1453"/>
      <c r="RSE62" s="1453"/>
      <c r="RSF62" s="1453"/>
      <c r="RSG62" s="1454"/>
      <c r="RSH62" s="666"/>
      <c r="RSI62" s="666"/>
      <c r="RSJ62" s="666"/>
      <c r="RSK62" s="1455"/>
      <c r="RSL62" s="666"/>
      <c r="RSM62" s="666"/>
      <c r="RSN62" s="666"/>
      <c r="RSO62" s="666"/>
      <c r="RSP62" s="666"/>
      <c r="RSQ62" s="666"/>
      <c r="RSR62" s="666"/>
      <c r="RSS62" s="666"/>
      <c r="RST62" s="666"/>
      <c r="RSU62" s="1453"/>
      <c r="RSV62" s="1453"/>
      <c r="RSW62" s="1453"/>
      <c r="RSX62" s="1454"/>
      <c r="RSY62" s="666"/>
      <c r="RSZ62" s="666"/>
      <c r="RTA62" s="666"/>
      <c r="RTB62" s="1455"/>
      <c r="RTC62" s="666"/>
      <c r="RTD62" s="666"/>
      <c r="RTE62" s="666"/>
      <c r="RTF62" s="666"/>
      <c r="RTG62" s="666"/>
      <c r="RTH62" s="666"/>
      <c r="RTI62" s="666"/>
      <c r="RTJ62" s="666"/>
      <c r="RTK62" s="666"/>
      <c r="RTL62" s="1453"/>
      <c r="RTM62" s="1453"/>
      <c r="RTN62" s="1453"/>
      <c r="RTO62" s="1454"/>
      <c r="RTP62" s="666"/>
      <c r="RTQ62" s="666"/>
      <c r="RTR62" s="666"/>
      <c r="RTS62" s="1455"/>
      <c r="RTT62" s="666"/>
      <c r="RTU62" s="666"/>
      <c r="RTV62" s="666"/>
      <c r="RTW62" s="666"/>
      <c r="RTX62" s="666"/>
      <c r="RTY62" s="666"/>
      <c r="RTZ62" s="666"/>
      <c r="RUA62" s="666"/>
      <c r="RUB62" s="666"/>
      <c r="RUC62" s="1453"/>
      <c r="RUD62" s="1453"/>
      <c r="RUE62" s="1453"/>
      <c r="RUF62" s="1454"/>
      <c r="RUG62" s="666"/>
      <c r="RUH62" s="666"/>
      <c r="RUI62" s="666"/>
      <c r="RUJ62" s="1455"/>
      <c r="RUK62" s="666"/>
      <c r="RUL62" s="666"/>
      <c r="RUM62" s="666"/>
      <c r="RUN62" s="666"/>
      <c r="RUO62" s="666"/>
      <c r="RUP62" s="666"/>
      <c r="RUQ62" s="666"/>
      <c r="RUR62" s="666"/>
      <c r="RUS62" s="666"/>
      <c r="RUT62" s="1453"/>
      <c r="RUU62" s="1453"/>
      <c r="RUV62" s="1453"/>
      <c r="RUW62" s="1454"/>
      <c r="RUX62" s="666"/>
      <c r="RUY62" s="666"/>
      <c r="RUZ62" s="666"/>
      <c r="RVA62" s="1455"/>
      <c r="RVB62" s="666"/>
      <c r="RVC62" s="666"/>
      <c r="RVD62" s="666"/>
      <c r="RVE62" s="666"/>
      <c r="RVF62" s="666"/>
      <c r="RVG62" s="666"/>
      <c r="RVH62" s="666"/>
      <c r="RVI62" s="666"/>
      <c r="RVJ62" s="666"/>
      <c r="RVK62" s="1453"/>
      <c r="RVL62" s="1453"/>
      <c r="RVM62" s="1453"/>
      <c r="RVN62" s="1454"/>
      <c r="RVO62" s="666"/>
      <c r="RVP62" s="666"/>
      <c r="RVQ62" s="666"/>
      <c r="RVR62" s="1455"/>
      <c r="RVS62" s="666"/>
      <c r="RVT62" s="666"/>
      <c r="RVU62" s="666"/>
      <c r="RVV62" s="666"/>
      <c r="RVW62" s="666"/>
      <c r="RVX62" s="666"/>
      <c r="RVY62" s="666"/>
      <c r="RVZ62" s="666"/>
      <c r="RWA62" s="666"/>
      <c r="RWB62" s="1453"/>
      <c r="RWC62" s="1453"/>
      <c r="RWD62" s="1453"/>
      <c r="RWE62" s="1454"/>
      <c r="RWF62" s="666"/>
      <c r="RWG62" s="666"/>
      <c r="RWH62" s="666"/>
      <c r="RWI62" s="1455"/>
      <c r="RWJ62" s="666"/>
      <c r="RWK62" s="666"/>
      <c r="RWL62" s="666"/>
      <c r="RWM62" s="666"/>
      <c r="RWN62" s="666"/>
      <c r="RWO62" s="666"/>
      <c r="RWP62" s="666"/>
      <c r="RWQ62" s="666"/>
      <c r="RWR62" s="666"/>
      <c r="RWS62" s="1453"/>
      <c r="RWT62" s="1453"/>
      <c r="RWU62" s="1453"/>
      <c r="RWV62" s="1454"/>
      <c r="RWW62" s="666"/>
      <c r="RWX62" s="666"/>
      <c r="RWY62" s="666"/>
      <c r="RWZ62" s="1455"/>
      <c r="RXA62" s="666"/>
      <c r="RXB62" s="666"/>
      <c r="RXC62" s="666"/>
      <c r="RXD62" s="666"/>
      <c r="RXE62" s="666"/>
      <c r="RXF62" s="666"/>
      <c r="RXG62" s="666"/>
      <c r="RXH62" s="666"/>
      <c r="RXI62" s="666"/>
      <c r="RXJ62" s="1453"/>
      <c r="RXK62" s="1453"/>
      <c r="RXL62" s="1453"/>
      <c r="RXM62" s="1454"/>
      <c r="RXN62" s="666"/>
      <c r="RXO62" s="666"/>
      <c r="RXP62" s="666"/>
      <c r="RXQ62" s="1455"/>
      <c r="RXR62" s="666"/>
      <c r="RXS62" s="666"/>
      <c r="RXT62" s="666"/>
      <c r="RXU62" s="666"/>
      <c r="RXV62" s="666"/>
      <c r="RXW62" s="666"/>
      <c r="RXX62" s="666"/>
      <c r="RXY62" s="666"/>
      <c r="RXZ62" s="666"/>
      <c r="RYA62" s="1453"/>
      <c r="RYB62" s="1453"/>
      <c r="RYC62" s="1453"/>
      <c r="RYD62" s="1454"/>
      <c r="RYE62" s="666"/>
      <c r="RYF62" s="666"/>
      <c r="RYG62" s="666"/>
      <c r="RYH62" s="1455"/>
      <c r="RYI62" s="666"/>
      <c r="RYJ62" s="666"/>
      <c r="RYK62" s="666"/>
      <c r="RYL62" s="666"/>
      <c r="RYM62" s="666"/>
      <c r="RYN62" s="666"/>
      <c r="RYO62" s="666"/>
      <c r="RYP62" s="666"/>
      <c r="RYQ62" s="666"/>
      <c r="RYR62" s="1453"/>
      <c r="RYS62" s="1453"/>
      <c r="RYT62" s="1453"/>
      <c r="RYU62" s="1454"/>
      <c r="RYV62" s="666"/>
      <c r="RYW62" s="666"/>
      <c r="RYX62" s="666"/>
      <c r="RYY62" s="1455"/>
      <c r="RYZ62" s="666"/>
      <c r="RZA62" s="666"/>
      <c r="RZB62" s="666"/>
      <c r="RZC62" s="666"/>
      <c r="RZD62" s="666"/>
      <c r="RZE62" s="666"/>
      <c r="RZF62" s="666"/>
      <c r="RZG62" s="666"/>
      <c r="RZH62" s="666"/>
      <c r="RZI62" s="1453"/>
      <c r="RZJ62" s="1453"/>
      <c r="RZK62" s="1453"/>
      <c r="RZL62" s="1454"/>
      <c r="RZM62" s="666"/>
      <c r="RZN62" s="666"/>
      <c r="RZO62" s="666"/>
      <c r="RZP62" s="1455"/>
      <c r="RZQ62" s="666"/>
      <c r="RZR62" s="666"/>
      <c r="RZS62" s="666"/>
      <c r="RZT62" s="666"/>
      <c r="RZU62" s="666"/>
      <c r="RZV62" s="666"/>
      <c r="RZW62" s="666"/>
      <c r="RZX62" s="666"/>
      <c r="RZY62" s="666"/>
      <c r="RZZ62" s="1453"/>
      <c r="SAA62" s="1453"/>
      <c r="SAB62" s="1453"/>
      <c r="SAC62" s="1454"/>
      <c r="SAD62" s="666"/>
      <c r="SAE62" s="666"/>
      <c r="SAF62" s="666"/>
      <c r="SAG62" s="1455"/>
      <c r="SAH62" s="666"/>
      <c r="SAI62" s="666"/>
      <c r="SAJ62" s="666"/>
      <c r="SAK62" s="666"/>
      <c r="SAL62" s="666"/>
      <c r="SAM62" s="666"/>
      <c r="SAN62" s="666"/>
      <c r="SAO62" s="666"/>
      <c r="SAP62" s="666"/>
      <c r="SAQ62" s="1453"/>
      <c r="SAR62" s="1453"/>
      <c r="SAS62" s="1453"/>
      <c r="SAT62" s="1454"/>
      <c r="SAU62" s="666"/>
      <c r="SAV62" s="666"/>
      <c r="SAW62" s="666"/>
      <c r="SAX62" s="1455"/>
      <c r="SAY62" s="666"/>
      <c r="SAZ62" s="666"/>
      <c r="SBA62" s="666"/>
      <c r="SBB62" s="666"/>
      <c r="SBC62" s="666"/>
      <c r="SBD62" s="666"/>
      <c r="SBE62" s="666"/>
      <c r="SBF62" s="666"/>
      <c r="SBG62" s="666"/>
      <c r="SBH62" s="1453"/>
      <c r="SBI62" s="1453"/>
      <c r="SBJ62" s="1453"/>
      <c r="SBK62" s="1454"/>
      <c r="SBL62" s="666"/>
      <c r="SBM62" s="666"/>
      <c r="SBN62" s="666"/>
      <c r="SBO62" s="1455"/>
      <c r="SBP62" s="666"/>
      <c r="SBQ62" s="666"/>
      <c r="SBR62" s="666"/>
      <c r="SBS62" s="666"/>
      <c r="SBT62" s="666"/>
      <c r="SBU62" s="666"/>
      <c r="SBV62" s="666"/>
      <c r="SBW62" s="666"/>
      <c r="SBX62" s="666"/>
      <c r="SBY62" s="1453"/>
      <c r="SBZ62" s="1453"/>
      <c r="SCA62" s="1453"/>
      <c r="SCB62" s="1454"/>
      <c r="SCC62" s="666"/>
      <c r="SCD62" s="666"/>
      <c r="SCE62" s="666"/>
      <c r="SCF62" s="1455"/>
      <c r="SCG62" s="666"/>
      <c r="SCH62" s="666"/>
      <c r="SCI62" s="666"/>
      <c r="SCJ62" s="666"/>
      <c r="SCK62" s="666"/>
      <c r="SCL62" s="666"/>
      <c r="SCM62" s="666"/>
      <c r="SCN62" s="666"/>
      <c r="SCO62" s="666"/>
      <c r="SCP62" s="1453"/>
      <c r="SCQ62" s="1453"/>
      <c r="SCR62" s="1453"/>
      <c r="SCS62" s="1454"/>
      <c r="SCT62" s="666"/>
      <c r="SCU62" s="666"/>
      <c r="SCV62" s="666"/>
      <c r="SCW62" s="1455"/>
      <c r="SCX62" s="666"/>
      <c r="SCY62" s="666"/>
      <c r="SCZ62" s="666"/>
      <c r="SDA62" s="666"/>
      <c r="SDB62" s="666"/>
      <c r="SDC62" s="666"/>
      <c r="SDD62" s="666"/>
      <c r="SDE62" s="666"/>
      <c r="SDF62" s="666"/>
      <c r="SDG62" s="1453"/>
      <c r="SDH62" s="1453"/>
      <c r="SDI62" s="1453"/>
      <c r="SDJ62" s="1454"/>
      <c r="SDK62" s="666"/>
      <c r="SDL62" s="666"/>
      <c r="SDM62" s="666"/>
      <c r="SDN62" s="1455"/>
      <c r="SDO62" s="666"/>
      <c r="SDP62" s="666"/>
      <c r="SDQ62" s="666"/>
      <c r="SDR62" s="666"/>
      <c r="SDS62" s="666"/>
      <c r="SDT62" s="666"/>
      <c r="SDU62" s="666"/>
      <c r="SDV62" s="666"/>
      <c r="SDW62" s="666"/>
      <c r="SDX62" s="1453"/>
      <c r="SDY62" s="1453"/>
      <c r="SDZ62" s="1453"/>
      <c r="SEA62" s="1454"/>
      <c r="SEB62" s="666"/>
      <c r="SEC62" s="666"/>
      <c r="SED62" s="666"/>
      <c r="SEE62" s="1455"/>
      <c r="SEF62" s="666"/>
      <c r="SEG62" s="666"/>
      <c r="SEH62" s="666"/>
      <c r="SEI62" s="666"/>
      <c r="SEJ62" s="666"/>
      <c r="SEK62" s="666"/>
      <c r="SEL62" s="666"/>
      <c r="SEM62" s="666"/>
      <c r="SEN62" s="666"/>
      <c r="SEO62" s="1453"/>
      <c r="SEP62" s="1453"/>
      <c r="SEQ62" s="1453"/>
      <c r="SER62" s="1454"/>
      <c r="SES62" s="666"/>
      <c r="SET62" s="666"/>
      <c r="SEU62" s="666"/>
      <c r="SEV62" s="1455"/>
      <c r="SEW62" s="666"/>
      <c r="SEX62" s="666"/>
      <c r="SEY62" s="666"/>
      <c r="SEZ62" s="666"/>
      <c r="SFA62" s="666"/>
      <c r="SFB62" s="666"/>
      <c r="SFC62" s="666"/>
      <c r="SFD62" s="666"/>
      <c r="SFE62" s="666"/>
      <c r="SFF62" s="1453"/>
      <c r="SFG62" s="1453"/>
      <c r="SFH62" s="1453"/>
      <c r="SFI62" s="1454"/>
      <c r="SFJ62" s="666"/>
      <c r="SFK62" s="666"/>
      <c r="SFL62" s="666"/>
      <c r="SFM62" s="1455"/>
      <c r="SFN62" s="666"/>
      <c r="SFO62" s="666"/>
      <c r="SFP62" s="666"/>
      <c r="SFQ62" s="666"/>
      <c r="SFR62" s="666"/>
      <c r="SFS62" s="666"/>
      <c r="SFT62" s="666"/>
      <c r="SFU62" s="666"/>
      <c r="SFV62" s="666"/>
      <c r="SFW62" s="1453"/>
      <c r="SFX62" s="1453"/>
      <c r="SFY62" s="1453"/>
      <c r="SFZ62" s="1454"/>
      <c r="SGA62" s="666"/>
      <c r="SGB62" s="666"/>
      <c r="SGC62" s="666"/>
      <c r="SGD62" s="1455"/>
      <c r="SGE62" s="666"/>
      <c r="SGF62" s="666"/>
      <c r="SGG62" s="666"/>
      <c r="SGH62" s="666"/>
      <c r="SGI62" s="666"/>
      <c r="SGJ62" s="666"/>
      <c r="SGK62" s="666"/>
      <c r="SGL62" s="666"/>
      <c r="SGM62" s="666"/>
      <c r="SGN62" s="1453"/>
      <c r="SGO62" s="1453"/>
      <c r="SGP62" s="1453"/>
      <c r="SGQ62" s="1454"/>
      <c r="SGR62" s="666"/>
      <c r="SGS62" s="666"/>
      <c r="SGT62" s="666"/>
      <c r="SGU62" s="1455"/>
      <c r="SGV62" s="666"/>
      <c r="SGW62" s="666"/>
      <c r="SGX62" s="666"/>
      <c r="SGY62" s="666"/>
      <c r="SGZ62" s="666"/>
      <c r="SHA62" s="666"/>
      <c r="SHB62" s="666"/>
      <c r="SHC62" s="666"/>
      <c r="SHD62" s="666"/>
      <c r="SHE62" s="1453"/>
      <c r="SHF62" s="1453"/>
      <c r="SHG62" s="1453"/>
      <c r="SHH62" s="1454"/>
      <c r="SHI62" s="666"/>
      <c r="SHJ62" s="666"/>
      <c r="SHK62" s="666"/>
      <c r="SHL62" s="1455"/>
      <c r="SHM62" s="666"/>
      <c r="SHN62" s="666"/>
      <c r="SHO62" s="666"/>
      <c r="SHP62" s="666"/>
      <c r="SHQ62" s="666"/>
      <c r="SHR62" s="666"/>
      <c r="SHS62" s="666"/>
      <c r="SHT62" s="666"/>
      <c r="SHU62" s="666"/>
      <c r="SHV62" s="1453"/>
      <c r="SHW62" s="1453"/>
      <c r="SHX62" s="1453"/>
      <c r="SHY62" s="1454"/>
      <c r="SHZ62" s="666"/>
      <c r="SIA62" s="666"/>
      <c r="SIB62" s="666"/>
      <c r="SIC62" s="1455"/>
      <c r="SID62" s="666"/>
      <c r="SIE62" s="666"/>
      <c r="SIF62" s="666"/>
      <c r="SIG62" s="666"/>
      <c r="SIH62" s="666"/>
      <c r="SII62" s="666"/>
      <c r="SIJ62" s="666"/>
      <c r="SIK62" s="666"/>
      <c r="SIL62" s="666"/>
      <c r="SIM62" s="1453"/>
      <c r="SIN62" s="1453"/>
      <c r="SIO62" s="1453"/>
      <c r="SIP62" s="1454"/>
      <c r="SIQ62" s="666"/>
      <c r="SIR62" s="666"/>
      <c r="SIS62" s="666"/>
      <c r="SIT62" s="1455"/>
      <c r="SIU62" s="666"/>
      <c r="SIV62" s="666"/>
      <c r="SIW62" s="666"/>
      <c r="SIX62" s="666"/>
      <c r="SIY62" s="666"/>
      <c r="SIZ62" s="666"/>
      <c r="SJA62" s="666"/>
      <c r="SJB62" s="666"/>
      <c r="SJC62" s="666"/>
      <c r="SJD62" s="1453"/>
      <c r="SJE62" s="1453"/>
      <c r="SJF62" s="1453"/>
      <c r="SJG62" s="1454"/>
      <c r="SJH62" s="666"/>
      <c r="SJI62" s="666"/>
      <c r="SJJ62" s="666"/>
      <c r="SJK62" s="1455"/>
      <c r="SJL62" s="666"/>
      <c r="SJM62" s="666"/>
      <c r="SJN62" s="666"/>
      <c r="SJO62" s="666"/>
      <c r="SJP62" s="666"/>
      <c r="SJQ62" s="666"/>
      <c r="SJR62" s="666"/>
      <c r="SJS62" s="666"/>
      <c r="SJT62" s="666"/>
      <c r="SJU62" s="1453"/>
      <c r="SJV62" s="1453"/>
      <c r="SJW62" s="1453"/>
      <c r="SJX62" s="1454"/>
      <c r="SJY62" s="666"/>
      <c r="SJZ62" s="666"/>
      <c r="SKA62" s="666"/>
      <c r="SKB62" s="1455"/>
      <c r="SKC62" s="666"/>
      <c r="SKD62" s="666"/>
      <c r="SKE62" s="666"/>
      <c r="SKF62" s="666"/>
      <c r="SKG62" s="666"/>
      <c r="SKH62" s="666"/>
      <c r="SKI62" s="666"/>
      <c r="SKJ62" s="666"/>
      <c r="SKK62" s="666"/>
      <c r="SKL62" s="1453"/>
      <c r="SKM62" s="1453"/>
      <c r="SKN62" s="1453"/>
      <c r="SKO62" s="1454"/>
      <c r="SKP62" s="666"/>
      <c r="SKQ62" s="666"/>
      <c r="SKR62" s="666"/>
      <c r="SKS62" s="1455"/>
      <c r="SKT62" s="666"/>
      <c r="SKU62" s="666"/>
      <c r="SKV62" s="666"/>
      <c r="SKW62" s="666"/>
      <c r="SKX62" s="666"/>
      <c r="SKY62" s="666"/>
      <c r="SKZ62" s="666"/>
      <c r="SLA62" s="666"/>
      <c r="SLB62" s="666"/>
      <c r="SLC62" s="1453"/>
      <c r="SLD62" s="1453"/>
      <c r="SLE62" s="1453"/>
      <c r="SLF62" s="1454"/>
      <c r="SLG62" s="666"/>
      <c r="SLH62" s="666"/>
      <c r="SLI62" s="666"/>
      <c r="SLJ62" s="1455"/>
      <c r="SLK62" s="666"/>
      <c r="SLL62" s="666"/>
      <c r="SLM62" s="666"/>
      <c r="SLN62" s="666"/>
      <c r="SLO62" s="666"/>
      <c r="SLP62" s="666"/>
      <c r="SLQ62" s="666"/>
      <c r="SLR62" s="666"/>
      <c r="SLS62" s="666"/>
      <c r="SLT62" s="1453"/>
      <c r="SLU62" s="1453"/>
      <c r="SLV62" s="1453"/>
      <c r="SLW62" s="1454"/>
      <c r="SLX62" s="666"/>
      <c r="SLY62" s="666"/>
      <c r="SLZ62" s="666"/>
      <c r="SMA62" s="1455"/>
      <c r="SMB62" s="666"/>
      <c r="SMC62" s="666"/>
      <c r="SMD62" s="666"/>
      <c r="SME62" s="666"/>
      <c r="SMF62" s="666"/>
      <c r="SMG62" s="666"/>
      <c r="SMH62" s="666"/>
      <c r="SMI62" s="666"/>
      <c r="SMJ62" s="666"/>
      <c r="SMK62" s="1453"/>
      <c r="SML62" s="1453"/>
      <c r="SMM62" s="1453"/>
      <c r="SMN62" s="1454"/>
      <c r="SMO62" s="666"/>
      <c r="SMP62" s="666"/>
      <c r="SMQ62" s="666"/>
      <c r="SMR62" s="1455"/>
      <c r="SMS62" s="666"/>
      <c r="SMT62" s="666"/>
      <c r="SMU62" s="666"/>
      <c r="SMV62" s="666"/>
      <c r="SMW62" s="666"/>
      <c r="SMX62" s="666"/>
      <c r="SMY62" s="666"/>
      <c r="SMZ62" s="666"/>
      <c r="SNA62" s="666"/>
      <c r="SNB62" s="1453"/>
      <c r="SNC62" s="1453"/>
      <c r="SND62" s="1453"/>
      <c r="SNE62" s="1454"/>
      <c r="SNF62" s="666"/>
      <c r="SNG62" s="666"/>
      <c r="SNH62" s="666"/>
      <c r="SNI62" s="1455"/>
      <c r="SNJ62" s="666"/>
      <c r="SNK62" s="666"/>
      <c r="SNL62" s="666"/>
      <c r="SNM62" s="666"/>
      <c r="SNN62" s="666"/>
      <c r="SNO62" s="666"/>
      <c r="SNP62" s="666"/>
      <c r="SNQ62" s="666"/>
      <c r="SNR62" s="666"/>
      <c r="SNS62" s="1453"/>
      <c r="SNT62" s="1453"/>
      <c r="SNU62" s="1453"/>
      <c r="SNV62" s="1454"/>
      <c r="SNW62" s="666"/>
      <c r="SNX62" s="666"/>
      <c r="SNY62" s="666"/>
      <c r="SNZ62" s="1455"/>
      <c r="SOA62" s="666"/>
      <c r="SOB62" s="666"/>
      <c r="SOC62" s="666"/>
      <c r="SOD62" s="666"/>
      <c r="SOE62" s="666"/>
      <c r="SOF62" s="666"/>
      <c r="SOG62" s="666"/>
      <c r="SOH62" s="666"/>
      <c r="SOI62" s="666"/>
      <c r="SOJ62" s="1453"/>
      <c r="SOK62" s="1453"/>
      <c r="SOL62" s="1453"/>
      <c r="SOM62" s="1454"/>
      <c r="SON62" s="666"/>
      <c r="SOO62" s="666"/>
      <c r="SOP62" s="666"/>
      <c r="SOQ62" s="1455"/>
      <c r="SOR62" s="666"/>
      <c r="SOS62" s="666"/>
      <c r="SOT62" s="666"/>
      <c r="SOU62" s="666"/>
      <c r="SOV62" s="666"/>
      <c r="SOW62" s="666"/>
      <c r="SOX62" s="666"/>
      <c r="SOY62" s="666"/>
      <c r="SOZ62" s="666"/>
      <c r="SPA62" s="1453"/>
      <c r="SPB62" s="1453"/>
      <c r="SPC62" s="1453"/>
      <c r="SPD62" s="1454"/>
      <c r="SPE62" s="666"/>
      <c r="SPF62" s="666"/>
      <c r="SPG62" s="666"/>
      <c r="SPH62" s="1455"/>
      <c r="SPI62" s="666"/>
      <c r="SPJ62" s="666"/>
      <c r="SPK62" s="666"/>
      <c r="SPL62" s="666"/>
      <c r="SPM62" s="666"/>
      <c r="SPN62" s="666"/>
      <c r="SPO62" s="666"/>
      <c r="SPP62" s="666"/>
      <c r="SPQ62" s="666"/>
      <c r="SPR62" s="1453"/>
      <c r="SPS62" s="1453"/>
      <c r="SPT62" s="1453"/>
      <c r="SPU62" s="1454"/>
      <c r="SPV62" s="666"/>
      <c r="SPW62" s="666"/>
      <c r="SPX62" s="666"/>
      <c r="SPY62" s="1455"/>
      <c r="SPZ62" s="666"/>
      <c r="SQA62" s="666"/>
      <c r="SQB62" s="666"/>
      <c r="SQC62" s="666"/>
      <c r="SQD62" s="666"/>
      <c r="SQE62" s="666"/>
      <c r="SQF62" s="666"/>
      <c r="SQG62" s="666"/>
      <c r="SQH62" s="666"/>
      <c r="SQI62" s="1453"/>
      <c r="SQJ62" s="1453"/>
      <c r="SQK62" s="1453"/>
      <c r="SQL62" s="1454"/>
      <c r="SQM62" s="666"/>
      <c r="SQN62" s="666"/>
      <c r="SQO62" s="666"/>
      <c r="SQP62" s="1455"/>
      <c r="SQQ62" s="666"/>
      <c r="SQR62" s="666"/>
      <c r="SQS62" s="666"/>
      <c r="SQT62" s="666"/>
      <c r="SQU62" s="666"/>
      <c r="SQV62" s="666"/>
      <c r="SQW62" s="666"/>
      <c r="SQX62" s="666"/>
      <c r="SQY62" s="666"/>
      <c r="SQZ62" s="1453"/>
      <c r="SRA62" s="1453"/>
      <c r="SRB62" s="1453"/>
      <c r="SRC62" s="1454"/>
      <c r="SRD62" s="666"/>
      <c r="SRE62" s="666"/>
      <c r="SRF62" s="666"/>
      <c r="SRG62" s="1455"/>
      <c r="SRH62" s="666"/>
      <c r="SRI62" s="666"/>
      <c r="SRJ62" s="666"/>
      <c r="SRK62" s="666"/>
      <c r="SRL62" s="666"/>
      <c r="SRM62" s="666"/>
      <c r="SRN62" s="666"/>
      <c r="SRO62" s="666"/>
      <c r="SRP62" s="666"/>
      <c r="SRQ62" s="1453"/>
      <c r="SRR62" s="1453"/>
      <c r="SRS62" s="1453"/>
      <c r="SRT62" s="1454"/>
      <c r="SRU62" s="666"/>
      <c r="SRV62" s="666"/>
      <c r="SRW62" s="666"/>
      <c r="SRX62" s="1455"/>
      <c r="SRY62" s="666"/>
      <c r="SRZ62" s="666"/>
      <c r="SSA62" s="666"/>
      <c r="SSB62" s="666"/>
      <c r="SSC62" s="666"/>
      <c r="SSD62" s="666"/>
      <c r="SSE62" s="666"/>
      <c r="SSF62" s="666"/>
      <c r="SSG62" s="666"/>
      <c r="SSH62" s="1453"/>
      <c r="SSI62" s="1453"/>
      <c r="SSJ62" s="1453"/>
      <c r="SSK62" s="1454"/>
      <c r="SSL62" s="666"/>
      <c r="SSM62" s="666"/>
      <c r="SSN62" s="666"/>
      <c r="SSO62" s="1455"/>
      <c r="SSP62" s="666"/>
      <c r="SSQ62" s="666"/>
      <c r="SSR62" s="666"/>
      <c r="SSS62" s="666"/>
      <c r="SST62" s="666"/>
      <c r="SSU62" s="666"/>
      <c r="SSV62" s="666"/>
      <c r="SSW62" s="666"/>
      <c r="SSX62" s="666"/>
      <c r="SSY62" s="1453"/>
      <c r="SSZ62" s="1453"/>
      <c r="STA62" s="1453"/>
      <c r="STB62" s="1454"/>
      <c r="STC62" s="666"/>
      <c r="STD62" s="666"/>
      <c r="STE62" s="666"/>
      <c r="STF62" s="1455"/>
      <c r="STG62" s="666"/>
      <c r="STH62" s="666"/>
      <c r="STI62" s="666"/>
      <c r="STJ62" s="666"/>
      <c r="STK62" s="666"/>
      <c r="STL62" s="666"/>
      <c r="STM62" s="666"/>
      <c r="STN62" s="666"/>
      <c r="STO62" s="666"/>
      <c r="STP62" s="1453"/>
      <c r="STQ62" s="1453"/>
      <c r="STR62" s="1453"/>
      <c r="STS62" s="1454"/>
      <c r="STT62" s="666"/>
      <c r="STU62" s="666"/>
      <c r="STV62" s="666"/>
      <c r="STW62" s="1455"/>
      <c r="STX62" s="666"/>
      <c r="STY62" s="666"/>
      <c r="STZ62" s="666"/>
      <c r="SUA62" s="666"/>
      <c r="SUB62" s="666"/>
      <c r="SUC62" s="666"/>
      <c r="SUD62" s="666"/>
      <c r="SUE62" s="666"/>
      <c r="SUF62" s="666"/>
      <c r="SUG62" s="1453"/>
      <c r="SUH62" s="1453"/>
      <c r="SUI62" s="1453"/>
      <c r="SUJ62" s="1454"/>
      <c r="SUK62" s="666"/>
      <c r="SUL62" s="666"/>
      <c r="SUM62" s="666"/>
      <c r="SUN62" s="1455"/>
      <c r="SUO62" s="666"/>
      <c r="SUP62" s="666"/>
      <c r="SUQ62" s="666"/>
      <c r="SUR62" s="666"/>
      <c r="SUS62" s="666"/>
      <c r="SUT62" s="666"/>
      <c r="SUU62" s="666"/>
      <c r="SUV62" s="666"/>
      <c r="SUW62" s="666"/>
      <c r="SUX62" s="1453"/>
      <c r="SUY62" s="1453"/>
      <c r="SUZ62" s="1453"/>
      <c r="SVA62" s="1454"/>
      <c r="SVB62" s="666"/>
      <c r="SVC62" s="666"/>
      <c r="SVD62" s="666"/>
      <c r="SVE62" s="1455"/>
      <c r="SVF62" s="666"/>
      <c r="SVG62" s="666"/>
      <c r="SVH62" s="666"/>
      <c r="SVI62" s="666"/>
      <c r="SVJ62" s="666"/>
      <c r="SVK62" s="666"/>
      <c r="SVL62" s="666"/>
      <c r="SVM62" s="666"/>
      <c r="SVN62" s="666"/>
      <c r="SVO62" s="1453"/>
      <c r="SVP62" s="1453"/>
      <c r="SVQ62" s="1453"/>
      <c r="SVR62" s="1454"/>
      <c r="SVS62" s="666"/>
      <c r="SVT62" s="666"/>
      <c r="SVU62" s="666"/>
      <c r="SVV62" s="1455"/>
      <c r="SVW62" s="666"/>
      <c r="SVX62" s="666"/>
      <c r="SVY62" s="666"/>
      <c r="SVZ62" s="666"/>
      <c r="SWA62" s="666"/>
      <c r="SWB62" s="666"/>
      <c r="SWC62" s="666"/>
      <c r="SWD62" s="666"/>
      <c r="SWE62" s="666"/>
      <c r="SWF62" s="1453"/>
      <c r="SWG62" s="1453"/>
      <c r="SWH62" s="1453"/>
      <c r="SWI62" s="1454"/>
      <c r="SWJ62" s="666"/>
      <c r="SWK62" s="666"/>
      <c r="SWL62" s="666"/>
      <c r="SWM62" s="1455"/>
      <c r="SWN62" s="666"/>
      <c r="SWO62" s="666"/>
      <c r="SWP62" s="666"/>
      <c r="SWQ62" s="666"/>
      <c r="SWR62" s="666"/>
      <c r="SWS62" s="666"/>
      <c r="SWT62" s="666"/>
      <c r="SWU62" s="666"/>
      <c r="SWV62" s="666"/>
      <c r="SWW62" s="1453"/>
      <c r="SWX62" s="1453"/>
      <c r="SWY62" s="1453"/>
      <c r="SWZ62" s="1454"/>
      <c r="SXA62" s="666"/>
      <c r="SXB62" s="666"/>
      <c r="SXC62" s="666"/>
      <c r="SXD62" s="1455"/>
      <c r="SXE62" s="666"/>
      <c r="SXF62" s="666"/>
      <c r="SXG62" s="666"/>
      <c r="SXH62" s="666"/>
      <c r="SXI62" s="666"/>
      <c r="SXJ62" s="666"/>
      <c r="SXK62" s="666"/>
      <c r="SXL62" s="666"/>
      <c r="SXM62" s="666"/>
      <c r="SXN62" s="1453"/>
      <c r="SXO62" s="1453"/>
      <c r="SXP62" s="1453"/>
      <c r="SXQ62" s="1454"/>
      <c r="SXR62" s="666"/>
      <c r="SXS62" s="666"/>
      <c r="SXT62" s="666"/>
      <c r="SXU62" s="1455"/>
      <c r="SXV62" s="666"/>
      <c r="SXW62" s="666"/>
      <c r="SXX62" s="666"/>
      <c r="SXY62" s="666"/>
      <c r="SXZ62" s="666"/>
      <c r="SYA62" s="666"/>
      <c r="SYB62" s="666"/>
      <c r="SYC62" s="666"/>
      <c r="SYD62" s="666"/>
      <c r="SYE62" s="1453"/>
      <c r="SYF62" s="1453"/>
      <c r="SYG62" s="1453"/>
      <c r="SYH62" s="1454"/>
      <c r="SYI62" s="666"/>
      <c r="SYJ62" s="666"/>
      <c r="SYK62" s="666"/>
      <c r="SYL62" s="1455"/>
      <c r="SYM62" s="666"/>
      <c r="SYN62" s="666"/>
      <c r="SYO62" s="666"/>
      <c r="SYP62" s="666"/>
      <c r="SYQ62" s="666"/>
      <c r="SYR62" s="666"/>
      <c r="SYS62" s="666"/>
      <c r="SYT62" s="666"/>
      <c r="SYU62" s="666"/>
      <c r="SYV62" s="1453"/>
      <c r="SYW62" s="1453"/>
      <c r="SYX62" s="1453"/>
      <c r="SYY62" s="1454"/>
      <c r="SYZ62" s="666"/>
      <c r="SZA62" s="666"/>
      <c r="SZB62" s="666"/>
      <c r="SZC62" s="1455"/>
      <c r="SZD62" s="666"/>
      <c r="SZE62" s="666"/>
      <c r="SZF62" s="666"/>
      <c r="SZG62" s="666"/>
      <c r="SZH62" s="666"/>
      <c r="SZI62" s="666"/>
      <c r="SZJ62" s="666"/>
      <c r="SZK62" s="666"/>
      <c r="SZL62" s="666"/>
      <c r="SZM62" s="1453"/>
      <c r="SZN62" s="1453"/>
      <c r="SZO62" s="1453"/>
      <c r="SZP62" s="1454"/>
      <c r="SZQ62" s="666"/>
      <c r="SZR62" s="666"/>
      <c r="SZS62" s="666"/>
      <c r="SZT62" s="1455"/>
      <c r="SZU62" s="666"/>
      <c r="SZV62" s="666"/>
      <c r="SZW62" s="666"/>
      <c r="SZX62" s="666"/>
      <c r="SZY62" s="666"/>
      <c r="SZZ62" s="666"/>
      <c r="TAA62" s="666"/>
      <c r="TAB62" s="666"/>
      <c r="TAC62" s="666"/>
      <c r="TAD62" s="1453"/>
      <c r="TAE62" s="1453"/>
      <c r="TAF62" s="1453"/>
      <c r="TAG62" s="1454"/>
      <c r="TAH62" s="666"/>
      <c r="TAI62" s="666"/>
      <c r="TAJ62" s="666"/>
      <c r="TAK62" s="1455"/>
      <c r="TAL62" s="666"/>
      <c r="TAM62" s="666"/>
      <c r="TAN62" s="666"/>
      <c r="TAO62" s="666"/>
      <c r="TAP62" s="666"/>
      <c r="TAQ62" s="666"/>
      <c r="TAR62" s="666"/>
      <c r="TAS62" s="666"/>
      <c r="TAT62" s="666"/>
      <c r="TAU62" s="1453"/>
      <c r="TAV62" s="1453"/>
      <c r="TAW62" s="1453"/>
      <c r="TAX62" s="1454"/>
      <c r="TAY62" s="666"/>
      <c r="TAZ62" s="666"/>
      <c r="TBA62" s="666"/>
      <c r="TBB62" s="1455"/>
      <c r="TBC62" s="666"/>
      <c r="TBD62" s="666"/>
      <c r="TBE62" s="666"/>
      <c r="TBF62" s="666"/>
      <c r="TBG62" s="666"/>
      <c r="TBH62" s="666"/>
      <c r="TBI62" s="666"/>
      <c r="TBJ62" s="666"/>
      <c r="TBK62" s="666"/>
      <c r="TBL62" s="1453"/>
      <c r="TBM62" s="1453"/>
      <c r="TBN62" s="1453"/>
      <c r="TBO62" s="1454"/>
      <c r="TBP62" s="666"/>
      <c r="TBQ62" s="666"/>
      <c r="TBR62" s="666"/>
      <c r="TBS62" s="1455"/>
      <c r="TBT62" s="666"/>
      <c r="TBU62" s="666"/>
      <c r="TBV62" s="666"/>
      <c r="TBW62" s="666"/>
      <c r="TBX62" s="666"/>
      <c r="TBY62" s="666"/>
      <c r="TBZ62" s="666"/>
      <c r="TCA62" s="666"/>
      <c r="TCB62" s="666"/>
      <c r="TCC62" s="1453"/>
      <c r="TCD62" s="1453"/>
      <c r="TCE62" s="1453"/>
      <c r="TCF62" s="1454"/>
      <c r="TCG62" s="666"/>
      <c r="TCH62" s="666"/>
      <c r="TCI62" s="666"/>
      <c r="TCJ62" s="1455"/>
      <c r="TCK62" s="666"/>
      <c r="TCL62" s="666"/>
      <c r="TCM62" s="666"/>
      <c r="TCN62" s="666"/>
      <c r="TCO62" s="666"/>
      <c r="TCP62" s="666"/>
      <c r="TCQ62" s="666"/>
      <c r="TCR62" s="666"/>
      <c r="TCS62" s="666"/>
      <c r="TCT62" s="1453"/>
      <c r="TCU62" s="1453"/>
      <c r="TCV62" s="1453"/>
      <c r="TCW62" s="1454"/>
      <c r="TCX62" s="666"/>
      <c r="TCY62" s="666"/>
      <c r="TCZ62" s="666"/>
      <c r="TDA62" s="1455"/>
      <c r="TDB62" s="666"/>
      <c r="TDC62" s="666"/>
      <c r="TDD62" s="666"/>
      <c r="TDE62" s="666"/>
      <c r="TDF62" s="666"/>
      <c r="TDG62" s="666"/>
      <c r="TDH62" s="666"/>
      <c r="TDI62" s="666"/>
      <c r="TDJ62" s="666"/>
      <c r="TDK62" s="1453"/>
      <c r="TDL62" s="1453"/>
      <c r="TDM62" s="1453"/>
      <c r="TDN62" s="1454"/>
      <c r="TDO62" s="666"/>
      <c r="TDP62" s="666"/>
      <c r="TDQ62" s="666"/>
      <c r="TDR62" s="1455"/>
      <c r="TDS62" s="666"/>
      <c r="TDT62" s="666"/>
      <c r="TDU62" s="666"/>
      <c r="TDV62" s="666"/>
      <c r="TDW62" s="666"/>
      <c r="TDX62" s="666"/>
      <c r="TDY62" s="666"/>
      <c r="TDZ62" s="666"/>
      <c r="TEA62" s="666"/>
      <c r="TEB62" s="1453"/>
      <c r="TEC62" s="1453"/>
      <c r="TED62" s="1453"/>
      <c r="TEE62" s="1454"/>
      <c r="TEF62" s="666"/>
      <c r="TEG62" s="666"/>
      <c r="TEH62" s="666"/>
      <c r="TEI62" s="1455"/>
      <c r="TEJ62" s="666"/>
      <c r="TEK62" s="666"/>
      <c r="TEL62" s="666"/>
      <c r="TEM62" s="666"/>
      <c r="TEN62" s="666"/>
      <c r="TEO62" s="666"/>
      <c r="TEP62" s="666"/>
      <c r="TEQ62" s="666"/>
      <c r="TER62" s="666"/>
      <c r="TES62" s="1453"/>
      <c r="TET62" s="1453"/>
      <c r="TEU62" s="1453"/>
      <c r="TEV62" s="1454"/>
      <c r="TEW62" s="666"/>
      <c r="TEX62" s="666"/>
      <c r="TEY62" s="666"/>
      <c r="TEZ62" s="1455"/>
      <c r="TFA62" s="666"/>
      <c r="TFB62" s="666"/>
      <c r="TFC62" s="666"/>
      <c r="TFD62" s="666"/>
      <c r="TFE62" s="666"/>
      <c r="TFF62" s="666"/>
      <c r="TFG62" s="666"/>
      <c r="TFH62" s="666"/>
      <c r="TFI62" s="666"/>
      <c r="TFJ62" s="1453"/>
      <c r="TFK62" s="1453"/>
      <c r="TFL62" s="1453"/>
      <c r="TFM62" s="1454"/>
      <c r="TFN62" s="666"/>
      <c r="TFO62" s="666"/>
      <c r="TFP62" s="666"/>
      <c r="TFQ62" s="1455"/>
      <c r="TFR62" s="666"/>
      <c r="TFS62" s="666"/>
      <c r="TFT62" s="666"/>
      <c r="TFU62" s="666"/>
      <c r="TFV62" s="666"/>
      <c r="TFW62" s="666"/>
      <c r="TFX62" s="666"/>
      <c r="TFY62" s="666"/>
      <c r="TFZ62" s="666"/>
      <c r="TGA62" s="1453"/>
      <c r="TGB62" s="1453"/>
      <c r="TGC62" s="1453"/>
      <c r="TGD62" s="1454"/>
      <c r="TGE62" s="666"/>
      <c r="TGF62" s="666"/>
      <c r="TGG62" s="666"/>
      <c r="TGH62" s="1455"/>
      <c r="TGI62" s="666"/>
      <c r="TGJ62" s="666"/>
      <c r="TGK62" s="666"/>
      <c r="TGL62" s="666"/>
      <c r="TGM62" s="666"/>
      <c r="TGN62" s="666"/>
      <c r="TGO62" s="666"/>
      <c r="TGP62" s="666"/>
      <c r="TGQ62" s="666"/>
      <c r="TGR62" s="1453"/>
      <c r="TGS62" s="1453"/>
      <c r="TGT62" s="1453"/>
      <c r="TGU62" s="1454"/>
      <c r="TGV62" s="666"/>
      <c r="TGW62" s="666"/>
      <c r="TGX62" s="666"/>
      <c r="TGY62" s="1455"/>
      <c r="TGZ62" s="666"/>
      <c r="THA62" s="666"/>
      <c r="THB62" s="666"/>
      <c r="THC62" s="666"/>
      <c r="THD62" s="666"/>
      <c r="THE62" s="666"/>
      <c r="THF62" s="666"/>
      <c r="THG62" s="666"/>
      <c r="THH62" s="666"/>
      <c r="THI62" s="1453"/>
      <c r="THJ62" s="1453"/>
      <c r="THK62" s="1453"/>
      <c r="THL62" s="1454"/>
      <c r="THM62" s="666"/>
      <c r="THN62" s="666"/>
      <c r="THO62" s="666"/>
      <c r="THP62" s="1455"/>
      <c r="THQ62" s="666"/>
      <c r="THR62" s="666"/>
      <c r="THS62" s="666"/>
      <c r="THT62" s="666"/>
      <c r="THU62" s="666"/>
      <c r="THV62" s="666"/>
      <c r="THW62" s="666"/>
      <c r="THX62" s="666"/>
      <c r="THY62" s="666"/>
      <c r="THZ62" s="1453"/>
      <c r="TIA62" s="1453"/>
      <c r="TIB62" s="1453"/>
      <c r="TIC62" s="1454"/>
      <c r="TID62" s="666"/>
      <c r="TIE62" s="666"/>
      <c r="TIF62" s="666"/>
      <c r="TIG62" s="1455"/>
      <c r="TIH62" s="666"/>
      <c r="TII62" s="666"/>
      <c r="TIJ62" s="666"/>
      <c r="TIK62" s="666"/>
      <c r="TIL62" s="666"/>
      <c r="TIM62" s="666"/>
      <c r="TIN62" s="666"/>
      <c r="TIO62" s="666"/>
      <c r="TIP62" s="666"/>
      <c r="TIQ62" s="1453"/>
      <c r="TIR62" s="1453"/>
      <c r="TIS62" s="1453"/>
      <c r="TIT62" s="1454"/>
      <c r="TIU62" s="666"/>
      <c r="TIV62" s="666"/>
      <c r="TIW62" s="666"/>
      <c r="TIX62" s="1455"/>
      <c r="TIY62" s="666"/>
      <c r="TIZ62" s="666"/>
      <c r="TJA62" s="666"/>
      <c r="TJB62" s="666"/>
      <c r="TJC62" s="666"/>
      <c r="TJD62" s="666"/>
      <c r="TJE62" s="666"/>
      <c r="TJF62" s="666"/>
      <c r="TJG62" s="666"/>
      <c r="TJH62" s="1453"/>
      <c r="TJI62" s="1453"/>
      <c r="TJJ62" s="1453"/>
      <c r="TJK62" s="1454"/>
      <c r="TJL62" s="666"/>
      <c r="TJM62" s="666"/>
      <c r="TJN62" s="666"/>
      <c r="TJO62" s="1455"/>
      <c r="TJP62" s="666"/>
      <c r="TJQ62" s="666"/>
      <c r="TJR62" s="666"/>
      <c r="TJS62" s="666"/>
      <c r="TJT62" s="666"/>
      <c r="TJU62" s="666"/>
      <c r="TJV62" s="666"/>
      <c r="TJW62" s="666"/>
      <c r="TJX62" s="666"/>
      <c r="TJY62" s="1453"/>
      <c r="TJZ62" s="1453"/>
      <c r="TKA62" s="1453"/>
      <c r="TKB62" s="1454"/>
      <c r="TKC62" s="666"/>
      <c r="TKD62" s="666"/>
      <c r="TKE62" s="666"/>
      <c r="TKF62" s="1455"/>
      <c r="TKG62" s="666"/>
      <c r="TKH62" s="666"/>
      <c r="TKI62" s="666"/>
      <c r="TKJ62" s="666"/>
      <c r="TKK62" s="666"/>
      <c r="TKL62" s="666"/>
      <c r="TKM62" s="666"/>
      <c r="TKN62" s="666"/>
      <c r="TKO62" s="666"/>
      <c r="TKP62" s="1453"/>
      <c r="TKQ62" s="1453"/>
      <c r="TKR62" s="1453"/>
      <c r="TKS62" s="1454"/>
      <c r="TKT62" s="666"/>
      <c r="TKU62" s="666"/>
      <c r="TKV62" s="666"/>
      <c r="TKW62" s="1455"/>
      <c r="TKX62" s="666"/>
      <c r="TKY62" s="666"/>
      <c r="TKZ62" s="666"/>
      <c r="TLA62" s="666"/>
      <c r="TLB62" s="666"/>
      <c r="TLC62" s="666"/>
      <c r="TLD62" s="666"/>
      <c r="TLE62" s="666"/>
      <c r="TLF62" s="666"/>
      <c r="TLG62" s="1453"/>
      <c r="TLH62" s="1453"/>
      <c r="TLI62" s="1453"/>
      <c r="TLJ62" s="1454"/>
      <c r="TLK62" s="666"/>
      <c r="TLL62" s="666"/>
      <c r="TLM62" s="666"/>
      <c r="TLN62" s="1455"/>
      <c r="TLO62" s="666"/>
      <c r="TLP62" s="666"/>
      <c r="TLQ62" s="666"/>
      <c r="TLR62" s="666"/>
      <c r="TLS62" s="666"/>
      <c r="TLT62" s="666"/>
      <c r="TLU62" s="666"/>
      <c r="TLV62" s="666"/>
      <c r="TLW62" s="666"/>
      <c r="TLX62" s="1453"/>
      <c r="TLY62" s="1453"/>
      <c r="TLZ62" s="1453"/>
      <c r="TMA62" s="1454"/>
      <c r="TMB62" s="666"/>
      <c r="TMC62" s="666"/>
      <c r="TMD62" s="666"/>
      <c r="TME62" s="1455"/>
      <c r="TMF62" s="666"/>
      <c r="TMG62" s="666"/>
      <c r="TMH62" s="666"/>
      <c r="TMI62" s="666"/>
      <c r="TMJ62" s="666"/>
      <c r="TMK62" s="666"/>
      <c r="TML62" s="666"/>
      <c r="TMM62" s="666"/>
      <c r="TMN62" s="666"/>
      <c r="TMO62" s="1453"/>
      <c r="TMP62" s="1453"/>
      <c r="TMQ62" s="1453"/>
      <c r="TMR62" s="1454"/>
      <c r="TMS62" s="666"/>
      <c r="TMT62" s="666"/>
      <c r="TMU62" s="666"/>
      <c r="TMV62" s="1455"/>
      <c r="TMW62" s="666"/>
      <c r="TMX62" s="666"/>
      <c r="TMY62" s="666"/>
      <c r="TMZ62" s="666"/>
      <c r="TNA62" s="666"/>
      <c r="TNB62" s="666"/>
      <c r="TNC62" s="666"/>
      <c r="TND62" s="666"/>
      <c r="TNE62" s="666"/>
      <c r="TNF62" s="1453"/>
      <c r="TNG62" s="1453"/>
      <c r="TNH62" s="1453"/>
      <c r="TNI62" s="1454"/>
      <c r="TNJ62" s="666"/>
      <c r="TNK62" s="666"/>
      <c r="TNL62" s="666"/>
      <c r="TNM62" s="1455"/>
      <c r="TNN62" s="666"/>
      <c r="TNO62" s="666"/>
      <c r="TNP62" s="666"/>
      <c r="TNQ62" s="666"/>
      <c r="TNR62" s="666"/>
      <c r="TNS62" s="666"/>
      <c r="TNT62" s="666"/>
      <c r="TNU62" s="666"/>
      <c r="TNV62" s="666"/>
      <c r="TNW62" s="1453"/>
      <c r="TNX62" s="1453"/>
      <c r="TNY62" s="1453"/>
      <c r="TNZ62" s="1454"/>
      <c r="TOA62" s="666"/>
      <c r="TOB62" s="666"/>
      <c r="TOC62" s="666"/>
      <c r="TOD62" s="1455"/>
      <c r="TOE62" s="666"/>
      <c r="TOF62" s="666"/>
      <c r="TOG62" s="666"/>
      <c r="TOH62" s="666"/>
      <c r="TOI62" s="666"/>
      <c r="TOJ62" s="666"/>
      <c r="TOK62" s="666"/>
      <c r="TOL62" s="666"/>
      <c r="TOM62" s="666"/>
      <c r="TON62" s="1453"/>
      <c r="TOO62" s="1453"/>
      <c r="TOP62" s="1453"/>
      <c r="TOQ62" s="1454"/>
      <c r="TOR62" s="666"/>
      <c r="TOS62" s="666"/>
      <c r="TOT62" s="666"/>
      <c r="TOU62" s="1455"/>
      <c r="TOV62" s="666"/>
      <c r="TOW62" s="666"/>
      <c r="TOX62" s="666"/>
      <c r="TOY62" s="666"/>
      <c r="TOZ62" s="666"/>
      <c r="TPA62" s="666"/>
      <c r="TPB62" s="666"/>
      <c r="TPC62" s="666"/>
      <c r="TPD62" s="666"/>
      <c r="TPE62" s="1453"/>
      <c r="TPF62" s="1453"/>
      <c r="TPG62" s="1453"/>
      <c r="TPH62" s="1454"/>
      <c r="TPI62" s="666"/>
      <c r="TPJ62" s="666"/>
      <c r="TPK62" s="666"/>
      <c r="TPL62" s="1455"/>
      <c r="TPM62" s="666"/>
      <c r="TPN62" s="666"/>
      <c r="TPO62" s="666"/>
      <c r="TPP62" s="666"/>
      <c r="TPQ62" s="666"/>
      <c r="TPR62" s="666"/>
      <c r="TPS62" s="666"/>
      <c r="TPT62" s="666"/>
      <c r="TPU62" s="666"/>
      <c r="TPV62" s="1453"/>
      <c r="TPW62" s="1453"/>
      <c r="TPX62" s="1453"/>
      <c r="TPY62" s="1454"/>
      <c r="TPZ62" s="666"/>
      <c r="TQA62" s="666"/>
      <c r="TQB62" s="666"/>
      <c r="TQC62" s="1455"/>
      <c r="TQD62" s="666"/>
      <c r="TQE62" s="666"/>
      <c r="TQF62" s="666"/>
      <c r="TQG62" s="666"/>
      <c r="TQH62" s="666"/>
      <c r="TQI62" s="666"/>
      <c r="TQJ62" s="666"/>
      <c r="TQK62" s="666"/>
      <c r="TQL62" s="666"/>
      <c r="TQM62" s="1453"/>
      <c r="TQN62" s="1453"/>
      <c r="TQO62" s="1453"/>
      <c r="TQP62" s="1454"/>
      <c r="TQQ62" s="666"/>
      <c r="TQR62" s="666"/>
      <c r="TQS62" s="666"/>
      <c r="TQT62" s="1455"/>
      <c r="TQU62" s="666"/>
      <c r="TQV62" s="666"/>
      <c r="TQW62" s="666"/>
      <c r="TQX62" s="666"/>
      <c r="TQY62" s="666"/>
      <c r="TQZ62" s="666"/>
      <c r="TRA62" s="666"/>
      <c r="TRB62" s="666"/>
      <c r="TRC62" s="666"/>
      <c r="TRD62" s="1453"/>
      <c r="TRE62" s="1453"/>
      <c r="TRF62" s="1453"/>
      <c r="TRG62" s="1454"/>
      <c r="TRH62" s="666"/>
      <c r="TRI62" s="666"/>
      <c r="TRJ62" s="666"/>
      <c r="TRK62" s="1455"/>
      <c r="TRL62" s="666"/>
      <c r="TRM62" s="666"/>
      <c r="TRN62" s="666"/>
      <c r="TRO62" s="666"/>
      <c r="TRP62" s="666"/>
      <c r="TRQ62" s="666"/>
      <c r="TRR62" s="666"/>
      <c r="TRS62" s="666"/>
      <c r="TRT62" s="666"/>
      <c r="TRU62" s="1453"/>
      <c r="TRV62" s="1453"/>
      <c r="TRW62" s="1453"/>
      <c r="TRX62" s="1454"/>
      <c r="TRY62" s="666"/>
      <c r="TRZ62" s="666"/>
      <c r="TSA62" s="666"/>
      <c r="TSB62" s="1455"/>
      <c r="TSC62" s="666"/>
      <c r="TSD62" s="666"/>
      <c r="TSE62" s="666"/>
      <c r="TSF62" s="666"/>
      <c r="TSG62" s="666"/>
      <c r="TSH62" s="666"/>
      <c r="TSI62" s="666"/>
      <c r="TSJ62" s="666"/>
      <c r="TSK62" s="666"/>
      <c r="TSL62" s="1453"/>
      <c r="TSM62" s="1453"/>
      <c r="TSN62" s="1453"/>
      <c r="TSO62" s="1454"/>
      <c r="TSP62" s="666"/>
      <c r="TSQ62" s="666"/>
      <c r="TSR62" s="666"/>
      <c r="TSS62" s="1455"/>
      <c r="TST62" s="666"/>
      <c r="TSU62" s="666"/>
      <c r="TSV62" s="666"/>
      <c r="TSW62" s="666"/>
      <c r="TSX62" s="666"/>
      <c r="TSY62" s="666"/>
      <c r="TSZ62" s="666"/>
      <c r="TTA62" s="666"/>
      <c r="TTB62" s="666"/>
      <c r="TTC62" s="1453"/>
      <c r="TTD62" s="1453"/>
      <c r="TTE62" s="1453"/>
      <c r="TTF62" s="1454"/>
      <c r="TTG62" s="666"/>
      <c r="TTH62" s="666"/>
      <c r="TTI62" s="666"/>
      <c r="TTJ62" s="1455"/>
      <c r="TTK62" s="666"/>
      <c r="TTL62" s="666"/>
      <c r="TTM62" s="666"/>
      <c r="TTN62" s="666"/>
      <c r="TTO62" s="666"/>
      <c r="TTP62" s="666"/>
      <c r="TTQ62" s="666"/>
      <c r="TTR62" s="666"/>
      <c r="TTS62" s="666"/>
      <c r="TTT62" s="1453"/>
      <c r="TTU62" s="1453"/>
      <c r="TTV62" s="1453"/>
      <c r="TTW62" s="1454"/>
      <c r="TTX62" s="666"/>
      <c r="TTY62" s="666"/>
      <c r="TTZ62" s="666"/>
      <c r="TUA62" s="1455"/>
      <c r="TUB62" s="666"/>
      <c r="TUC62" s="666"/>
      <c r="TUD62" s="666"/>
      <c r="TUE62" s="666"/>
      <c r="TUF62" s="666"/>
      <c r="TUG62" s="666"/>
      <c r="TUH62" s="666"/>
      <c r="TUI62" s="666"/>
      <c r="TUJ62" s="666"/>
      <c r="TUK62" s="1453"/>
      <c r="TUL62" s="1453"/>
      <c r="TUM62" s="1453"/>
      <c r="TUN62" s="1454"/>
      <c r="TUO62" s="666"/>
      <c r="TUP62" s="666"/>
      <c r="TUQ62" s="666"/>
      <c r="TUR62" s="1455"/>
      <c r="TUS62" s="666"/>
      <c r="TUT62" s="666"/>
      <c r="TUU62" s="666"/>
      <c r="TUV62" s="666"/>
      <c r="TUW62" s="666"/>
      <c r="TUX62" s="666"/>
      <c r="TUY62" s="666"/>
      <c r="TUZ62" s="666"/>
      <c r="TVA62" s="666"/>
      <c r="TVB62" s="1453"/>
      <c r="TVC62" s="1453"/>
      <c r="TVD62" s="1453"/>
      <c r="TVE62" s="1454"/>
      <c r="TVF62" s="666"/>
      <c r="TVG62" s="666"/>
      <c r="TVH62" s="666"/>
      <c r="TVI62" s="1455"/>
      <c r="TVJ62" s="666"/>
      <c r="TVK62" s="666"/>
      <c r="TVL62" s="666"/>
      <c r="TVM62" s="666"/>
      <c r="TVN62" s="666"/>
      <c r="TVO62" s="666"/>
      <c r="TVP62" s="666"/>
      <c r="TVQ62" s="666"/>
      <c r="TVR62" s="666"/>
      <c r="TVS62" s="1453"/>
      <c r="TVT62" s="1453"/>
      <c r="TVU62" s="1453"/>
      <c r="TVV62" s="1454"/>
      <c r="TVW62" s="666"/>
      <c r="TVX62" s="666"/>
      <c r="TVY62" s="666"/>
      <c r="TVZ62" s="1455"/>
      <c r="TWA62" s="666"/>
      <c r="TWB62" s="666"/>
      <c r="TWC62" s="666"/>
      <c r="TWD62" s="666"/>
      <c r="TWE62" s="666"/>
      <c r="TWF62" s="666"/>
      <c r="TWG62" s="666"/>
      <c r="TWH62" s="666"/>
      <c r="TWI62" s="666"/>
      <c r="TWJ62" s="1453"/>
      <c r="TWK62" s="1453"/>
      <c r="TWL62" s="1453"/>
      <c r="TWM62" s="1454"/>
      <c r="TWN62" s="666"/>
      <c r="TWO62" s="666"/>
      <c r="TWP62" s="666"/>
      <c r="TWQ62" s="1455"/>
      <c r="TWR62" s="666"/>
      <c r="TWS62" s="666"/>
      <c r="TWT62" s="666"/>
      <c r="TWU62" s="666"/>
      <c r="TWV62" s="666"/>
      <c r="TWW62" s="666"/>
      <c r="TWX62" s="666"/>
      <c r="TWY62" s="666"/>
      <c r="TWZ62" s="666"/>
      <c r="TXA62" s="1453"/>
      <c r="TXB62" s="1453"/>
      <c r="TXC62" s="1453"/>
      <c r="TXD62" s="1454"/>
      <c r="TXE62" s="666"/>
      <c r="TXF62" s="666"/>
      <c r="TXG62" s="666"/>
      <c r="TXH62" s="1455"/>
      <c r="TXI62" s="666"/>
      <c r="TXJ62" s="666"/>
      <c r="TXK62" s="666"/>
      <c r="TXL62" s="666"/>
      <c r="TXM62" s="666"/>
      <c r="TXN62" s="666"/>
      <c r="TXO62" s="666"/>
      <c r="TXP62" s="666"/>
      <c r="TXQ62" s="666"/>
      <c r="TXR62" s="1453"/>
      <c r="TXS62" s="1453"/>
      <c r="TXT62" s="1453"/>
      <c r="TXU62" s="1454"/>
      <c r="TXV62" s="666"/>
      <c r="TXW62" s="666"/>
      <c r="TXX62" s="666"/>
      <c r="TXY62" s="1455"/>
      <c r="TXZ62" s="666"/>
      <c r="TYA62" s="666"/>
      <c r="TYB62" s="666"/>
      <c r="TYC62" s="666"/>
      <c r="TYD62" s="666"/>
      <c r="TYE62" s="666"/>
      <c r="TYF62" s="666"/>
      <c r="TYG62" s="666"/>
      <c r="TYH62" s="666"/>
      <c r="TYI62" s="1453"/>
      <c r="TYJ62" s="1453"/>
      <c r="TYK62" s="1453"/>
      <c r="TYL62" s="1454"/>
      <c r="TYM62" s="666"/>
      <c r="TYN62" s="666"/>
      <c r="TYO62" s="666"/>
      <c r="TYP62" s="1455"/>
      <c r="TYQ62" s="666"/>
      <c r="TYR62" s="666"/>
      <c r="TYS62" s="666"/>
      <c r="TYT62" s="666"/>
      <c r="TYU62" s="666"/>
      <c r="TYV62" s="666"/>
      <c r="TYW62" s="666"/>
      <c r="TYX62" s="666"/>
      <c r="TYY62" s="666"/>
      <c r="TYZ62" s="1453"/>
      <c r="TZA62" s="1453"/>
      <c r="TZB62" s="1453"/>
      <c r="TZC62" s="1454"/>
      <c r="TZD62" s="666"/>
      <c r="TZE62" s="666"/>
      <c r="TZF62" s="666"/>
      <c r="TZG62" s="1455"/>
      <c r="TZH62" s="666"/>
      <c r="TZI62" s="666"/>
      <c r="TZJ62" s="666"/>
      <c r="TZK62" s="666"/>
      <c r="TZL62" s="666"/>
      <c r="TZM62" s="666"/>
      <c r="TZN62" s="666"/>
      <c r="TZO62" s="666"/>
      <c r="TZP62" s="666"/>
      <c r="TZQ62" s="1453"/>
      <c r="TZR62" s="1453"/>
      <c r="TZS62" s="1453"/>
      <c r="TZT62" s="1454"/>
      <c r="TZU62" s="666"/>
      <c r="TZV62" s="666"/>
      <c r="TZW62" s="666"/>
      <c r="TZX62" s="1455"/>
      <c r="TZY62" s="666"/>
      <c r="TZZ62" s="666"/>
      <c r="UAA62" s="666"/>
      <c r="UAB62" s="666"/>
      <c r="UAC62" s="666"/>
      <c r="UAD62" s="666"/>
      <c r="UAE62" s="666"/>
      <c r="UAF62" s="666"/>
      <c r="UAG62" s="666"/>
      <c r="UAH62" s="1453"/>
      <c r="UAI62" s="1453"/>
      <c r="UAJ62" s="1453"/>
      <c r="UAK62" s="1454"/>
      <c r="UAL62" s="666"/>
      <c r="UAM62" s="666"/>
      <c r="UAN62" s="666"/>
      <c r="UAO62" s="1455"/>
      <c r="UAP62" s="666"/>
      <c r="UAQ62" s="666"/>
      <c r="UAR62" s="666"/>
      <c r="UAS62" s="666"/>
      <c r="UAT62" s="666"/>
      <c r="UAU62" s="666"/>
      <c r="UAV62" s="666"/>
      <c r="UAW62" s="666"/>
      <c r="UAX62" s="666"/>
      <c r="UAY62" s="1453"/>
      <c r="UAZ62" s="1453"/>
      <c r="UBA62" s="1453"/>
      <c r="UBB62" s="1454"/>
      <c r="UBC62" s="666"/>
      <c r="UBD62" s="666"/>
      <c r="UBE62" s="666"/>
      <c r="UBF62" s="1455"/>
      <c r="UBG62" s="666"/>
      <c r="UBH62" s="666"/>
      <c r="UBI62" s="666"/>
      <c r="UBJ62" s="666"/>
      <c r="UBK62" s="666"/>
      <c r="UBL62" s="666"/>
      <c r="UBM62" s="666"/>
      <c r="UBN62" s="666"/>
      <c r="UBO62" s="666"/>
      <c r="UBP62" s="1453"/>
      <c r="UBQ62" s="1453"/>
      <c r="UBR62" s="1453"/>
      <c r="UBS62" s="1454"/>
      <c r="UBT62" s="666"/>
      <c r="UBU62" s="666"/>
      <c r="UBV62" s="666"/>
      <c r="UBW62" s="1455"/>
      <c r="UBX62" s="666"/>
      <c r="UBY62" s="666"/>
      <c r="UBZ62" s="666"/>
      <c r="UCA62" s="666"/>
      <c r="UCB62" s="666"/>
      <c r="UCC62" s="666"/>
      <c r="UCD62" s="666"/>
      <c r="UCE62" s="666"/>
      <c r="UCF62" s="666"/>
      <c r="UCG62" s="1453"/>
      <c r="UCH62" s="1453"/>
      <c r="UCI62" s="1453"/>
      <c r="UCJ62" s="1454"/>
      <c r="UCK62" s="666"/>
      <c r="UCL62" s="666"/>
      <c r="UCM62" s="666"/>
      <c r="UCN62" s="1455"/>
      <c r="UCO62" s="666"/>
      <c r="UCP62" s="666"/>
      <c r="UCQ62" s="666"/>
      <c r="UCR62" s="666"/>
      <c r="UCS62" s="666"/>
      <c r="UCT62" s="666"/>
      <c r="UCU62" s="666"/>
      <c r="UCV62" s="666"/>
      <c r="UCW62" s="666"/>
      <c r="UCX62" s="1453"/>
      <c r="UCY62" s="1453"/>
      <c r="UCZ62" s="1453"/>
      <c r="UDA62" s="1454"/>
      <c r="UDB62" s="666"/>
      <c r="UDC62" s="666"/>
      <c r="UDD62" s="666"/>
      <c r="UDE62" s="1455"/>
      <c r="UDF62" s="666"/>
      <c r="UDG62" s="666"/>
      <c r="UDH62" s="666"/>
      <c r="UDI62" s="666"/>
      <c r="UDJ62" s="666"/>
      <c r="UDK62" s="666"/>
      <c r="UDL62" s="666"/>
      <c r="UDM62" s="666"/>
      <c r="UDN62" s="666"/>
      <c r="UDO62" s="1453"/>
      <c r="UDP62" s="1453"/>
      <c r="UDQ62" s="1453"/>
      <c r="UDR62" s="1454"/>
      <c r="UDS62" s="666"/>
      <c r="UDT62" s="666"/>
      <c r="UDU62" s="666"/>
      <c r="UDV62" s="1455"/>
      <c r="UDW62" s="666"/>
      <c r="UDX62" s="666"/>
      <c r="UDY62" s="666"/>
      <c r="UDZ62" s="666"/>
      <c r="UEA62" s="666"/>
      <c r="UEB62" s="666"/>
      <c r="UEC62" s="666"/>
      <c r="UED62" s="666"/>
      <c r="UEE62" s="666"/>
      <c r="UEF62" s="1453"/>
      <c r="UEG62" s="1453"/>
      <c r="UEH62" s="1453"/>
      <c r="UEI62" s="1454"/>
      <c r="UEJ62" s="666"/>
      <c r="UEK62" s="666"/>
      <c r="UEL62" s="666"/>
      <c r="UEM62" s="1455"/>
      <c r="UEN62" s="666"/>
      <c r="UEO62" s="666"/>
      <c r="UEP62" s="666"/>
      <c r="UEQ62" s="666"/>
      <c r="UER62" s="666"/>
      <c r="UES62" s="666"/>
      <c r="UET62" s="666"/>
      <c r="UEU62" s="666"/>
      <c r="UEV62" s="666"/>
      <c r="UEW62" s="1453"/>
      <c r="UEX62" s="1453"/>
      <c r="UEY62" s="1453"/>
      <c r="UEZ62" s="1454"/>
      <c r="UFA62" s="666"/>
      <c r="UFB62" s="666"/>
      <c r="UFC62" s="666"/>
      <c r="UFD62" s="1455"/>
      <c r="UFE62" s="666"/>
      <c r="UFF62" s="666"/>
      <c r="UFG62" s="666"/>
      <c r="UFH62" s="666"/>
      <c r="UFI62" s="666"/>
      <c r="UFJ62" s="666"/>
      <c r="UFK62" s="666"/>
      <c r="UFL62" s="666"/>
      <c r="UFM62" s="666"/>
      <c r="UFN62" s="1453"/>
      <c r="UFO62" s="1453"/>
      <c r="UFP62" s="1453"/>
      <c r="UFQ62" s="1454"/>
      <c r="UFR62" s="666"/>
      <c r="UFS62" s="666"/>
      <c r="UFT62" s="666"/>
      <c r="UFU62" s="1455"/>
      <c r="UFV62" s="666"/>
      <c r="UFW62" s="666"/>
      <c r="UFX62" s="666"/>
      <c r="UFY62" s="666"/>
      <c r="UFZ62" s="666"/>
      <c r="UGA62" s="666"/>
      <c r="UGB62" s="666"/>
      <c r="UGC62" s="666"/>
      <c r="UGD62" s="666"/>
      <c r="UGE62" s="1453"/>
      <c r="UGF62" s="1453"/>
      <c r="UGG62" s="1453"/>
      <c r="UGH62" s="1454"/>
      <c r="UGI62" s="666"/>
      <c r="UGJ62" s="666"/>
      <c r="UGK62" s="666"/>
      <c r="UGL62" s="1455"/>
      <c r="UGM62" s="666"/>
      <c r="UGN62" s="666"/>
      <c r="UGO62" s="666"/>
      <c r="UGP62" s="666"/>
      <c r="UGQ62" s="666"/>
      <c r="UGR62" s="666"/>
      <c r="UGS62" s="666"/>
      <c r="UGT62" s="666"/>
      <c r="UGU62" s="666"/>
      <c r="UGV62" s="1453"/>
      <c r="UGW62" s="1453"/>
      <c r="UGX62" s="1453"/>
      <c r="UGY62" s="1454"/>
      <c r="UGZ62" s="666"/>
      <c r="UHA62" s="666"/>
      <c r="UHB62" s="666"/>
      <c r="UHC62" s="1455"/>
      <c r="UHD62" s="666"/>
      <c r="UHE62" s="666"/>
      <c r="UHF62" s="666"/>
      <c r="UHG62" s="666"/>
      <c r="UHH62" s="666"/>
      <c r="UHI62" s="666"/>
      <c r="UHJ62" s="666"/>
      <c r="UHK62" s="666"/>
      <c r="UHL62" s="666"/>
      <c r="UHM62" s="1453"/>
      <c r="UHN62" s="1453"/>
      <c r="UHO62" s="1453"/>
      <c r="UHP62" s="1454"/>
      <c r="UHQ62" s="666"/>
      <c r="UHR62" s="666"/>
      <c r="UHS62" s="666"/>
      <c r="UHT62" s="1455"/>
      <c r="UHU62" s="666"/>
      <c r="UHV62" s="666"/>
      <c r="UHW62" s="666"/>
      <c r="UHX62" s="666"/>
      <c r="UHY62" s="666"/>
      <c r="UHZ62" s="666"/>
      <c r="UIA62" s="666"/>
      <c r="UIB62" s="666"/>
      <c r="UIC62" s="666"/>
      <c r="UID62" s="1453"/>
      <c r="UIE62" s="1453"/>
      <c r="UIF62" s="1453"/>
      <c r="UIG62" s="1454"/>
      <c r="UIH62" s="666"/>
      <c r="UII62" s="666"/>
      <c r="UIJ62" s="666"/>
      <c r="UIK62" s="1455"/>
      <c r="UIL62" s="666"/>
      <c r="UIM62" s="666"/>
      <c r="UIN62" s="666"/>
      <c r="UIO62" s="666"/>
      <c r="UIP62" s="666"/>
      <c r="UIQ62" s="666"/>
      <c r="UIR62" s="666"/>
      <c r="UIS62" s="666"/>
      <c r="UIT62" s="666"/>
      <c r="UIU62" s="1453"/>
      <c r="UIV62" s="1453"/>
      <c r="UIW62" s="1453"/>
      <c r="UIX62" s="1454"/>
      <c r="UIY62" s="666"/>
      <c r="UIZ62" s="666"/>
      <c r="UJA62" s="666"/>
      <c r="UJB62" s="1455"/>
      <c r="UJC62" s="666"/>
      <c r="UJD62" s="666"/>
      <c r="UJE62" s="666"/>
      <c r="UJF62" s="666"/>
      <c r="UJG62" s="666"/>
      <c r="UJH62" s="666"/>
      <c r="UJI62" s="666"/>
      <c r="UJJ62" s="666"/>
      <c r="UJK62" s="666"/>
      <c r="UJL62" s="1453"/>
      <c r="UJM62" s="1453"/>
      <c r="UJN62" s="1453"/>
      <c r="UJO62" s="1454"/>
      <c r="UJP62" s="666"/>
      <c r="UJQ62" s="666"/>
      <c r="UJR62" s="666"/>
      <c r="UJS62" s="1455"/>
      <c r="UJT62" s="666"/>
      <c r="UJU62" s="666"/>
      <c r="UJV62" s="666"/>
      <c r="UJW62" s="666"/>
      <c r="UJX62" s="666"/>
      <c r="UJY62" s="666"/>
      <c r="UJZ62" s="666"/>
      <c r="UKA62" s="666"/>
      <c r="UKB62" s="666"/>
      <c r="UKC62" s="1453"/>
      <c r="UKD62" s="1453"/>
      <c r="UKE62" s="1453"/>
      <c r="UKF62" s="1454"/>
      <c r="UKG62" s="666"/>
      <c r="UKH62" s="666"/>
      <c r="UKI62" s="666"/>
      <c r="UKJ62" s="1455"/>
      <c r="UKK62" s="666"/>
      <c r="UKL62" s="666"/>
      <c r="UKM62" s="666"/>
      <c r="UKN62" s="666"/>
      <c r="UKO62" s="666"/>
      <c r="UKP62" s="666"/>
      <c r="UKQ62" s="666"/>
      <c r="UKR62" s="666"/>
      <c r="UKS62" s="666"/>
      <c r="UKT62" s="1453"/>
      <c r="UKU62" s="1453"/>
      <c r="UKV62" s="1453"/>
      <c r="UKW62" s="1454"/>
      <c r="UKX62" s="666"/>
      <c r="UKY62" s="666"/>
      <c r="UKZ62" s="666"/>
      <c r="ULA62" s="1455"/>
      <c r="ULB62" s="666"/>
      <c r="ULC62" s="666"/>
      <c r="ULD62" s="666"/>
      <c r="ULE62" s="666"/>
      <c r="ULF62" s="666"/>
      <c r="ULG62" s="666"/>
      <c r="ULH62" s="666"/>
      <c r="ULI62" s="666"/>
      <c r="ULJ62" s="666"/>
      <c r="ULK62" s="1453"/>
      <c r="ULL62" s="1453"/>
      <c r="ULM62" s="1453"/>
      <c r="ULN62" s="1454"/>
      <c r="ULO62" s="666"/>
      <c r="ULP62" s="666"/>
      <c r="ULQ62" s="666"/>
      <c r="ULR62" s="1455"/>
      <c r="ULS62" s="666"/>
      <c r="ULT62" s="666"/>
      <c r="ULU62" s="666"/>
      <c r="ULV62" s="666"/>
      <c r="ULW62" s="666"/>
      <c r="ULX62" s="666"/>
      <c r="ULY62" s="666"/>
      <c r="ULZ62" s="666"/>
      <c r="UMA62" s="666"/>
      <c r="UMB62" s="1453"/>
      <c r="UMC62" s="1453"/>
      <c r="UMD62" s="1453"/>
      <c r="UME62" s="1454"/>
      <c r="UMF62" s="666"/>
      <c r="UMG62" s="666"/>
      <c r="UMH62" s="666"/>
      <c r="UMI62" s="1455"/>
      <c r="UMJ62" s="666"/>
      <c r="UMK62" s="666"/>
      <c r="UML62" s="666"/>
      <c r="UMM62" s="666"/>
      <c r="UMN62" s="666"/>
      <c r="UMO62" s="666"/>
      <c r="UMP62" s="666"/>
      <c r="UMQ62" s="666"/>
      <c r="UMR62" s="666"/>
      <c r="UMS62" s="1453"/>
      <c r="UMT62" s="1453"/>
      <c r="UMU62" s="1453"/>
      <c r="UMV62" s="1454"/>
      <c r="UMW62" s="666"/>
      <c r="UMX62" s="666"/>
      <c r="UMY62" s="666"/>
      <c r="UMZ62" s="1455"/>
      <c r="UNA62" s="666"/>
      <c r="UNB62" s="666"/>
      <c r="UNC62" s="666"/>
      <c r="UND62" s="666"/>
      <c r="UNE62" s="666"/>
      <c r="UNF62" s="666"/>
      <c r="UNG62" s="666"/>
      <c r="UNH62" s="666"/>
      <c r="UNI62" s="666"/>
      <c r="UNJ62" s="1453"/>
      <c r="UNK62" s="1453"/>
      <c r="UNL62" s="1453"/>
      <c r="UNM62" s="1454"/>
      <c r="UNN62" s="666"/>
      <c r="UNO62" s="666"/>
      <c r="UNP62" s="666"/>
      <c r="UNQ62" s="1455"/>
      <c r="UNR62" s="666"/>
      <c r="UNS62" s="666"/>
      <c r="UNT62" s="666"/>
      <c r="UNU62" s="666"/>
      <c r="UNV62" s="666"/>
      <c r="UNW62" s="666"/>
      <c r="UNX62" s="666"/>
      <c r="UNY62" s="666"/>
      <c r="UNZ62" s="666"/>
      <c r="UOA62" s="1453"/>
      <c r="UOB62" s="1453"/>
      <c r="UOC62" s="1453"/>
      <c r="UOD62" s="1454"/>
      <c r="UOE62" s="666"/>
      <c r="UOF62" s="666"/>
      <c r="UOG62" s="666"/>
      <c r="UOH62" s="1455"/>
      <c r="UOI62" s="666"/>
      <c r="UOJ62" s="666"/>
      <c r="UOK62" s="666"/>
      <c r="UOL62" s="666"/>
      <c r="UOM62" s="666"/>
      <c r="UON62" s="666"/>
      <c r="UOO62" s="666"/>
      <c r="UOP62" s="666"/>
      <c r="UOQ62" s="666"/>
      <c r="UOR62" s="1453"/>
      <c r="UOS62" s="1453"/>
      <c r="UOT62" s="1453"/>
      <c r="UOU62" s="1454"/>
      <c r="UOV62" s="666"/>
      <c r="UOW62" s="666"/>
      <c r="UOX62" s="666"/>
      <c r="UOY62" s="1455"/>
      <c r="UOZ62" s="666"/>
      <c r="UPA62" s="666"/>
      <c r="UPB62" s="666"/>
      <c r="UPC62" s="666"/>
      <c r="UPD62" s="666"/>
      <c r="UPE62" s="666"/>
      <c r="UPF62" s="666"/>
      <c r="UPG62" s="666"/>
      <c r="UPH62" s="666"/>
      <c r="UPI62" s="1453"/>
      <c r="UPJ62" s="1453"/>
      <c r="UPK62" s="1453"/>
      <c r="UPL62" s="1454"/>
      <c r="UPM62" s="666"/>
      <c r="UPN62" s="666"/>
      <c r="UPO62" s="666"/>
      <c r="UPP62" s="1455"/>
      <c r="UPQ62" s="666"/>
      <c r="UPR62" s="666"/>
      <c r="UPS62" s="666"/>
      <c r="UPT62" s="666"/>
      <c r="UPU62" s="666"/>
      <c r="UPV62" s="666"/>
      <c r="UPW62" s="666"/>
      <c r="UPX62" s="666"/>
      <c r="UPY62" s="666"/>
      <c r="UPZ62" s="1453"/>
      <c r="UQA62" s="1453"/>
      <c r="UQB62" s="1453"/>
      <c r="UQC62" s="1454"/>
      <c r="UQD62" s="666"/>
      <c r="UQE62" s="666"/>
      <c r="UQF62" s="666"/>
      <c r="UQG62" s="1455"/>
      <c r="UQH62" s="666"/>
      <c r="UQI62" s="666"/>
      <c r="UQJ62" s="666"/>
      <c r="UQK62" s="666"/>
      <c r="UQL62" s="666"/>
      <c r="UQM62" s="666"/>
      <c r="UQN62" s="666"/>
      <c r="UQO62" s="666"/>
      <c r="UQP62" s="666"/>
      <c r="UQQ62" s="1453"/>
      <c r="UQR62" s="1453"/>
      <c r="UQS62" s="1453"/>
      <c r="UQT62" s="1454"/>
      <c r="UQU62" s="666"/>
      <c r="UQV62" s="666"/>
      <c r="UQW62" s="666"/>
      <c r="UQX62" s="1455"/>
      <c r="UQY62" s="666"/>
      <c r="UQZ62" s="666"/>
      <c r="URA62" s="666"/>
      <c r="URB62" s="666"/>
      <c r="URC62" s="666"/>
      <c r="URD62" s="666"/>
      <c r="URE62" s="666"/>
      <c r="URF62" s="666"/>
      <c r="URG62" s="666"/>
      <c r="URH62" s="1453"/>
      <c r="URI62" s="1453"/>
      <c r="URJ62" s="1453"/>
      <c r="URK62" s="1454"/>
      <c r="URL62" s="666"/>
      <c r="URM62" s="666"/>
      <c r="URN62" s="666"/>
      <c r="URO62" s="1455"/>
      <c r="URP62" s="666"/>
      <c r="URQ62" s="666"/>
      <c r="URR62" s="666"/>
      <c r="URS62" s="666"/>
      <c r="URT62" s="666"/>
      <c r="URU62" s="666"/>
      <c r="URV62" s="666"/>
      <c r="URW62" s="666"/>
      <c r="URX62" s="666"/>
      <c r="URY62" s="1453"/>
      <c r="URZ62" s="1453"/>
      <c r="USA62" s="1453"/>
      <c r="USB62" s="1454"/>
      <c r="USC62" s="666"/>
      <c r="USD62" s="666"/>
      <c r="USE62" s="666"/>
      <c r="USF62" s="1455"/>
      <c r="USG62" s="666"/>
      <c r="USH62" s="666"/>
      <c r="USI62" s="666"/>
      <c r="USJ62" s="666"/>
      <c r="USK62" s="666"/>
      <c r="USL62" s="666"/>
      <c r="USM62" s="666"/>
      <c r="USN62" s="666"/>
      <c r="USO62" s="666"/>
      <c r="USP62" s="1453"/>
      <c r="USQ62" s="1453"/>
      <c r="USR62" s="1453"/>
      <c r="USS62" s="1454"/>
      <c r="UST62" s="666"/>
      <c r="USU62" s="666"/>
      <c r="USV62" s="666"/>
      <c r="USW62" s="1455"/>
      <c r="USX62" s="666"/>
      <c r="USY62" s="666"/>
      <c r="USZ62" s="666"/>
      <c r="UTA62" s="666"/>
      <c r="UTB62" s="666"/>
      <c r="UTC62" s="666"/>
      <c r="UTD62" s="666"/>
      <c r="UTE62" s="666"/>
      <c r="UTF62" s="666"/>
      <c r="UTG62" s="1453"/>
      <c r="UTH62" s="1453"/>
      <c r="UTI62" s="1453"/>
      <c r="UTJ62" s="1454"/>
      <c r="UTK62" s="666"/>
      <c r="UTL62" s="666"/>
      <c r="UTM62" s="666"/>
      <c r="UTN62" s="1455"/>
      <c r="UTO62" s="666"/>
      <c r="UTP62" s="666"/>
      <c r="UTQ62" s="666"/>
      <c r="UTR62" s="666"/>
      <c r="UTS62" s="666"/>
      <c r="UTT62" s="666"/>
      <c r="UTU62" s="666"/>
      <c r="UTV62" s="666"/>
      <c r="UTW62" s="666"/>
      <c r="UTX62" s="1453"/>
      <c r="UTY62" s="1453"/>
      <c r="UTZ62" s="1453"/>
      <c r="UUA62" s="1454"/>
      <c r="UUB62" s="666"/>
      <c r="UUC62" s="666"/>
      <c r="UUD62" s="666"/>
      <c r="UUE62" s="1455"/>
      <c r="UUF62" s="666"/>
      <c r="UUG62" s="666"/>
      <c r="UUH62" s="666"/>
      <c r="UUI62" s="666"/>
      <c r="UUJ62" s="666"/>
      <c r="UUK62" s="666"/>
      <c r="UUL62" s="666"/>
      <c r="UUM62" s="666"/>
      <c r="UUN62" s="666"/>
      <c r="UUO62" s="1453"/>
      <c r="UUP62" s="1453"/>
      <c r="UUQ62" s="1453"/>
      <c r="UUR62" s="1454"/>
      <c r="UUS62" s="666"/>
      <c r="UUT62" s="666"/>
      <c r="UUU62" s="666"/>
      <c r="UUV62" s="1455"/>
      <c r="UUW62" s="666"/>
      <c r="UUX62" s="666"/>
      <c r="UUY62" s="666"/>
      <c r="UUZ62" s="666"/>
      <c r="UVA62" s="666"/>
      <c r="UVB62" s="666"/>
      <c r="UVC62" s="666"/>
      <c r="UVD62" s="666"/>
      <c r="UVE62" s="666"/>
      <c r="UVF62" s="1453"/>
      <c r="UVG62" s="1453"/>
      <c r="UVH62" s="1453"/>
      <c r="UVI62" s="1454"/>
      <c r="UVJ62" s="666"/>
      <c r="UVK62" s="666"/>
      <c r="UVL62" s="666"/>
      <c r="UVM62" s="1455"/>
      <c r="UVN62" s="666"/>
      <c r="UVO62" s="666"/>
      <c r="UVP62" s="666"/>
      <c r="UVQ62" s="666"/>
      <c r="UVR62" s="666"/>
      <c r="UVS62" s="666"/>
      <c r="UVT62" s="666"/>
      <c r="UVU62" s="666"/>
      <c r="UVV62" s="666"/>
      <c r="UVW62" s="1453"/>
      <c r="UVX62" s="1453"/>
      <c r="UVY62" s="1453"/>
      <c r="UVZ62" s="1454"/>
      <c r="UWA62" s="666"/>
      <c r="UWB62" s="666"/>
      <c r="UWC62" s="666"/>
      <c r="UWD62" s="1455"/>
      <c r="UWE62" s="666"/>
      <c r="UWF62" s="666"/>
      <c r="UWG62" s="666"/>
      <c r="UWH62" s="666"/>
      <c r="UWI62" s="666"/>
      <c r="UWJ62" s="666"/>
      <c r="UWK62" s="666"/>
      <c r="UWL62" s="666"/>
      <c r="UWM62" s="666"/>
      <c r="UWN62" s="1453"/>
      <c r="UWO62" s="1453"/>
      <c r="UWP62" s="1453"/>
      <c r="UWQ62" s="1454"/>
      <c r="UWR62" s="666"/>
      <c r="UWS62" s="666"/>
      <c r="UWT62" s="666"/>
      <c r="UWU62" s="1455"/>
      <c r="UWV62" s="666"/>
      <c r="UWW62" s="666"/>
      <c r="UWX62" s="666"/>
      <c r="UWY62" s="666"/>
      <c r="UWZ62" s="666"/>
      <c r="UXA62" s="666"/>
      <c r="UXB62" s="666"/>
      <c r="UXC62" s="666"/>
      <c r="UXD62" s="666"/>
      <c r="UXE62" s="1453"/>
      <c r="UXF62" s="1453"/>
      <c r="UXG62" s="1453"/>
      <c r="UXH62" s="1454"/>
      <c r="UXI62" s="666"/>
      <c r="UXJ62" s="666"/>
      <c r="UXK62" s="666"/>
      <c r="UXL62" s="1455"/>
      <c r="UXM62" s="666"/>
      <c r="UXN62" s="666"/>
      <c r="UXO62" s="666"/>
      <c r="UXP62" s="666"/>
      <c r="UXQ62" s="666"/>
      <c r="UXR62" s="666"/>
      <c r="UXS62" s="666"/>
      <c r="UXT62" s="666"/>
      <c r="UXU62" s="666"/>
      <c r="UXV62" s="1453"/>
      <c r="UXW62" s="1453"/>
      <c r="UXX62" s="1453"/>
      <c r="UXY62" s="1454"/>
      <c r="UXZ62" s="666"/>
      <c r="UYA62" s="666"/>
      <c r="UYB62" s="666"/>
      <c r="UYC62" s="1455"/>
      <c r="UYD62" s="666"/>
      <c r="UYE62" s="666"/>
      <c r="UYF62" s="666"/>
      <c r="UYG62" s="666"/>
      <c r="UYH62" s="666"/>
      <c r="UYI62" s="666"/>
      <c r="UYJ62" s="666"/>
      <c r="UYK62" s="666"/>
      <c r="UYL62" s="666"/>
      <c r="UYM62" s="1453"/>
      <c r="UYN62" s="1453"/>
      <c r="UYO62" s="1453"/>
      <c r="UYP62" s="1454"/>
      <c r="UYQ62" s="666"/>
      <c r="UYR62" s="666"/>
      <c r="UYS62" s="666"/>
      <c r="UYT62" s="1455"/>
      <c r="UYU62" s="666"/>
      <c r="UYV62" s="666"/>
      <c r="UYW62" s="666"/>
      <c r="UYX62" s="666"/>
      <c r="UYY62" s="666"/>
      <c r="UYZ62" s="666"/>
      <c r="UZA62" s="666"/>
      <c r="UZB62" s="666"/>
      <c r="UZC62" s="666"/>
      <c r="UZD62" s="1453"/>
      <c r="UZE62" s="1453"/>
      <c r="UZF62" s="1453"/>
      <c r="UZG62" s="1454"/>
      <c r="UZH62" s="666"/>
      <c r="UZI62" s="666"/>
      <c r="UZJ62" s="666"/>
      <c r="UZK62" s="1455"/>
      <c r="UZL62" s="666"/>
      <c r="UZM62" s="666"/>
      <c r="UZN62" s="666"/>
      <c r="UZO62" s="666"/>
      <c r="UZP62" s="666"/>
      <c r="UZQ62" s="666"/>
      <c r="UZR62" s="666"/>
      <c r="UZS62" s="666"/>
      <c r="UZT62" s="666"/>
      <c r="UZU62" s="1453"/>
      <c r="UZV62" s="1453"/>
      <c r="UZW62" s="1453"/>
      <c r="UZX62" s="1454"/>
      <c r="UZY62" s="666"/>
      <c r="UZZ62" s="666"/>
      <c r="VAA62" s="666"/>
      <c r="VAB62" s="1455"/>
      <c r="VAC62" s="666"/>
      <c r="VAD62" s="666"/>
      <c r="VAE62" s="666"/>
      <c r="VAF62" s="666"/>
      <c r="VAG62" s="666"/>
      <c r="VAH62" s="666"/>
      <c r="VAI62" s="666"/>
      <c r="VAJ62" s="666"/>
      <c r="VAK62" s="666"/>
      <c r="VAL62" s="1453"/>
      <c r="VAM62" s="1453"/>
      <c r="VAN62" s="1453"/>
      <c r="VAO62" s="1454"/>
      <c r="VAP62" s="666"/>
      <c r="VAQ62" s="666"/>
      <c r="VAR62" s="666"/>
      <c r="VAS62" s="1455"/>
      <c r="VAT62" s="666"/>
      <c r="VAU62" s="666"/>
      <c r="VAV62" s="666"/>
      <c r="VAW62" s="666"/>
      <c r="VAX62" s="666"/>
      <c r="VAY62" s="666"/>
      <c r="VAZ62" s="666"/>
      <c r="VBA62" s="666"/>
      <c r="VBB62" s="666"/>
      <c r="VBC62" s="1453"/>
      <c r="VBD62" s="1453"/>
      <c r="VBE62" s="1453"/>
      <c r="VBF62" s="1454"/>
      <c r="VBG62" s="666"/>
      <c r="VBH62" s="666"/>
      <c r="VBI62" s="666"/>
      <c r="VBJ62" s="1455"/>
      <c r="VBK62" s="666"/>
      <c r="VBL62" s="666"/>
      <c r="VBM62" s="666"/>
      <c r="VBN62" s="666"/>
      <c r="VBO62" s="666"/>
      <c r="VBP62" s="666"/>
      <c r="VBQ62" s="666"/>
      <c r="VBR62" s="666"/>
      <c r="VBS62" s="666"/>
      <c r="VBT62" s="1453"/>
      <c r="VBU62" s="1453"/>
      <c r="VBV62" s="1453"/>
      <c r="VBW62" s="1454"/>
      <c r="VBX62" s="666"/>
      <c r="VBY62" s="666"/>
      <c r="VBZ62" s="666"/>
      <c r="VCA62" s="1455"/>
      <c r="VCB62" s="666"/>
      <c r="VCC62" s="666"/>
      <c r="VCD62" s="666"/>
      <c r="VCE62" s="666"/>
      <c r="VCF62" s="666"/>
      <c r="VCG62" s="666"/>
      <c r="VCH62" s="666"/>
      <c r="VCI62" s="666"/>
      <c r="VCJ62" s="666"/>
      <c r="VCK62" s="1453"/>
      <c r="VCL62" s="1453"/>
      <c r="VCM62" s="1453"/>
      <c r="VCN62" s="1454"/>
      <c r="VCO62" s="666"/>
      <c r="VCP62" s="666"/>
      <c r="VCQ62" s="666"/>
      <c r="VCR62" s="1455"/>
      <c r="VCS62" s="666"/>
      <c r="VCT62" s="666"/>
      <c r="VCU62" s="666"/>
      <c r="VCV62" s="666"/>
      <c r="VCW62" s="666"/>
      <c r="VCX62" s="666"/>
      <c r="VCY62" s="666"/>
      <c r="VCZ62" s="666"/>
      <c r="VDA62" s="666"/>
      <c r="VDB62" s="1453"/>
      <c r="VDC62" s="1453"/>
      <c r="VDD62" s="1453"/>
      <c r="VDE62" s="1454"/>
      <c r="VDF62" s="666"/>
      <c r="VDG62" s="666"/>
      <c r="VDH62" s="666"/>
      <c r="VDI62" s="1455"/>
      <c r="VDJ62" s="666"/>
      <c r="VDK62" s="666"/>
      <c r="VDL62" s="666"/>
      <c r="VDM62" s="666"/>
      <c r="VDN62" s="666"/>
      <c r="VDO62" s="666"/>
      <c r="VDP62" s="666"/>
      <c r="VDQ62" s="666"/>
      <c r="VDR62" s="666"/>
      <c r="VDS62" s="1453"/>
      <c r="VDT62" s="1453"/>
      <c r="VDU62" s="1453"/>
      <c r="VDV62" s="1454"/>
      <c r="VDW62" s="666"/>
      <c r="VDX62" s="666"/>
      <c r="VDY62" s="666"/>
      <c r="VDZ62" s="1455"/>
      <c r="VEA62" s="666"/>
      <c r="VEB62" s="666"/>
      <c r="VEC62" s="666"/>
      <c r="VED62" s="666"/>
      <c r="VEE62" s="666"/>
      <c r="VEF62" s="666"/>
      <c r="VEG62" s="666"/>
      <c r="VEH62" s="666"/>
      <c r="VEI62" s="666"/>
      <c r="VEJ62" s="1453"/>
      <c r="VEK62" s="1453"/>
      <c r="VEL62" s="1453"/>
      <c r="VEM62" s="1454"/>
      <c r="VEN62" s="666"/>
      <c r="VEO62" s="666"/>
      <c r="VEP62" s="666"/>
      <c r="VEQ62" s="1455"/>
      <c r="VER62" s="666"/>
      <c r="VES62" s="666"/>
      <c r="VET62" s="666"/>
      <c r="VEU62" s="666"/>
      <c r="VEV62" s="666"/>
      <c r="VEW62" s="666"/>
      <c r="VEX62" s="666"/>
      <c r="VEY62" s="666"/>
      <c r="VEZ62" s="666"/>
      <c r="VFA62" s="1453"/>
      <c r="VFB62" s="1453"/>
      <c r="VFC62" s="1453"/>
      <c r="VFD62" s="1454"/>
      <c r="VFE62" s="666"/>
      <c r="VFF62" s="666"/>
      <c r="VFG62" s="666"/>
      <c r="VFH62" s="1455"/>
      <c r="VFI62" s="666"/>
      <c r="VFJ62" s="666"/>
      <c r="VFK62" s="666"/>
      <c r="VFL62" s="666"/>
      <c r="VFM62" s="666"/>
      <c r="VFN62" s="666"/>
      <c r="VFO62" s="666"/>
      <c r="VFP62" s="666"/>
      <c r="VFQ62" s="666"/>
      <c r="VFR62" s="1453"/>
      <c r="VFS62" s="1453"/>
      <c r="VFT62" s="1453"/>
      <c r="VFU62" s="1454"/>
      <c r="VFV62" s="666"/>
      <c r="VFW62" s="666"/>
      <c r="VFX62" s="666"/>
      <c r="VFY62" s="1455"/>
      <c r="VFZ62" s="666"/>
      <c r="VGA62" s="666"/>
      <c r="VGB62" s="666"/>
      <c r="VGC62" s="666"/>
      <c r="VGD62" s="666"/>
      <c r="VGE62" s="666"/>
      <c r="VGF62" s="666"/>
      <c r="VGG62" s="666"/>
      <c r="VGH62" s="666"/>
      <c r="VGI62" s="1453"/>
      <c r="VGJ62" s="1453"/>
      <c r="VGK62" s="1453"/>
      <c r="VGL62" s="1454"/>
      <c r="VGM62" s="666"/>
      <c r="VGN62" s="666"/>
      <c r="VGO62" s="666"/>
      <c r="VGP62" s="1455"/>
      <c r="VGQ62" s="666"/>
      <c r="VGR62" s="666"/>
      <c r="VGS62" s="666"/>
      <c r="VGT62" s="666"/>
      <c r="VGU62" s="666"/>
      <c r="VGV62" s="666"/>
      <c r="VGW62" s="666"/>
      <c r="VGX62" s="666"/>
      <c r="VGY62" s="666"/>
      <c r="VGZ62" s="1453"/>
      <c r="VHA62" s="1453"/>
      <c r="VHB62" s="1453"/>
      <c r="VHC62" s="1454"/>
      <c r="VHD62" s="666"/>
      <c r="VHE62" s="666"/>
      <c r="VHF62" s="666"/>
      <c r="VHG62" s="1455"/>
      <c r="VHH62" s="666"/>
      <c r="VHI62" s="666"/>
      <c r="VHJ62" s="666"/>
      <c r="VHK62" s="666"/>
      <c r="VHL62" s="666"/>
      <c r="VHM62" s="666"/>
      <c r="VHN62" s="666"/>
      <c r="VHO62" s="666"/>
      <c r="VHP62" s="666"/>
      <c r="VHQ62" s="1453"/>
      <c r="VHR62" s="1453"/>
      <c r="VHS62" s="1453"/>
      <c r="VHT62" s="1454"/>
      <c r="VHU62" s="666"/>
      <c r="VHV62" s="666"/>
      <c r="VHW62" s="666"/>
      <c r="VHX62" s="1455"/>
      <c r="VHY62" s="666"/>
      <c r="VHZ62" s="666"/>
      <c r="VIA62" s="666"/>
      <c r="VIB62" s="666"/>
      <c r="VIC62" s="666"/>
      <c r="VID62" s="666"/>
      <c r="VIE62" s="666"/>
      <c r="VIF62" s="666"/>
      <c r="VIG62" s="666"/>
      <c r="VIH62" s="1453"/>
      <c r="VII62" s="1453"/>
      <c r="VIJ62" s="1453"/>
      <c r="VIK62" s="1454"/>
      <c r="VIL62" s="666"/>
      <c r="VIM62" s="666"/>
      <c r="VIN62" s="666"/>
      <c r="VIO62" s="1455"/>
      <c r="VIP62" s="666"/>
      <c r="VIQ62" s="666"/>
      <c r="VIR62" s="666"/>
      <c r="VIS62" s="666"/>
      <c r="VIT62" s="666"/>
      <c r="VIU62" s="666"/>
      <c r="VIV62" s="666"/>
      <c r="VIW62" s="666"/>
      <c r="VIX62" s="666"/>
      <c r="VIY62" s="1453"/>
      <c r="VIZ62" s="1453"/>
      <c r="VJA62" s="1453"/>
      <c r="VJB62" s="1454"/>
      <c r="VJC62" s="666"/>
      <c r="VJD62" s="666"/>
      <c r="VJE62" s="666"/>
      <c r="VJF62" s="1455"/>
      <c r="VJG62" s="666"/>
      <c r="VJH62" s="666"/>
      <c r="VJI62" s="666"/>
      <c r="VJJ62" s="666"/>
      <c r="VJK62" s="666"/>
      <c r="VJL62" s="666"/>
      <c r="VJM62" s="666"/>
      <c r="VJN62" s="666"/>
      <c r="VJO62" s="666"/>
      <c r="VJP62" s="1453"/>
      <c r="VJQ62" s="1453"/>
      <c r="VJR62" s="1453"/>
      <c r="VJS62" s="1454"/>
      <c r="VJT62" s="666"/>
      <c r="VJU62" s="666"/>
      <c r="VJV62" s="666"/>
      <c r="VJW62" s="1455"/>
      <c r="VJX62" s="666"/>
      <c r="VJY62" s="666"/>
      <c r="VJZ62" s="666"/>
      <c r="VKA62" s="666"/>
      <c r="VKB62" s="666"/>
      <c r="VKC62" s="666"/>
      <c r="VKD62" s="666"/>
      <c r="VKE62" s="666"/>
      <c r="VKF62" s="666"/>
      <c r="VKG62" s="1453"/>
      <c r="VKH62" s="1453"/>
      <c r="VKI62" s="1453"/>
      <c r="VKJ62" s="1454"/>
      <c r="VKK62" s="666"/>
      <c r="VKL62" s="666"/>
      <c r="VKM62" s="666"/>
      <c r="VKN62" s="1455"/>
      <c r="VKO62" s="666"/>
      <c r="VKP62" s="666"/>
      <c r="VKQ62" s="666"/>
      <c r="VKR62" s="666"/>
      <c r="VKS62" s="666"/>
      <c r="VKT62" s="666"/>
      <c r="VKU62" s="666"/>
      <c r="VKV62" s="666"/>
      <c r="VKW62" s="666"/>
      <c r="VKX62" s="1453"/>
      <c r="VKY62" s="1453"/>
      <c r="VKZ62" s="1453"/>
      <c r="VLA62" s="1454"/>
      <c r="VLB62" s="666"/>
      <c r="VLC62" s="666"/>
      <c r="VLD62" s="666"/>
      <c r="VLE62" s="1455"/>
      <c r="VLF62" s="666"/>
      <c r="VLG62" s="666"/>
      <c r="VLH62" s="666"/>
      <c r="VLI62" s="666"/>
      <c r="VLJ62" s="666"/>
      <c r="VLK62" s="666"/>
      <c r="VLL62" s="666"/>
      <c r="VLM62" s="666"/>
      <c r="VLN62" s="666"/>
      <c r="VLO62" s="1453"/>
      <c r="VLP62" s="1453"/>
      <c r="VLQ62" s="1453"/>
      <c r="VLR62" s="1454"/>
      <c r="VLS62" s="666"/>
      <c r="VLT62" s="666"/>
      <c r="VLU62" s="666"/>
      <c r="VLV62" s="1455"/>
      <c r="VLW62" s="666"/>
      <c r="VLX62" s="666"/>
      <c r="VLY62" s="666"/>
      <c r="VLZ62" s="666"/>
      <c r="VMA62" s="666"/>
      <c r="VMB62" s="666"/>
      <c r="VMC62" s="666"/>
      <c r="VMD62" s="666"/>
      <c r="VME62" s="666"/>
      <c r="VMF62" s="1453"/>
      <c r="VMG62" s="1453"/>
      <c r="VMH62" s="1453"/>
      <c r="VMI62" s="1454"/>
      <c r="VMJ62" s="666"/>
      <c r="VMK62" s="666"/>
      <c r="VML62" s="666"/>
      <c r="VMM62" s="1455"/>
      <c r="VMN62" s="666"/>
      <c r="VMO62" s="666"/>
      <c r="VMP62" s="666"/>
      <c r="VMQ62" s="666"/>
      <c r="VMR62" s="666"/>
      <c r="VMS62" s="666"/>
      <c r="VMT62" s="666"/>
      <c r="VMU62" s="666"/>
      <c r="VMV62" s="666"/>
      <c r="VMW62" s="1453"/>
      <c r="VMX62" s="1453"/>
      <c r="VMY62" s="1453"/>
      <c r="VMZ62" s="1454"/>
      <c r="VNA62" s="666"/>
      <c r="VNB62" s="666"/>
      <c r="VNC62" s="666"/>
      <c r="VND62" s="1455"/>
      <c r="VNE62" s="666"/>
      <c r="VNF62" s="666"/>
      <c r="VNG62" s="666"/>
      <c r="VNH62" s="666"/>
      <c r="VNI62" s="666"/>
      <c r="VNJ62" s="666"/>
      <c r="VNK62" s="666"/>
      <c r="VNL62" s="666"/>
      <c r="VNM62" s="666"/>
      <c r="VNN62" s="1453"/>
      <c r="VNO62" s="1453"/>
      <c r="VNP62" s="1453"/>
      <c r="VNQ62" s="1454"/>
      <c r="VNR62" s="666"/>
      <c r="VNS62" s="666"/>
      <c r="VNT62" s="666"/>
      <c r="VNU62" s="1455"/>
      <c r="VNV62" s="666"/>
      <c r="VNW62" s="666"/>
      <c r="VNX62" s="666"/>
      <c r="VNY62" s="666"/>
      <c r="VNZ62" s="666"/>
      <c r="VOA62" s="666"/>
      <c r="VOB62" s="666"/>
      <c r="VOC62" s="666"/>
      <c r="VOD62" s="666"/>
      <c r="VOE62" s="1453"/>
      <c r="VOF62" s="1453"/>
      <c r="VOG62" s="1453"/>
      <c r="VOH62" s="1454"/>
      <c r="VOI62" s="666"/>
      <c r="VOJ62" s="666"/>
      <c r="VOK62" s="666"/>
      <c r="VOL62" s="1455"/>
      <c r="VOM62" s="666"/>
      <c r="VON62" s="666"/>
      <c r="VOO62" s="666"/>
      <c r="VOP62" s="666"/>
      <c r="VOQ62" s="666"/>
      <c r="VOR62" s="666"/>
      <c r="VOS62" s="666"/>
      <c r="VOT62" s="666"/>
      <c r="VOU62" s="666"/>
      <c r="VOV62" s="1453"/>
      <c r="VOW62" s="1453"/>
      <c r="VOX62" s="1453"/>
      <c r="VOY62" s="1454"/>
      <c r="VOZ62" s="666"/>
      <c r="VPA62" s="666"/>
      <c r="VPB62" s="666"/>
      <c r="VPC62" s="1455"/>
      <c r="VPD62" s="666"/>
      <c r="VPE62" s="666"/>
      <c r="VPF62" s="666"/>
      <c r="VPG62" s="666"/>
      <c r="VPH62" s="666"/>
      <c r="VPI62" s="666"/>
      <c r="VPJ62" s="666"/>
      <c r="VPK62" s="666"/>
      <c r="VPL62" s="666"/>
      <c r="VPM62" s="1453"/>
      <c r="VPN62" s="1453"/>
      <c r="VPO62" s="1453"/>
      <c r="VPP62" s="1454"/>
      <c r="VPQ62" s="666"/>
      <c r="VPR62" s="666"/>
      <c r="VPS62" s="666"/>
      <c r="VPT62" s="1455"/>
      <c r="VPU62" s="666"/>
      <c r="VPV62" s="666"/>
      <c r="VPW62" s="666"/>
      <c r="VPX62" s="666"/>
      <c r="VPY62" s="666"/>
      <c r="VPZ62" s="666"/>
      <c r="VQA62" s="666"/>
      <c r="VQB62" s="666"/>
      <c r="VQC62" s="666"/>
      <c r="VQD62" s="1453"/>
      <c r="VQE62" s="1453"/>
      <c r="VQF62" s="1453"/>
      <c r="VQG62" s="1454"/>
      <c r="VQH62" s="666"/>
      <c r="VQI62" s="666"/>
      <c r="VQJ62" s="666"/>
      <c r="VQK62" s="1455"/>
      <c r="VQL62" s="666"/>
      <c r="VQM62" s="666"/>
      <c r="VQN62" s="666"/>
      <c r="VQO62" s="666"/>
      <c r="VQP62" s="666"/>
      <c r="VQQ62" s="666"/>
      <c r="VQR62" s="666"/>
      <c r="VQS62" s="666"/>
      <c r="VQT62" s="666"/>
      <c r="VQU62" s="1453"/>
      <c r="VQV62" s="1453"/>
      <c r="VQW62" s="1453"/>
      <c r="VQX62" s="1454"/>
      <c r="VQY62" s="666"/>
      <c r="VQZ62" s="666"/>
      <c r="VRA62" s="666"/>
      <c r="VRB62" s="1455"/>
      <c r="VRC62" s="666"/>
      <c r="VRD62" s="666"/>
      <c r="VRE62" s="666"/>
      <c r="VRF62" s="666"/>
      <c r="VRG62" s="666"/>
      <c r="VRH62" s="666"/>
      <c r="VRI62" s="666"/>
      <c r="VRJ62" s="666"/>
      <c r="VRK62" s="666"/>
      <c r="VRL62" s="1453"/>
      <c r="VRM62" s="1453"/>
      <c r="VRN62" s="1453"/>
      <c r="VRO62" s="1454"/>
      <c r="VRP62" s="666"/>
      <c r="VRQ62" s="666"/>
      <c r="VRR62" s="666"/>
      <c r="VRS62" s="1455"/>
      <c r="VRT62" s="666"/>
      <c r="VRU62" s="666"/>
      <c r="VRV62" s="666"/>
      <c r="VRW62" s="666"/>
      <c r="VRX62" s="666"/>
      <c r="VRY62" s="666"/>
      <c r="VRZ62" s="666"/>
      <c r="VSA62" s="666"/>
      <c r="VSB62" s="666"/>
      <c r="VSC62" s="1453"/>
      <c r="VSD62" s="1453"/>
      <c r="VSE62" s="1453"/>
      <c r="VSF62" s="1454"/>
      <c r="VSG62" s="666"/>
      <c r="VSH62" s="666"/>
      <c r="VSI62" s="666"/>
      <c r="VSJ62" s="1455"/>
      <c r="VSK62" s="666"/>
      <c r="VSL62" s="666"/>
      <c r="VSM62" s="666"/>
      <c r="VSN62" s="666"/>
      <c r="VSO62" s="666"/>
      <c r="VSP62" s="666"/>
      <c r="VSQ62" s="666"/>
      <c r="VSR62" s="666"/>
      <c r="VSS62" s="666"/>
      <c r="VST62" s="1453"/>
      <c r="VSU62" s="1453"/>
      <c r="VSV62" s="1453"/>
      <c r="VSW62" s="1454"/>
      <c r="VSX62" s="666"/>
      <c r="VSY62" s="666"/>
      <c r="VSZ62" s="666"/>
      <c r="VTA62" s="1455"/>
      <c r="VTB62" s="666"/>
      <c r="VTC62" s="666"/>
      <c r="VTD62" s="666"/>
      <c r="VTE62" s="666"/>
      <c r="VTF62" s="666"/>
      <c r="VTG62" s="666"/>
      <c r="VTH62" s="666"/>
      <c r="VTI62" s="666"/>
      <c r="VTJ62" s="666"/>
      <c r="VTK62" s="1453"/>
      <c r="VTL62" s="1453"/>
      <c r="VTM62" s="1453"/>
      <c r="VTN62" s="1454"/>
      <c r="VTO62" s="666"/>
      <c r="VTP62" s="666"/>
      <c r="VTQ62" s="666"/>
      <c r="VTR62" s="1455"/>
      <c r="VTS62" s="666"/>
      <c r="VTT62" s="666"/>
      <c r="VTU62" s="666"/>
      <c r="VTV62" s="666"/>
      <c r="VTW62" s="666"/>
      <c r="VTX62" s="666"/>
      <c r="VTY62" s="666"/>
      <c r="VTZ62" s="666"/>
      <c r="VUA62" s="666"/>
      <c r="VUB62" s="1453"/>
      <c r="VUC62" s="1453"/>
      <c r="VUD62" s="1453"/>
      <c r="VUE62" s="1454"/>
      <c r="VUF62" s="666"/>
      <c r="VUG62" s="666"/>
      <c r="VUH62" s="666"/>
      <c r="VUI62" s="1455"/>
      <c r="VUJ62" s="666"/>
      <c r="VUK62" s="666"/>
      <c r="VUL62" s="666"/>
      <c r="VUM62" s="666"/>
      <c r="VUN62" s="666"/>
      <c r="VUO62" s="666"/>
      <c r="VUP62" s="666"/>
      <c r="VUQ62" s="666"/>
      <c r="VUR62" s="666"/>
      <c r="VUS62" s="1453"/>
      <c r="VUT62" s="1453"/>
      <c r="VUU62" s="1453"/>
      <c r="VUV62" s="1454"/>
      <c r="VUW62" s="666"/>
      <c r="VUX62" s="666"/>
      <c r="VUY62" s="666"/>
      <c r="VUZ62" s="1455"/>
      <c r="VVA62" s="666"/>
      <c r="VVB62" s="666"/>
      <c r="VVC62" s="666"/>
      <c r="VVD62" s="666"/>
      <c r="VVE62" s="666"/>
      <c r="VVF62" s="666"/>
      <c r="VVG62" s="666"/>
      <c r="VVH62" s="666"/>
      <c r="VVI62" s="666"/>
      <c r="VVJ62" s="1453"/>
      <c r="VVK62" s="1453"/>
      <c r="VVL62" s="1453"/>
      <c r="VVM62" s="1454"/>
      <c r="VVN62" s="666"/>
      <c r="VVO62" s="666"/>
      <c r="VVP62" s="666"/>
      <c r="VVQ62" s="1455"/>
      <c r="VVR62" s="666"/>
      <c r="VVS62" s="666"/>
      <c r="VVT62" s="666"/>
      <c r="VVU62" s="666"/>
      <c r="VVV62" s="666"/>
      <c r="VVW62" s="666"/>
      <c r="VVX62" s="666"/>
      <c r="VVY62" s="666"/>
      <c r="VVZ62" s="666"/>
      <c r="VWA62" s="1453"/>
      <c r="VWB62" s="1453"/>
      <c r="VWC62" s="1453"/>
      <c r="VWD62" s="1454"/>
      <c r="VWE62" s="666"/>
      <c r="VWF62" s="666"/>
      <c r="VWG62" s="666"/>
      <c r="VWH62" s="1455"/>
      <c r="VWI62" s="666"/>
      <c r="VWJ62" s="666"/>
      <c r="VWK62" s="666"/>
      <c r="VWL62" s="666"/>
      <c r="VWM62" s="666"/>
      <c r="VWN62" s="666"/>
      <c r="VWO62" s="666"/>
      <c r="VWP62" s="666"/>
      <c r="VWQ62" s="666"/>
      <c r="VWR62" s="1453"/>
      <c r="VWS62" s="1453"/>
      <c r="VWT62" s="1453"/>
      <c r="VWU62" s="1454"/>
      <c r="VWV62" s="666"/>
      <c r="VWW62" s="666"/>
      <c r="VWX62" s="666"/>
      <c r="VWY62" s="1455"/>
      <c r="VWZ62" s="666"/>
      <c r="VXA62" s="666"/>
      <c r="VXB62" s="666"/>
      <c r="VXC62" s="666"/>
      <c r="VXD62" s="666"/>
      <c r="VXE62" s="666"/>
      <c r="VXF62" s="666"/>
      <c r="VXG62" s="666"/>
      <c r="VXH62" s="666"/>
      <c r="VXI62" s="1453"/>
      <c r="VXJ62" s="1453"/>
      <c r="VXK62" s="1453"/>
      <c r="VXL62" s="1454"/>
      <c r="VXM62" s="666"/>
      <c r="VXN62" s="666"/>
      <c r="VXO62" s="666"/>
      <c r="VXP62" s="1455"/>
      <c r="VXQ62" s="666"/>
      <c r="VXR62" s="666"/>
      <c r="VXS62" s="666"/>
      <c r="VXT62" s="666"/>
      <c r="VXU62" s="666"/>
      <c r="VXV62" s="666"/>
      <c r="VXW62" s="666"/>
      <c r="VXX62" s="666"/>
      <c r="VXY62" s="666"/>
      <c r="VXZ62" s="1453"/>
      <c r="VYA62" s="1453"/>
      <c r="VYB62" s="1453"/>
      <c r="VYC62" s="1454"/>
      <c r="VYD62" s="666"/>
      <c r="VYE62" s="666"/>
      <c r="VYF62" s="666"/>
      <c r="VYG62" s="1455"/>
      <c r="VYH62" s="666"/>
      <c r="VYI62" s="666"/>
      <c r="VYJ62" s="666"/>
      <c r="VYK62" s="666"/>
      <c r="VYL62" s="666"/>
      <c r="VYM62" s="666"/>
      <c r="VYN62" s="666"/>
      <c r="VYO62" s="666"/>
      <c r="VYP62" s="666"/>
      <c r="VYQ62" s="1453"/>
      <c r="VYR62" s="1453"/>
      <c r="VYS62" s="1453"/>
      <c r="VYT62" s="1454"/>
      <c r="VYU62" s="666"/>
      <c r="VYV62" s="666"/>
      <c r="VYW62" s="666"/>
      <c r="VYX62" s="1455"/>
      <c r="VYY62" s="666"/>
      <c r="VYZ62" s="666"/>
      <c r="VZA62" s="666"/>
      <c r="VZB62" s="666"/>
      <c r="VZC62" s="666"/>
      <c r="VZD62" s="666"/>
      <c r="VZE62" s="666"/>
      <c r="VZF62" s="666"/>
      <c r="VZG62" s="666"/>
      <c r="VZH62" s="1453"/>
      <c r="VZI62" s="1453"/>
      <c r="VZJ62" s="1453"/>
      <c r="VZK62" s="1454"/>
      <c r="VZL62" s="666"/>
      <c r="VZM62" s="666"/>
      <c r="VZN62" s="666"/>
      <c r="VZO62" s="1455"/>
      <c r="VZP62" s="666"/>
      <c r="VZQ62" s="666"/>
      <c r="VZR62" s="666"/>
      <c r="VZS62" s="666"/>
      <c r="VZT62" s="666"/>
      <c r="VZU62" s="666"/>
      <c r="VZV62" s="666"/>
      <c r="VZW62" s="666"/>
      <c r="VZX62" s="666"/>
      <c r="VZY62" s="1453"/>
      <c r="VZZ62" s="1453"/>
      <c r="WAA62" s="1453"/>
      <c r="WAB62" s="1454"/>
      <c r="WAC62" s="666"/>
      <c r="WAD62" s="666"/>
      <c r="WAE62" s="666"/>
      <c r="WAF62" s="1455"/>
      <c r="WAG62" s="666"/>
      <c r="WAH62" s="666"/>
      <c r="WAI62" s="666"/>
      <c r="WAJ62" s="666"/>
      <c r="WAK62" s="666"/>
      <c r="WAL62" s="666"/>
      <c r="WAM62" s="666"/>
      <c r="WAN62" s="666"/>
      <c r="WAO62" s="666"/>
      <c r="WAP62" s="1453"/>
      <c r="WAQ62" s="1453"/>
      <c r="WAR62" s="1453"/>
      <c r="WAS62" s="1454"/>
      <c r="WAT62" s="666"/>
      <c r="WAU62" s="666"/>
      <c r="WAV62" s="666"/>
      <c r="WAW62" s="1455"/>
      <c r="WAX62" s="666"/>
      <c r="WAY62" s="666"/>
      <c r="WAZ62" s="666"/>
      <c r="WBA62" s="666"/>
      <c r="WBB62" s="666"/>
      <c r="WBC62" s="666"/>
      <c r="WBD62" s="666"/>
      <c r="WBE62" s="666"/>
      <c r="WBF62" s="666"/>
      <c r="WBG62" s="1453"/>
      <c r="WBH62" s="1453"/>
      <c r="WBI62" s="1453"/>
      <c r="WBJ62" s="1454"/>
      <c r="WBK62" s="666"/>
      <c r="WBL62" s="666"/>
      <c r="WBM62" s="666"/>
      <c r="WBN62" s="1455"/>
      <c r="WBO62" s="666"/>
      <c r="WBP62" s="666"/>
      <c r="WBQ62" s="666"/>
      <c r="WBR62" s="666"/>
      <c r="WBS62" s="666"/>
      <c r="WBT62" s="666"/>
      <c r="WBU62" s="666"/>
      <c r="WBV62" s="666"/>
      <c r="WBW62" s="666"/>
      <c r="WBX62" s="1453"/>
      <c r="WBY62" s="1453"/>
      <c r="WBZ62" s="1453"/>
      <c r="WCA62" s="1454"/>
      <c r="WCB62" s="666"/>
      <c r="WCC62" s="666"/>
      <c r="WCD62" s="666"/>
      <c r="WCE62" s="1455"/>
      <c r="WCF62" s="666"/>
      <c r="WCG62" s="666"/>
      <c r="WCH62" s="666"/>
      <c r="WCI62" s="666"/>
      <c r="WCJ62" s="666"/>
      <c r="WCK62" s="666"/>
      <c r="WCL62" s="666"/>
      <c r="WCM62" s="666"/>
      <c r="WCN62" s="666"/>
      <c r="WCO62" s="1453"/>
      <c r="WCP62" s="1453"/>
      <c r="WCQ62" s="1453"/>
      <c r="WCR62" s="1454"/>
      <c r="WCS62" s="666"/>
      <c r="WCT62" s="666"/>
      <c r="WCU62" s="666"/>
      <c r="WCV62" s="1455"/>
      <c r="WCW62" s="666"/>
      <c r="WCX62" s="666"/>
      <c r="WCY62" s="666"/>
      <c r="WCZ62" s="666"/>
      <c r="WDA62" s="666"/>
      <c r="WDB62" s="666"/>
      <c r="WDC62" s="666"/>
      <c r="WDD62" s="666"/>
      <c r="WDE62" s="666"/>
      <c r="WDF62" s="1453"/>
      <c r="WDG62" s="1453"/>
      <c r="WDH62" s="1453"/>
      <c r="WDI62" s="1454"/>
      <c r="WDJ62" s="666"/>
      <c r="WDK62" s="666"/>
      <c r="WDL62" s="666"/>
      <c r="WDM62" s="1455"/>
      <c r="WDN62" s="666"/>
      <c r="WDO62" s="666"/>
      <c r="WDP62" s="666"/>
      <c r="WDQ62" s="666"/>
      <c r="WDR62" s="666"/>
      <c r="WDS62" s="666"/>
      <c r="WDT62" s="666"/>
      <c r="WDU62" s="666"/>
      <c r="WDV62" s="666"/>
      <c r="WDW62" s="1453"/>
      <c r="WDX62" s="1453"/>
      <c r="WDY62" s="1453"/>
      <c r="WDZ62" s="1454"/>
      <c r="WEA62" s="666"/>
      <c r="WEB62" s="666"/>
      <c r="WEC62" s="666"/>
      <c r="WED62" s="1455"/>
      <c r="WEE62" s="666"/>
      <c r="WEF62" s="666"/>
      <c r="WEG62" s="666"/>
      <c r="WEH62" s="666"/>
      <c r="WEI62" s="666"/>
      <c r="WEJ62" s="666"/>
      <c r="WEK62" s="666"/>
      <c r="WEL62" s="666"/>
      <c r="WEM62" s="666"/>
      <c r="WEN62" s="1453"/>
      <c r="WEO62" s="1453"/>
      <c r="WEP62" s="1453"/>
      <c r="WEQ62" s="1454"/>
      <c r="WER62" s="666"/>
      <c r="WES62" s="666"/>
      <c r="WET62" s="666"/>
      <c r="WEU62" s="1455"/>
      <c r="WEV62" s="666"/>
      <c r="WEW62" s="666"/>
      <c r="WEX62" s="666"/>
      <c r="WEY62" s="666"/>
      <c r="WEZ62" s="666"/>
      <c r="WFA62" s="666"/>
      <c r="WFB62" s="666"/>
      <c r="WFC62" s="666"/>
      <c r="WFD62" s="666"/>
      <c r="WFE62" s="1453"/>
      <c r="WFF62" s="1453"/>
      <c r="WFG62" s="1453"/>
      <c r="WFH62" s="1454"/>
      <c r="WFI62" s="666"/>
      <c r="WFJ62" s="666"/>
      <c r="WFK62" s="666"/>
      <c r="WFL62" s="1455"/>
      <c r="WFM62" s="666"/>
      <c r="WFN62" s="666"/>
      <c r="WFO62" s="666"/>
      <c r="WFP62" s="666"/>
      <c r="WFQ62" s="666"/>
      <c r="WFR62" s="666"/>
      <c r="WFS62" s="666"/>
      <c r="WFT62" s="666"/>
      <c r="WFU62" s="666"/>
      <c r="WFV62" s="1453"/>
      <c r="WFW62" s="1453"/>
      <c r="WFX62" s="1453"/>
      <c r="WFY62" s="1454"/>
      <c r="WFZ62" s="666"/>
      <c r="WGA62" s="666"/>
      <c r="WGB62" s="666"/>
      <c r="WGC62" s="1455"/>
      <c r="WGD62" s="666"/>
      <c r="WGE62" s="666"/>
      <c r="WGF62" s="666"/>
      <c r="WGG62" s="666"/>
      <c r="WGH62" s="666"/>
      <c r="WGI62" s="666"/>
      <c r="WGJ62" s="666"/>
      <c r="WGK62" s="666"/>
      <c r="WGL62" s="666"/>
      <c r="WGM62" s="1453"/>
      <c r="WGN62" s="1453"/>
      <c r="WGO62" s="1453"/>
      <c r="WGP62" s="1454"/>
      <c r="WGQ62" s="666"/>
      <c r="WGR62" s="666"/>
      <c r="WGS62" s="666"/>
      <c r="WGT62" s="1455"/>
      <c r="WGU62" s="666"/>
      <c r="WGV62" s="666"/>
      <c r="WGW62" s="666"/>
      <c r="WGX62" s="666"/>
      <c r="WGY62" s="666"/>
      <c r="WGZ62" s="666"/>
      <c r="WHA62" s="666"/>
      <c r="WHB62" s="666"/>
      <c r="WHC62" s="666"/>
      <c r="WHD62" s="1453"/>
      <c r="WHE62" s="1453"/>
      <c r="WHF62" s="1453"/>
      <c r="WHG62" s="1454"/>
      <c r="WHH62" s="666"/>
      <c r="WHI62" s="666"/>
      <c r="WHJ62" s="666"/>
      <c r="WHK62" s="1455"/>
      <c r="WHL62" s="666"/>
      <c r="WHM62" s="666"/>
      <c r="WHN62" s="666"/>
      <c r="WHO62" s="666"/>
      <c r="WHP62" s="666"/>
      <c r="WHQ62" s="666"/>
      <c r="WHR62" s="666"/>
      <c r="WHS62" s="666"/>
      <c r="WHT62" s="666"/>
      <c r="WHU62" s="1453"/>
      <c r="WHV62" s="1453"/>
      <c r="WHW62" s="1453"/>
      <c r="WHX62" s="1454"/>
      <c r="WHY62" s="666"/>
      <c r="WHZ62" s="666"/>
      <c r="WIA62" s="666"/>
      <c r="WIB62" s="1455"/>
      <c r="WIC62" s="666"/>
      <c r="WID62" s="666"/>
      <c r="WIE62" s="666"/>
      <c r="WIF62" s="666"/>
      <c r="WIG62" s="666"/>
      <c r="WIH62" s="666"/>
      <c r="WII62" s="666"/>
      <c r="WIJ62" s="666"/>
      <c r="WIK62" s="666"/>
      <c r="WIL62" s="1453"/>
      <c r="WIM62" s="1453"/>
      <c r="WIN62" s="1453"/>
      <c r="WIO62" s="1454"/>
      <c r="WIP62" s="666"/>
      <c r="WIQ62" s="666"/>
      <c r="WIR62" s="666"/>
      <c r="WIS62" s="1455"/>
      <c r="WIT62" s="666"/>
      <c r="WIU62" s="666"/>
      <c r="WIV62" s="666"/>
      <c r="WIW62" s="666"/>
      <c r="WIX62" s="666"/>
      <c r="WIY62" s="666"/>
      <c r="WIZ62" s="666"/>
      <c r="WJA62" s="666"/>
      <c r="WJB62" s="666"/>
      <c r="WJC62" s="1453"/>
      <c r="WJD62" s="1453"/>
      <c r="WJE62" s="1453"/>
      <c r="WJF62" s="1454"/>
      <c r="WJG62" s="666"/>
      <c r="WJH62" s="666"/>
      <c r="WJI62" s="666"/>
      <c r="WJJ62" s="1455"/>
      <c r="WJK62" s="666"/>
      <c r="WJL62" s="666"/>
      <c r="WJM62" s="666"/>
      <c r="WJN62" s="666"/>
      <c r="WJO62" s="666"/>
      <c r="WJP62" s="666"/>
      <c r="WJQ62" s="666"/>
      <c r="WJR62" s="666"/>
      <c r="WJS62" s="666"/>
      <c r="WJT62" s="1453"/>
      <c r="WJU62" s="1453"/>
      <c r="WJV62" s="1453"/>
      <c r="WJW62" s="1454"/>
      <c r="WJX62" s="666"/>
      <c r="WJY62" s="666"/>
      <c r="WJZ62" s="666"/>
      <c r="WKA62" s="1455"/>
      <c r="WKB62" s="666"/>
      <c r="WKC62" s="666"/>
      <c r="WKD62" s="666"/>
      <c r="WKE62" s="666"/>
      <c r="WKF62" s="666"/>
      <c r="WKG62" s="666"/>
      <c r="WKH62" s="666"/>
      <c r="WKI62" s="666"/>
      <c r="WKJ62" s="666"/>
      <c r="WKK62" s="1453"/>
      <c r="WKL62" s="1453"/>
      <c r="WKM62" s="1453"/>
      <c r="WKN62" s="1454"/>
      <c r="WKO62" s="666"/>
      <c r="WKP62" s="666"/>
      <c r="WKQ62" s="666"/>
      <c r="WKR62" s="1455"/>
      <c r="WKS62" s="666"/>
      <c r="WKT62" s="666"/>
      <c r="WKU62" s="666"/>
      <c r="WKV62" s="666"/>
      <c r="WKW62" s="666"/>
      <c r="WKX62" s="666"/>
      <c r="WKY62" s="666"/>
      <c r="WKZ62" s="666"/>
      <c r="WLA62" s="666"/>
      <c r="WLB62" s="1453"/>
      <c r="WLC62" s="1453"/>
      <c r="WLD62" s="1453"/>
      <c r="WLE62" s="1454"/>
      <c r="WLF62" s="666"/>
      <c r="WLG62" s="666"/>
      <c r="WLH62" s="666"/>
      <c r="WLI62" s="1455"/>
      <c r="WLJ62" s="666"/>
      <c r="WLK62" s="666"/>
      <c r="WLL62" s="666"/>
      <c r="WLM62" s="666"/>
      <c r="WLN62" s="666"/>
      <c r="WLO62" s="666"/>
      <c r="WLP62" s="666"/>
      <c r="WLQ62" s="666"/>
      <c r="WLR62" s="666"/>
      <c r="WLS62" s="1453"/>
      <c r="WLT62" s="1453"/>
      <c r="WLU62" s="1453"/>
      <c r="WLV62" s="1454"/>
      <c r="WLW62" s="666"/>
      <c r="WLX62" s="666"/>
      <c r="WLY62" s="666"/>
      <c r="WLZ62" s="1455"/>
      <c r="WMA62" s="666"/>
      <c r="WMB62" s="666"/>
      <c r="WMC62" s="666"/>
      <c r="WMD62" s="666"/>
      <c r="WME62" s="666"/>
      <c r="WMF62" s="666"/>
      <c r="WMG62" s="666"/>
      <c r="WMH62" s="666"/>
      <c r="WMI62" s="666"/>
      <c r="WMJ62" s="1453"/>
      <c r="WMK62" s="1453"/>
      <c r="WML62" s="1453"/>
      <c r="WMM62" s="1454"/>
      <c r="WMN62" s="666"/>
      <c r="WMO62" s="666"/>
      <c r="WMP62" s="666"/>
      <c r="WMQ62" s="1455"/>
      <c r="WMR62" s="666"/>
      <c r="WMS62" s="666"/>
      <c r="WMT62" s="666"/>
      <c r="WMU62" s="666"/>
      <c r="WMV62" s="666"/>
      <c r="WMW62" s="666"/>
      <c r="WMX62" s="666"/>
      <c r="WMY62" s="666"/>
      <c r="WMZ62" s="666"/>
      <c r="WNA62" s="1453"/>
      <c r="WNB62" s="1453"/>
      <c r="WNC62" s="1453"/>
      <c r="WND62" s="1454"/>
      <c r="WNE62" s="666"/>
      <c r="WNF62" s="666"/>
      <c r="WNG62" s="666"/>
      <c r="WNH62" s="1455"/>
      <c r="WNI62" s="666"/>
      <c r="WNJ62" s="666"/>
      <c r="WNK62" s="666"/>
      <c r="WNL62" s="666"/>
      <c r="WNM62" s="666"/>
      <c r="WNN62" s="666"/>
      <c r="WNO62" s="666"/>
      <c r="WNP62" s="666"/>
      <c r="WNQ62" s="666"/>
      <c r="WNR62" s="1453"/>
      <c r="WNS62" s="1453"/>
      <c r="WNT62" s="1453"/>
      <c r="WNU62" s="1454"/>
      <c r="WNV62" s="666"/>
      <c r="WNW62" s="666"/>
      <c r="WNX62" s="666"/>
      <c r="WNY62" s="1455"/>
      <c r="WNZ62" s="666"/>
      <c r="WOA62" s="666"/>
      <c r="WOB62" s="666"/>
      <c r="WOC62" s="666"/>
      <c r="WOD62" s="666"/>
      <c r="WOE62" s="666"/>
      <c r="WOF62" s="666"/>
      <c r="WOG62" s="666"/>
      <c r="WOH62" s="666"/>
      <c r="WOI62" s="1453"/>
      <c r="WOJ62" s="1453"/>
      <c r="WOK62" s="1453"/>
      <c r="WOL62" s="1454"/>
      <c r="WOM62" s="666"/>
      <c r="WON62" s="666"/>
      <c r="WOO62" s="666"/>
      <c r="WOP62" s="1455"/>
      <c r="WOQ62" s="666"/>
      <c r="WOR62" s="666"/>
      <c r="WOS62" s="666"/>
      <c r="WOT62" s="666"/>
      <c r="WOU62" s="666"/>
      <c r="WOV62" s="666"/>
      <c r="WOW62" s="666"/>
      <c r="WOX62" s="666"/>
      <c r="WOY62" s="666"/>
      <c r="WOZ62" s="1453"/>
      <c r="WPA62" s="1453"/>
      <c r="WPB62" s="1453"/>
      <c r="WPC62" s="1454"/>
      <c r="WPD62" s="666"/>
      <c r="WPE62" s="666"/>
      <c r="WPF62" s="666"/>
      <c r="WPG62" s="1455"/>
      <c r="WPH62" s="666"/>
      <c r="WPI62" s="666"/>
      <c r="WPJ62" s="666"/>
      <c r="WPK62" s="666"/>
      <c r="WPL62" s="666"/>
      <c r="WPM62" s="666"/>
      <c r="WPN62" s="666"/>
      <c r="WPO62" s="666"/>
      <c r="WPP62" s="666"/>
      <c r="WPQ62" s="1453"/>
      <c r="WPR62" s="1453"/>
      <c r="WPS62" s="1453"/>
      <c r="WPT62" s="1454"/>
      <c r="WPU62" s="666"/>
      <c r="WPV62" s="666"/>
      <c r="WPW62" s="666"/>
      <c r="WPX62" s="1455"/>
      <c r="WPY62" s="666"/>
      <c r="WPZ62" s="666"/>
      <c r="WQA62" s="666"/>
      <c r="WQB62" s="666"/>
      <c r="WQC62" s="666"/>
      <c r="WQD62" s="666"/>
      <c r="WQE62" s="666"/>
      <c r="WQF62" s="666"/>
      <c r="WQG62" s="666"/>
      <c r="WQH62" s="1453"/>
      <c r="WQI62" s="1453"/>
      <c r="WQJ62" s="1453"/>
      <c r="WQK62" s="1454"/>
      <c r="WQL62" s="666"/>
      <c r="WQM62" s="666"/>
      <c r="WQN62" s="666"/>
      <c r="WQO62" s="1455"/>
      <c r="WQP62" s="666"/>
      <c r="WQQ62" s="666"/>
      <c r="WQR62" s="666"/>
      <c r="WQS62" s="666"/>
      <c r="WQT62" s="666"/>
      <c r="WQU62" s="666"/>
      <c r="WQV62" s="666"/>
      <c r="WQW62" s="666"/>
      <c r="WQX62" s="666"/>
      <c r="WQY62" s="1453"/>
      <c r="WQZ62" s="1453"/>
      <c r="WRA62" s="1453"/>
      <c r="WRB62" s="1454"/>
      <c r="WRC62" s="666"/>
      <c r="WRD62" s="666"/>
      <c r="WRE62" s="666"/>
      <c r="WRF62" s="1455"/>
      <c r="WRG62" s="666"/>
      <c r="WRH62" s="666"/>
      <c r="WRI62" s="666"/>
      <c r="WRJ62" s="666"/>
      <c r="WRK62" s="666"/>
      <c r="WRL62" s="666"/>
      <c r="WRM62" s="666"/>
      <c r="WRN62" s="666"/>
      <c r="WRO62" s="666"/>
      <c r="WRP62" s="1453"/>
      <c r="WRQ62" s="1453"/>
      <c r="WRR62" s="1453"/>
      <c r="WRS62" s="1454"/>
      <c r="WRT62" s="666"/>
      <c r="WRU62" s="666"/>
      <c r="WRV62" s="666"/>
      <c r="WRW62" s="1455"/>
      <c r="WRX62" s="666"/>
      <c r="WRY62" s="666"/>
      <c r="WRZ62" s="666"/>
      <c r="WSA62" s="666"/>
      <c r="WSB62" s="666"/>
      <c r="WSC62" s="666"/>
      <c r="WSD62" s="666"/>
      <c r="WSE62" s="666"/>
      <c r="WSF62" s="666"/>
      <c r="WSG62" s="1453"/>
      <c r="WSH62" s="1453"/>
      <c r="WSI62" s="1453"/>
      <c r="WSJ62" s="1454"/>
      <c r="WSK62" s="666"/>
      <c r="WSL62" s="666"/>
      <c r="WSM62" s="666"/>
      <c r="WSN62" s="1455"/>
      <c r="WSO62" s="666"/>
      <c r="WSP62" s="666"/>
      <c r="WSQ62" s="666"/>
      <c r="WSR62" s="666"/>
      <c r="WSS62" s="666"/>
      <c r="WST62" s="666"/>
      <c r="WSU62" s="666"/>
      <c r="WSV62" s="666"/>
      <c r="WSW62" s="666"/>
      <c r="WSX62" s="1453"/>
      <c r="WSY62" s="1453"/>
      <c r="WSZ62" s="1453"/>
      <c r="WTA62" s="1454"/>
      <c r="WTB62" s="666"/>
      <c r="WTC62" s="666"/>
      <c r="WTD62" s="666"/>
      <c r="WTE62" s="1455"/>
      <c r="WTF62" s="666"/>
      <c r="WTG62" s="666"/>
      <c r="WTH62" s="666"/>
      <c r="WTI62" s="666"/>
      <c r="WTJ62" s="666"/>
      <c r="WTK62" s="666"/>
      <c r="WTL62" s="666"/>
      <c r="WTM62" s="666"/>
      <c r="WTN62" s="666"/>
      <c r="WTO62" s="1453"/>
      <c r="WTP62" s="1453"/>
      <c r="WTQ62" s="1453"/>
      <c r="WTR62" s="1454"/>
      <c r="WTS62" s="666"/>
      <c r="WTT62" s="666"/>
      <c r="WTU62" s="666"/>
      <c r="WTV62" s="1455"/>
      <c r="WTW62" s="666"/>
      <c r="WTX62" s="666"/>
      <c r="WTY62" s="666"/>
      <c r="WTZ62" s="666"/>
      <c r="WUA62" s="666"/>
      <c r="WUB62" s="666"/>
      <c r="WUC62" s="666"/>
      <c r="WUD62" s="666"/>
      <c r="WUE62" s="666"/>
      <c r="WUF62" s="1453"/>
      <c r="WUG62" s="1453"/>
      <c r="WUH62" s="1453"/>
      <c r="WUI62" s="1454"/>
      <c r="WUJ62" s="666"/>
      <c r="WUK62" s="666"/>
      <c r="WUL62" s="666"/>
      <c r="WUM62" s="1455"/>
      <c r="WUN62" s="666"/>
      <c r="WUO62" s="666"/>
      <c r="WUP62" s="666"/>
      <c r="WUQ62" s="666"/>
      <c r="WUR62" s="666"/>
      <c r="WUS62" s="666"/>
      <c r="WUT62" s="666"/>
      <c r="WUU62" s="666"/>
      <c r="WUV62" s="666"/>
      <c r="WUW62" s="1453"/>
      <c r="WUX62" s="1453"/>
      <c r="WUY62" s="1453"/>
      <c r="WUZ62" s="1454"/>
      <c r="WVA62" s="666"/>
      <c r="WVB62" s="666"/>
      <c r="WVC62" s="666"/>
      <c r="WVD62" s="1455"/>
      <c r="WVE62" s="666"/>
      <c r="WVF62" s="666"/>
      <c r="WVG62" s="666"/>
      <c r="WVH62" s="666"/>
      <c r="WVI62" s="666"/>
      <c r="WVJ62" s="666"/>
      <c r="WVK62" s="666"/>
      <c r="WVL62" s="666"/>
      <c r="WVM62" s="666"/>
      <c r="WVN62" s="1453"/>
      <c r="WVO62" s="1453"/>
      <c r="WVP62" s="1453"/>
      <c r="WVQ62" s="1454"/>
      <c r="WVR62" s="666"/>
      <c r="WVS62" s="666"/>
      <c r="WVT62" s="666"/>
      <c r="WVU62" s="1455"/>
      <c r="WVV62" s="666"/>
      <c r="WVW62" s="666"/>
      <c r="WVX62" s="666"/>
      <c r="WVY62" s="666"/>
      <c r="WVZ62" s="666"/>
      <c r="WWA62" s="666"/>
      <c r="WWB62" s="666"/>
      <c r="WWC62" s="666"/>
      <c r="WWD62" s="666"/>
      <c r="WWE62" s="1453"/>
      <c r="WWF62" s="1453"/>
      <c r="WWG62" s="1453"/>
      <c r="WWH62" s="1454"/>
      <c r="WWI62" s="666"/>
      <c r="WWJ62" s="666"/>
      <c r="WWK62" s="666"/>
      <c r="WWL62" s="1455"/>
      <c r="WWM62" s="666"/>
      <c r="WWN62" s="666"/>
      <c r="WWO62" s="666"/>
      <c r="WWP62" s="666"/>
      <c r="WWQ62" s="666"/>
      <c r="WWR62" s="666"/>
      <c r="WWS62" s="666"/>
      <c r="WWT62" s="666"/>
      <c r="WWU62" s="666"/>
      <c r="WWV62" s="1453"/>
      <c r="WWW62" s="1453"/>
      <c r="WWX62" s="1453"/>
      <c r="WWY62" s="1454"/>
      <c r="WWZ62" s="666"/>
      <c r="WXA62" s="666"/>
      <c r="WXB62" s="666"/>
      <c r="WXC62" s="1455"/>
      <c r="WXD62" s="666"/>
      <c r="WXE62" s="666"/>
      <c r="WXF62" s="666"/>
      <c r="WXG62" s="666"/>
      <c r="WXH62" s="666"/>
      <c r="WXI62" s="666"/>
      <c r="WXJ62" s="666"/>
      <c r="WXK62" s="666"/>
      <c r="WXL62" s="666"/>
      <c r="WXM62" s="1453"/>
      <c r="WXN62" s="1453"/>
      <c r="WXO62" s="1453"/>
      <c r="WXP62" s="1454"/>
      <c r="WXQ62" s="666"/>
      <c r="WXR62" s="666"/>
      <c r="WXS62" s="666"/>
      <c r="WXT62" s="1455"/>
      <c r="WXU62" s="666"/>
      <c r="WXV62" s="666"/>
      <c r="WXW62" s="666"/>
      <c r="WXX62" s="666"/>
      <c r="WXY62" s="666"/>
      <c r="WXZ62" s="666"/>
      <c r="WYA62" s="666"/>
      <c r="WYB62" s="666"/>
      <c r="WYC62" s="666"/>
      <c r="WYD62" s="1453"/>
      <c r="WYE62" s="1453"/>
      <c r="WYF62" s="1453"/>
      <c r="WYG62" s="1454"/>
      <c r="WYH62" s="666"/>
      <c r="WYI62" s="666"/>
      <c r="WYJ62" s="666"/>
      <c r="WYK62" s="1455"/>
      <c r="WYL62" s="666"/>
      <c r="WYM62" s="666"/>
      <c r="WYN62" s="666"/>
      <c r="WYO62" s="666"/>
      <c r="WYP62" s="666"/>
      <c r="WYQ62" s="666"/>
      <c r="WYR62" s="666"/>
      <c r="WYS62" s="666"/>
      <c r="WYT62" s="666"/>
      <c r="WYU62" s="1453"/>
      <c r="WYV62" s="1453"/>
      <c r="WYW62" s="1453"/>
      <c r="WYX62" s="1454"/>
      <c r="WYY62" s="666"/>
      <c r="WYZ62" s="666"/>
      <c r="WZA62" s="666"/>
      <c r="WZB62" s="1455"/>
      <c r="WZC62" s="666"/>
      <c r="WZD62" s="666"/>
      <c r="WZE62" s="666"/>
      <c r="WZF62" s="666"/>
      <c r="WZG62" s="666"/>
      <c r="WZH62" s="666"/>
      <c r="WZI62" s="666"/>
      <c r="WZJ62" s="666"/>
      <c r="WZK62" s="666"/>
      <c r="WZL62" s="1453"/>
      <c r="WZM62" s="1453"/>
      <c r="WZN62" s="1453"/>
      <c r="WZO62" s="1454"/>
      <c r="WZP62" s="666"/>
      <c r="WZQ62" s="666"/>
      <c r="WZR62" s="666"/>
      <c r="WZS62" s="1455"/>
      <c r="WZT62" s="666"/>
      <c r="WZU62" s="666"/>
      <c r="WZV62" s="666"/>
      <c r="WZW62" s="666"/>
      <c r="WZX62" s="666"/>
      <c r="WZY62" s="666"/>
      <c r="WZZ62" s="666"/>
      <c r="XAA62" s="666"/>
      <c r="XAB62" s="666"/>
      <c r="XAC62" s="1453"/>
      <c r="XAD62" s="1453"/>
      <c r="XAE62" s="1453"/>
      <c r="XAF62" s="1454"/>
      <c r="XAG62" s="666"/>
      <c r="XAH62" s="666"/>
      <c r="XAI62" s="666"/>
      <c r="XAJ62" s="1455"/>
      <c r="XAK62" s="666"/>
      <c r="XAL62" s="666"/>
      <c r="XAM62" s="666"/>
      <c r="XAN62" s="666"/>
      <c r="XAO62" s="666"/>
      <c r="XAP62" s="666"/>
      <c r="XAQ62" s="666"/>
      <c r="XAR62" s="666"/>
      <c r="XAS62" s="666"/>
      <c r="XAT62" s="1453"/>
      <c r="XAU62" s="1453"/>
      <c r="XAV62" s="1453"/>
      <c r="XAW62" s="1454"/>
      <c r="XAX62" s="666"/>
      <c r="XAY62" s="666"/>
      <c r="XAZ62" s="666"/>
      <c r="XBA62" s="1455"/>
      <c r="XBB62" s="666"/>
      <c r="XBC62" s="666"/>
      <c r="XBD62" s="666"/>
      <c r="XBE62" s="666"/>
      <c r="XBF62" s="666"/>
      <c r="XBG62" s="666"/>
      <c r="XBH62" s="666"/>
      <c r="XBI62" s="666"/>
      <c r="XBJ62" s="666"/>
      <c r="XBK62" s="1453"/>
      <c r="XBL62" s="1453"/>
      <c r="XBM62" s="1453"/>
      <c r="XBN62" s="1454"/>
      <c r="XBO62" s="666"/>
      <c r="XBP62" s="666"/>
      <c r="XBQ62" s="666"/>
      <c r="XBR62" s="1455"/>
      <c r="XBS62" s="666"/>
      <c r="XBT62" s="666"/>
      <c r="XBU62" s="666"/>
      <c r="XBV62" s="666"/>
      <c r="XBW62" s="666"/>
      <c r="XBX62" s="666"/>
      <c r="XBY62" s="666"/>
      <c r="XBZ62" s="666"/>
      <c r="XCA62" s="666"/>
      <c r="XCB62" s="1453"/>
      <c r="XCC62" s="1453"/>
      <c r="XCD62" s="1453"/>
      <c r="XCE62" s="1454"/>
      <c r="XCF62" s="666"/>
      <c r="XCG62" s="666"/>
      <c r="XCH62" s="666"/>
      <c r="XCI62" s="1455"/>
      <c r="XCJ62" s="666"/>
      <c r="XCK62" s="666"/>
      <c r="XCL62" s="666"/>
      <c r="XCM62" s="666"/>
      <c r="XCN62" s="666"/>
      <c r="XCO62" s="666"/>
      <c r="XCP62" s="666"/>
      <c r="XCQ62" s="666"/>
      <c r="XCR62" s="666"/>
      <c r="XCS62" s="1453"/>
      <c r="XCT62" s="1453"/>
      <c r="XCU62" s="1453"/>
      <c r="XCV62" s="1454"/>
      <c r="XCW62" s="666"/>
      <c r="XCX62" s="666"/>
      <c r="XCY62" s="666"/>
      <c r="XCZ62" s="1455"/>
      <c r="XDA62" s="666"/>
      <c r="XDB62" s="666"/>
      <c r="XDC62" s="666"/>
      <c r="XDD62" s="666"/>
      <c r="XDE62" s="666"/>
      <c r="XDF62" s="666"/>
      <c r="XDG62" s="666"/>
      <c r="XDH62" s="666"/>
      <c r="XDI62" s="666"/>
      <c r="XDJ62" s="1453"/>
      <c r="XDK62" s="1453"/>
      <c r="XDL62" s="1453"/>
      <c r="XDM62" s="1454"/>
      <c r="XDN62" s="666"/>
      <c r="XDO62" s="666"/>
      <c r="XDP62" s="666"/>
      <c r="XDQ62" s="1455"/>
      <c r="XDR62" s="666"/>
      <c r="XDS62" s="666"/>
      <c r="XDT62" s="666"/>
      <c r="XDU62" s="666"/>
      <c r="XDV62" s="666"/>
      <c r="XDW62" s="666"/>
      <c r="XDX62" s="666"/>
      <c r="XDY62" s="666"/>
      <c r="XDZ62" s="666"/>
      <c r="XEA62" s="1453"/>
      <c r="XEB62" s="1453"/>
      <c r="XEC62" s="1453"/>
      <c r="XED62" s="1454"/>
      <c r="XEE62" s="666"/>
      <c r="XEF62" s="666"/>
      <c r="XEG62" s="666"/>
      <c r="XEH62" s="1455"/>
      <c r="XEI62" s="666"/>
      <c r="XEJ62" s="666"/>
      <c r="XEK62" s="666"/>
      <c r="XEL62" s="666"/>
      <c r="XEM62" s="666"/>
      <c r="XEN62" s="666"/>
      <c r="XEO62" s="666"/>
      <c r="XEP62" s="666"/>
      <c r="XEQ62" s="666"/>
      <c r="XER62" s="1453"/>
      <c r="XES62" s="1453"/>
      <c r="XET62" s="1453"/>
      <c r="XEU62" s="1454"/>
      <c r="XEV62" s="666"/>
      <c r="XEW62" s="666"/>
      <c r="XEX62" s="666"/>
      <c r="XEY62" s="1455"/>
      <c r="XEZ62" s="666"/>
      <c r="XFA62" s="666"/>
      <c r="XFB62" s="666"/>
      <c r="XFC62" s="666"/>
      <c r="XFD62" s="666"/>
    </row>
    <row r="63" spans="1:16384">
      <c r="A63" s="4" t="s">
        <v>105</v>
      </c>
      <c r="B63" s="1316" t="s">
        <v>164</v>
      </c>
      <c r="C63" s="1316"/>
      <c r="D63" s="695">
        <v>38098</v>
      </c>
      <c r="E63" s="669">
        <f t="shared" si="8"/>
        <v>37677</v>
      </c>
      <c r="F63" s="669"/>
      <c r="G63" s="669"/>
      <c r="H63" s="701">
        <f t="shared" si="9"/>
        <v>0.98894955115754113</v>
      </c>
      <c r="I63" s="669">
        <f>+'6.a. mell. PH'!E61</f>
        <v>6752</v>
      </c>
      <c r="J63" s="669"/>
      <c r="K63" s="669"/>
      <c r="L63" s="669">
        <f>+'6.b. mell. Óvoda'!E61</f>
        <v>13274</v>
      </c>
      <c r="M63" s="669"/>
      <c r="N63" s="669"/>
      <c r="O63" s="669">
        <f>+'6.c. mell. BBKP'!E62</f>
        <v>17651</v>
      </c>
      <c r="P63" s="669"/>
      <c r="Q63" s="669"/>
    </row>
    <row r="64" spans="1:16384" s="48" customFormat="1">
      <c r="A64" s="6" t="s">
        <v>108</v>
      </c>
      <c r="B64" s="1301" t="s">
        <v>163</v>
      </c>
      <c r="C64" s="1301"/>
      <c r="D64" s="698">
        <f>+D63</f>
        <v>38098</v>
      </c>
      <c r="E64" s="660">
        <f t="shared" si="8"/>
        <v>37677</v>
      </c>
      <c r="F64" s="660"/>
      <c r="G64" s="660"/>
      <c r="H64" s="701">
        <f t="shared" si="9"/>
        <v>0.98894955115754113</v>
      </c>
      <c r="I64" s="660">
        <f>+I63</f>
        <v>6752</v>
      </c>
      <c r="J64" s="660"/>
      <c r="K64" s="660"/>
      <c r="L64" s="660">
        <f>+L63</f>
        <v>13274</v>
      </c>
      <c r="M64" s="660"/>
      <c r="N64" s="660"/>
      <c r="O64" s="660">
        <f>+O63</f>
        <v>17651</v>
      </c>
      <c r="P64" s="660"/>
      <c r="Q64" s="660"/>
    </row>
    <row r="65" spans="1:16384">
      <c r="A65" s="1453"/>
      <c r="B65" s="1453"/>
      <c r="C65" s="1453"/>
      <c r="D65" s="1454"/>
      <c r="E65" s="666"/>
      <c r="F65" s="666"/>
      <c r="G65" s="666"/>
      <c r="H65" s="1455"/>
      <c r="I65" s="666"/>
      <c r="J65" s="666"/>
      <c r="K65" s="666"/>
      <c r="L65" s="666"/>
      <c r="M65" s="666"/>
      <c r="N65" s="666"/>
      <c r="O65" s="666"/>
      <c r="P65" s="666"/>
      <c r="Q65" s="666"/>
      <c r="R65" s="1453"/>
      <c r="S65" s="1453"/>
      <c r="T65" s="1453"/>
      <c r="U65" s="1454"/>
      <c r="V65" s="666"/>
      <c r="W65" s="666"/>
      <c r="X65" s="666"/>
      <c r="Y65" s="1455"/>
      <c r="Z65" s="666"/>
      <c r="AA65" s="666"/>
      <c r="AB65" s="666"/>
      <c r="AC65" s="666"/>
      <c r="AD65" s="666"/>
      <c r="AE65" s="666"/>
      <c r="AF65" s="666"/>
      <c r="AG65" s="666"/>
      <c r="AH65" s="666"/>
      <c r="AI65" s="1453"/>
      <c r="AJ65" s="1453"/>
      <c r="AK65" s="1453"/>
      <c r="AL65" s="1454"/>
      <c r="AM65" s="666"/>
      <c r="AN65" s="666"/>
      <c r="AO65" s="666"/>
      <c r="AP65" s="1455"/>
      <c r="AQ65" s="666"/>
      <c r="AR65" s="666"/>
      <c r="AS65" s="666"/>
      <c r="AT65" s="666"/>
      <c r="AU65" s="666"/>
      <c r="AV65" s="666"/>
      <c r="AW65" s="666"/>
      <c r="AX65" s="666"/>
      <c r="AY65" s="666"/>
      <c r="AZ65" s="1453"/>
      <c r="BA65" s="1453"/>
      <c r="BB65" s="1453"/>
      <c r="BC65" s="1454"/>
      <c r="BD65" s="666"/>
      <c r="BE65" s="666"/>
      <c r="BF65" s="666"/>
      <c r="BG65" s="1455"/>
      <c r="BH65" s="666"/>
      <c r="BI65" s="666"/>
      <c r="BJ65" s="666"/>
      <c r="BK65" s="666"/>
      <c r="BL65" s="666"/>
      <c r="BM65" s="666"/>
      <c r="BN65" s="666"/>
      <c r="BO65" s="666"/>
      <c r="BP65" s="666"/>
      <c r="BQ65" s="1453"/>
      <c r="BR65" s="1453"/>
      <c r="BS65" s="1453"/>
      <c r="BT65" s="1454"/>
      <c r="BU65" s="666"/>
      <c r="BV65" s="666"/>
      <c r="BW65" s="666"/>
      <c r="BX65" s="1455"/>
      <c r="BY65" s="666"/>
      <c r="BZ65" s="666"/>
      <c r="CA65" s="666"/>
      <c r="CB65" s="666"/>
      <c r="CC65" s="666"/>
      <c r="CD65" s="666"/>
      <c r="CE65" s="666"/>
      <c r="CF65" s="666"/>
      <c r="CG65" s="666"/>
      <c r="CH65" s="1453"/>
      <c r="CI65" s="1453"/>
      <c r="CJ65" s="1453"/>
      <c r="CK65" s="1454"/>
      <c r="CL65" s="666"/>
      <c r="CM65" s="666"/>
      <c r="CN65" s="666"/>
      <c r="CO65" s="1455"/>
      <c r="CP65" s="666"/>
      <c r="CQ65" s="666"/>
      <c r="CR65" s="666"/>
      <c r="CS65" s="666"/>
      <c r="CT65" s="666"/>
      <c r="CU65" s="666"/>
      <c r="CV65" s="666"/>
      <c r="CW65" s="666"/>
      <c r="CX65" s="666"/>
      <c r="CY65" s="1453"/>
      <c r="CZ65" s="1453"/>
      <c r="DA65" s="1453"/>
      <c r="DB65" s="1454"/>
      <c r="DC65" s="666"/>
      <c r="DD65" s="666"/>
      <c r="DE65" s="666"/>
      <c r="DF65" s="1455"/>
      <c r="DG65" s="666"/>
      <c r="DH65" s="666"/>
      <c r="DI65" s="666"/>
      <c r="DJ65" s="666"/>
      <c r="DK65" s="666"/>
      <c r="DL65" s="666"/>
      <c r="DM65" s="666"/>
      <c r="DN65" s="666"/>
      <c r="DO65" s="666"/>
      <c r="DP65" s="1453"/>
      <c r="DQ65" s="1453"/>
      <c r="DR65" s="1453"/>
      <c r="DS65" s="1454"/>
      <c r="DT65" s="666"/>
      <c r="DU65" s="666"/>
      <c r="DV65" s="666"/>
      <c r="DW65" s="1455"/>
      <c r="DX65" s="666"/>
      <c r="DY65" s="666"/>
      <c r="DZ65" s="666"/>
      <c r="EA65" s="666"/>
      <c r="EB65" s="666"/>
      <c r="EC65" s="666"/>
      <c r="ED65" s="666"/>
      <c r="EE65" s="666"/>
      <c r="EF65" s="666"/>
      <c r="EG65" s="1453"/>
      <c r="EH65" s="1453"/>
      <c r="EI65" s="1453"/>
      <c r="EJ65" s="1454"/>
      <c r="EK65" s="666"/>
      <c r="EL65" s="666"/>
      <c r="EM65" s="666"/>
      <c r="EN65" s="1455"/>
      <c r="EO65" s="666"/>
      <c r="EP65" s="666"/>
      <c r="EQ65" s="666"/>
      <c r="ER65" s="666"/>
      <c r="ES65" s="666"/>
      <c r="ET65" s="666"/>
      <c r="EU65" s="666"/>
      <c r="EV65" s="666"/>
      <c r="EW65" s="666"/>
      <c r="EX65" s="1453"/>
      <c r="EY65" s="1453"/>
      <c r="EZ65" s="1453"/>
      <c r="FA65" s="1454"/>
      <c r="FB65" s="666"/>
      <c r="FC65" s="666"/>
      <c r="FD65" s="666"/>
      <c r="FE65" s="1455"/>
      <c r="FF65" s="666"/>
      <c r="FG65" s="666"/>
      <c r="FH65" s="666"/>
      <c r="FI65" s="666"/>
      <c r="FJ65" s="666"/>
      <c r="FK65" s="666"/>
      <c r="FL65" s="666"/>
      <c r="FM65" s="666"/>
      <c r="FN65" s="666"/>
      <c r="FO65" s="1453"/>
      <c r="FP65" s="1453"/>
      <c r="FQ65" s="1453"/>
      <c r="FR65" s="1454"/>
      <c r="FS65" s="666"/>
      <c r="FT65" s="666"/>
      <c r="FU65" s="666"/>
      <c r="FV65" s="1455"/>
      <c r="FW65" s="666"/>
      <c r="FX65" s="666"/>
      <c r="FY65" s="666"/>
      <c r="FZ65" s="666"/>
      <c r="GA65" s="666"/>
      <c r="GB65" s="666"/>
      <c r="GC65" s="666"/>
      <c r="GD65" s="666"/>
      <c r="GE65" s="666"/>
      <c r="GF65" s="1453"/>
      <c r="GG65" s="1453"/>
      <c r="GH65" s="1453"/>
      <c r="GI65" s="1454"/>
      <c r="GJ65" s="666"/>
      <c r="GK65" s="666"/>
      <c r="GL65" s="666"/>
      <c r="GM65" s="1455"/>
      <c r="GN65" s="666"/>
      <c r="GO65" s="666"/>
      <c r="GP65" s="666"/>
      <c r="GQ65" s="666"/>
      <c r="GR65" s="666"/>
      <c r="GS65" s="666"/>
      <c r="GT65" s="666"/>
      <c r="GU65" s="666"/>
      <c r="GV65" s="666"/>
      <c r="GW65" s="1453"/>
      <c r="GX65" s="1453"/>
      <c r="GY65" s="1453"/>
      <c r="GZ65" s="1454"/>
      <c r="HA65" s="666"/>
      <c r="HB65" s="666"/>
      <c r="HC65" s="666"/>
      <c r="HD65" s="1455"/>
      <c r="HE65" s="666"/>
      <c r="HF65" s="666"/>
      <c r="HG65" s="666"/>
      <c r="HH65" s="666"/>
      <c r="HI65" s="666"/>
      <c r="HJ65" s="666"/>
      <c r="HK65" s="666"/>
      <c r="HL65" s="666"/>
      <c r="HM65" s="666"/>
      <c r="HN65" s="1453"/>
      <c r="HO65" s="1453"/>
      <c r="HP65" s="1453"/>
      <c r="HQ65" s="1454"/>
      <c r="HR65" s="666"/>
      <c r="HS65" s="666"/>
      <c r="HT65" s="666"/>
      <c r="HU65" s="1455"/>
      <c r="HV65" s="666"/>
      <c r="HW65" s="666"/>
      <c r="HX65" s="666"/>
      <c r="HY65" s="666"/>
      <c r="HZ65" s="666"/>
      <c r="IA65" s="666"/>
      <c r="IB65" s="666"/>
      <c r="IC65" s="666"/>
      <c r="ID65" s="666"/>
      <c r="IE65" s="1453"/>
      <c r="IF65" s="1453"/>
      <c r="IG65" s="1453"/>
      <c r="IH65" s="1454"/>
      <c r="II65" s="666"/>
      <c r="IJ65" s="666"/>
      <c r="IK65" s="666"/>
      <c r="IL65" s="1455"/>
      <c r="IM65" s="666"/>
      <c r="IN65" s="666"/>
      <c r="IO65" s="666"/>
      <c r="IP65" s="666"/>
      <c r="IQ65" s="666"/>
      <c r="IR65" s="666"/>
      <c r="IS65" s="666"/>
      <c r="IT65" s="666"/>
      <c r="IU65" s="666"/>
      <c r="IV65" s="1453"/>
      <c r="IW65" s="1453"/>
      <c r="IX65" s="1453"/>
      <c r="IY65" s="1454"/>
      <c r="IZ65" s="666"/>
      <c r="JA65" s="666"/>
      <c r="JB65" s="666"/>
      <c r="JC65" s="1455"/>
      <c r="JD65" s="666"/>
      <c r="JE65" s="666"/>
      <c r="JF65" s="666"/>
      <c r="JG65" s="666"/>
      <c r="JH65" s="666"/>
      <c r="JI65" s="666"/>
      <c r="JJ65" s="666"/>
      <c r="JK65" s="666"/>
      <c r="JL65" s="666"/>
      <c r="JM65" s="1453"/>
      <c r="JN65" s="1453"/>
      <c r="JO65" s="1453"/>
      <c r="JP65" s="1454"/>
      <c r="JQ65" s="666"/>
      <c r="JR65" s="666"/>
      <c r="JS65" s="666"/>
      <c r="JT65" s="1455"/>
      <c r="JU65" s="666"/>
      <c r="JV65" s="666"/>
      <c r="JW65" s="666"/>
      <c r="JX65" s="666"/>
      <c r="JY65" s="666"/>
      <c r="JZ65" s="666"/>
      <c r="KA65" s="666"/>
      <c r="KB65" s="666"/>
      <c r="KC65" s="666"/>
      <c r="KD65" s="1453"/>
      <c r="KE65" s="1453"/>
      <c r="KF65" s="1453"/>
      <c r="KG65" s="1454"/>
      <c r="KH65" s="666"/>
      <c r="KI65" s="666"/>
      <c r="KJ65" s="666"/>
      <c r="KK65" s="1455"/>
      <c r="KL65" s="666"/>
      <c r="KM65" s="666"/>
      <c r="KN65" s="666"/>
      <c r="KO65" s="666"/>
      <c r="KP65" s="666"/>
      <c r="KQ65" s="666"/>
      <c r="KR65" s="666"/>
      <c r="KS65" s="666"/>
      <c r="KT65" s="666"/>
      <c r="KU65" s="1453"/>
      <c r="KV65" s="1453"/>
      <c r="KW65" s="1453"/>
      <c r="KX65" s="1454"/>
      <c r="KY65" s="666"/>
      <c r="KZ65" s="666"/>
      <c r="LA65" s="666"/>
      <c r="LB65" s="1455"/>
      <c r="LC65" s="666"/>
      <c r="LD65" s="666"/>
      <c r="LE65" s="666"/>
      <c r="LF65" s="666"/>
      <c r="LG65" s="666"/>
      <c r="LH65" s="666"/>
      <c r="LI65" s="666"/>
      <c r="LJ65" s="666"/>
      <c r="LK65" s="666"/>
      <c r="LL65" s="1453"/>
      <c r="LM65" s="1453"/>
      <c r="LN65" s="1453"/>
      <c r="LO65" s="1454"/>
      <c r="LP65" s="666"/>
      <c r="LQ65" s="666"/>
      <c r="LR65" s="666"/>
      <c r="LS65" s="1455"/>
      <c r="LT65" s="666"/>
      <c r="LU65" s="666"/>
      <c r="LV65" s="666"/>
      <c r="LW65" s="666"/>
      <c r="LX65" s="666"/>
      <c r="LY65" s="666"/>
      <c r="LZ65" s="666"/>
      <c r="MA65" s="666"/>
      <c r="MB65" s="666"/>
      <c r="MC65" s="1453"/>
      <c r="MD65" s="1453"/>
      <c r="ME65" s="1453"/>
      <c r="MF65" s="1454"/>
      <c r="MG65" s="666"/>
      <c r="MH65" s="666"/>
      <c r="MI65" s="666"/>
      <c r="MJ65" s="1455"/>
      <c r="MK65" s="666"/>
      <c r="ML65" s="666"/>
      <c r="MM65" s="666"/>
      <c r="MN65" s="666"/>
      <c r="MO65" s="666"/>
      <c r="MP65" s="666"/>
      <c r="MQ65" s="666"/>
      <c r="MR65" s="666"/>
      <c r="MS65" s="666"/>
      <c r="MT65" s="1453"/>
      <c r="MU65" s="1453"/>
      <c r="MV65" s="1453"/>
      <c r="MW65" s="1454"/>
      <c r="MX65" s="666"/>
      <c r="MY65" s="666"/>
      <c r="MZ65" s="666"/>
      <c r="NA65" s="1455"/>
      <c r="NB65" s="666"/>
      <c r="NC65" s="666"/>
      <c r="ND65" s="666"/>
      <c r="NE65" s="666"/>
      <c r="NF65" s="666"/>
      <c r="NG65" s="666"/>
      <c r="NH65" s="666"/>
      <c r="NI65" s="666"/>
      <c r="NJ65" s="666"/>
      <c r="NK65" s="1453"/>
      <c r="NL65" s="1453"/>
      <c r="NM65" s="1453"/>
      <c r="NN65" s="1454"/>
      <c r="NO65" s="666"/>
      <c r="NP65" s="666"/>
      <c r="NQ65" s="666"/>
      <c r="NR65" s="1455"/>
      <c r="NS65" s="666"/>
      <c r="NT65" s="666"/>
      <c r="NU65" s="666"/>
      <c r="NV65" s="666"/>
      <c r="NW65" s="666"/>
      <c r="NX65" s="666"/>
      <c r="NY65" s="666"/>
      <c r="NZ65" s="666"/>
      <c r="OA65" s="666"/>
      <c r="OB65" s="1453"/>
      <c r="OC65" s="1453"/>
      <c r="OD65" s="1453"/>
      <c r="OE65" s="1454"/>
      <c r="OF65" s="666"/>
      <c r="OG65" s="666"/>
      <c r="OH65" s="666"/>
      <c r="OI65" s="1455"/>
      <c r="OJ65" s="666"/>
      <c r="OK65" s="666"/>
      <c r="OL65" s="666"/>
      <c r="OM65" s="666"/>
      <c r="ON65" s="666"/>
      <c r="OO65" s="666"/>
      <c r="OP65" s="666"/>
      <c r="OQ65" s="666"/>
      <c r="OR65" s="666"/>
      <c r="OS65" s="1453"/>
      <c r="OT65" s="1453"/>
      <c r="OU65" s="1453"/>
      <c r="OV65" s="1454"/>
      <c r="OW65" s="666"/>
      <c r="OX65" s="666"/>
      <c r="OY65" s="666"/>
      <c r="OZ65" s="1455"/>
      <c r="PA65" s="666"/>
      <c r="PB65" s="666"/>
      <c r="PC65" s="666"/>
      <c r="PD65" s="666"/>
      <c r="PE65" s="666"/>
      <c r="PF65" s="666"/>
      <c r="PG65" s="666"/>
      <c r="PH65" s="666"/>
      <c r="PI65" s="666"/>
      <c r="PJ65" s="1453"/>
      <c r="PK65" s="1453"/>
      <c r="PL65" s="1453"/>
      <c r="PM65" s="1454"/>
      <c r="PN65" s="666"/>
      <c r="PO65" s="666"/>
      <c r="PP65" s="666"/>
      <c r="PQ65" s="1455"/>
      <c r="PR65" s="666"/>
      <c r="PS65" s="666"/>
      <c r="PT65" s="666"/>
      <c r="PU65" s="666"/>
      <c r="PV65" s="666"/>
      <c r="PW65" s="666"/>
      <c r="PX65" s="666"/>
      <c r="PY65" s="666"/>
      <c r="PZ65" s="666"/>
      <c r="QA65" s="1453"/>
      <c r="QB65" s="1453"/>
      <c r="QC65" s="1453"/>
      <c r="QD65" s="1454"/>
      <c r="QE65" s="666"/>
      <c r="QF65" s="666"/>
      <c r="QG65" s="666"/>
      <c r="QH65" s="1455"/>
      <c r="QI65" s="666"/>
      <c r="QJ65" s="666"/>
      <c r="QK65" s="666"/>
      <c r="QL65" s="666"/>
      <c r="QM65" s="666"/>
      <c r="QN65" s="666"/>
      <c r="QO65" s="666"/>
      <c r="QP65" s="666"/>
      <c r="QQ65" s="666"/>
      <c r="QR65" s="1453"/>
      <c r="QS65" s="1453"/>
      <c r="QT65" s="1453"/>
      <c r="QU65" s="1454"/>
      <c r="QV65" s="666"/>
      <c r="QW65" s="666"/>
      <c r="QX65" s="666"/>
      <c r="QY65" s="1455"/>
      <c r="QZ65" s="666"/>
      <c r="RA65" s="666"/>
      <c r="RB65" s="666"/>
      <c r="RC65" s="666"/>
      <c r="RD65" s="666"/>
      <c r="RE65" s="666"/>
      <c r="RF65" s="666"/>
      <c r="RG65" s="666"/>
      <c r="RH65" s="666"/>
      <c r="RI65" s="1453"/>
      <c r="RJ65" s="1453"/>
      <c r="RK65" s="1453"/>
      <c r="RL65" s="1454"/>
      <c r="RM65" s="666"/>
      <c r="RN65" s="666"/>
      <c r="RO65" s="666"/>
      <c r="RP65" s="1455"/>
      <c r="RQ65" s="666"/>
      <c r="RR65" s="666"/>
      <c r="RS65" s="666"/>
      <c r="RT65" s="666"/>
      <c r="RU65" s="666"/>
      <c r="RV65" s="666"/>
      <c r="RW65" s="666"/>
      <c r="RX65" s="666"/>
      <c r="RY65" s="666"/>
      <c r="RZ65" s="1453"/>
      <c r="SA65" s="1453"/>
      <c r="SB65" s="1453"/>
      <c r="SC65" s="1454"/>
      <c r="SD65" s="666"/>
      <c r="SE65" s="666"/>
      <c r="SF65" s="666"/>
      <c r="SG65" s="1455"/>
      <c r="SH65" s="666"/>
      <c r="SI65" s="666"/>
      <c r="SJ65" s="666"/>
      <c r="SK65" s="666"/>
      <c r="SL65" s="666"/>
      <c r="SM65" s="666"/>
      <c r="SN65" s="666"/>
      <c r="SO65" s="666"/>
      <c r="SP65" s="666"/>
      <c r="SQ65" s="1453"/>
      <c r="SR65" s="1453"/>
      <c r="SS65" s="1453"/>
      <c r="ST65" s="1454"/>
      <c r="SU65" s="666"/>
      <c r="SV65" s="666"/>
      <c r="SW65" s="666"/>
      <c r="SX65" s="1455"/>
      <c r="SY65" s="666"/>
      <c r="SZ65" s="666"/>
      <c r="TA65" s="666"/>
      <c r="TB65" s="666"/>
      <c r="TC65" s="666"/>
      <c r="TD65" s="666"/>
      <c r="TE65" s="666"/>
      <c r="TF65" s="666"/>
      <c r="TG65" s="666"/>
      <c r="TH65" s="1453"/>
      <c r="TI65" s="1453"/>
      <c r="TJ65" s="1453"/>
      <c r="TK65" s="1454"/>
      <c r="TL65" s="666"/>
      <c r="TM65" s="666"/>
      <c r="TN65" s="666"/>
      <c r="TO65" s="1455"/>
      <c r="TP65" s="666"/>
      <c r="TQ65" s="666"/>
      <c r="TR65" s="666"/>
      <c r="TS65" s="666"/>
      <c r="TT65" s="666"/>
      <c r="TU65" s="666"/>
      <c r="TV65" s="666"/>
      <c r="TW65" s="666"/>
      <c r="TX65" s="666"/>
      <c r="TY65" s="1453"/>
      <c r="TZ65" s="1453"/>
      <c r="UA65" s="1453"/>
      <c r="UB65" s="1454"/>
      <c r="UC65" s="666"/>
      <c r="UD65" s="666"/>
      <c r="UE65" s="666"/>
      <c r="UF65" s="1455"/>
      <c r="UG65" s="666"/>
      <c r="UH65" s="666"/>
      <c r="UI65" s="666"/>
      <c r="UJ65" s="666"/>
      <c r="UK65" s="666"/>
      <c r="UL65" s="666"/>
      <c r="UM65" s="666"/>
      <c r="UN65" s="666"/>
      <c r="UO65" s="666"/>
      <c r="UP65" s="1453"/>
      <c r="UQ65" s="1453"/>
      <c r="UR65" s="1453"/>
      <c r="US65" s="1454"/>
      <c r="UT65" s="666"/>
      <c r="UU65" s="666"/>
      <c r="UV65" s="666"/>
      <c r="UW65" s="1455"/>
      <c r="UX65" s="666"/>
      <c r="UY65" s="666"/>
      <c r="UZ65" s="666"/>
      <c r="VA65" s="666"/>
      <c r="VB65" s="666"/>
      <c r="VC65" s="666"/>
      <c r="VD65" s="666"/>
      <c r="VE65" s="666"/>
      <c r="VF65" s="666"/>
      <c r="VG65" s="1453"/>
      <c r="VH65" s="1453"/>
      <c r="VI65" s="1453"/>
      <c r="VJ65" s="1454"/>
      <c r="VK65" s="666"/>
      <c r="VL65" s="666"/>
      <c r="VM65" s="666"/>
      <c r="VN65" s="1455"/>
      <c r="VO65" s="666"/>
      <c r="VP65" s="666"/>
      <c r="VQ65" s="666"/>
      <c r="VR65" s="666"/>
      <c r="VS65" s="666"/>
      <c r="VT65" s="666"/>
      <c r="VU65" s="666"/>
      <c r="VV65" s="666"/>
      <c r="VW65" s="666"/>
      <c r="VX65" s="1453"/>
      <c r="VY65" s="1453"/>
      <c r="VZ65" s="1453"/>
      <c r="WA65" s="1454"/>
      <c r="WB65" s="666"/>
      <c r="WC65" s="666"/>
      <c r="WD65" s="666"/>
      <c r="WE65" s="1455"/>
      <c r="WF65" s="666"/>
      <c r="WG65" s="666"/>
      <c r="WH65" s="666"/>
      <c r="WI65" s="666"/>
      <c r="WJ65" s="666"/>
      <c r="WK65" s="666"/>
      <c r="WL65" s="666"/>
      <c r="WM65" s="666"/>
      <c r="WN65" s="666"/>
      <c r="WO65" s="1453"/>
      <c r="WP65" s="1453"/>
      <c r="WQ65" s="1453"/>
      <c r="WR65" s="1454"/>
      <c r="WS65" s="666"/>
      <c r="WT65" s="666"/>
      <c r="WU65" s="666"/>
      <c r="WV65" s="1455"/>
      <c r="WW65" s="666"/>
      <c r="WX65" s="666"/>
      <c r="WY65" s="666"/>
      <c r="WZ65" s="666"/>
      <c r="XA65" s="666"/>
      <c r="XB65" s="666"/>
      <c r="XC65" s="666"/>
      <c r="XD65" s="666"/>
      <c r="XE65" s="666"/>
      <c r="XF65" s="1453"/>
      <c r="XG65" s="1453"/>
      <c r="XH65" s="1453"/>
      <c r="XI65" s="1454"/>
      <c r="XJ65" s="666"/>
      <c r="XK65" s="666"/>
      <c r="XL65" s="666"/>
      <c r="XM65" s="1455"/>
      <c r="XN65" s="666"/>
      <c r="XO65" s="666"/>
      <c r="XP65" s="666"/>
      <c r="XQ65" s="666"/>
      <c r="XR65" s="666"/>
      <c r="XS65" s="666"/>
      <c r="XT65" s="666"/>
      <c r="XU65" s="666"/>
      <c r="XV65" s="666"/>
      <c r="XW65" s="1453"/>
      <c r="XX65" s="1453"/>
      <c r="XY65" s="1453"/>
      <c r="XZ65" s="1454"/>
      <c r="YA65" s="666"/>
      <c r="YB65" s="666"/>
      <c r="YC65" s="666"/>
      <c r="YD65" s="1455"/>
      <c r="YE65" s="666"/>
      <c r="YF65" s="666"/>
      <c r="YG65" s="666"/>
      <c r="YH65" s="666"/>
      <c r="YI65" s="666"/>
      <c r="YJ65" s="666"/>
      <c r="YK65" s="666"/>
      <c r="YL65" s="666"/>
      <c r="YM65" s="666"/>
      <c r="YN65" s="1453"/>
      <c r="YO65" s="1453"/>
      <c r="YP65" s="1453"/>
      <c r="YQ65" s="1454"/>
      <c r="YR65" s="666"/>
      <c r="YS65" s="666"/>
      <c r="YT65" s="666"/>
      <c r="YU65" s="1455"/>
      <c r="YV65" s="666"/>
      <c r="YW65" s="666"/>
      <c r="YX65" s="666"/>
      <c r="YY65" s="666"/>
      <c r="YZ65" s="666"/>
      <c r="ZA65" s="666"/>
      <c r="ZB65" s="666"/>
      <c r="ZC65" s="666"/>
      <c r="ZD65" s="666"/>
      <c r="ZE65" s="1453"/>
      <c r="ZF65" s="1453"/>
      <c r="ZG65" s="1453"/>
      <c r="ZH65" s="1454"/>
      <c r="ZI65" s="666"/>
      <c r="ZJ65" s="666"/>
      <c r="ZK65" s="666"/>
      <c r="ZL65" s="1455"/>
      <c r="ZM65" s="666"/>
      <c r="ZN65" s="666"/>
      <c r="ZO65" s="666"/>
      <c r="ZP65" s="666"/>
      <c r="ZQ65" s="666"/>
      <c r="ZR65" s="666"/>
      <c r="ZS65" s="666"/>
      <c r="ZT65" s="666"/>
      <c r="ZU65" s="666"/>
      <c r="ZV65" s="1453"/>
      <c r="ZW65" s="1453"/>
      <c r="ZX65" s="1453"/>
      <c r="ZY65" s="1454"/>
      <c r="ZZ65" s="666"/>
      <c r="AAA65" s="666"/>
      <c r="AAB65" s="666"/>
      <c r="AAC65" s="1455"/>
      <c r="AAD65" s="666"/>
      <c r="AAE65" s="666"/>
      <c r="AAF65" s="666"/>
      <c r="AAG65" s="666"/>
      <c r="AAH65" s="666"/>
      <c r="AAI65" s="666"/>
      <c r="AAJ65" s="666"/>
      <c r="AAK65" s="666"/>
      <c r="AAL65" s="666"/>
      <c r="AAM65" s="1453"/>
      <c r="AAN65" s="1453"/>
      <c r="AAO65" s="1453"/>
      <c r="AAP65" s="1454"/>
      <c r="AAQ65" s="666"/>
      <c r="AAR65" s="666"/>
      <c r="AAS65" s="666"/>
      <c r="AAT65" s="1455"/>
      <c r="AAU65" s="666"/>
      <c r="AAV65" s="666"/>
      <c r="AAW65" s="666"/>
      <c r="AAX65" s="666"/>
      <c r="AAY65" s="666"/>
      <c r="AAZ65" s="666"/>
      <c r="ABA65" s="666"/>
      <c r="ABB65" s="666"/>
      <c r="ABC65" s="666"/>
      <c r="ABD65" s="1453"/>
      <c r="ABE65" s="1453"/>
      <c r="ABF65" s="1453"/>
      <c r="ABG65" s="1454"/>
      <c r="ABH65" s="666"/>
      <c r="ABI65" s="666"/>
      <c r="ABJ65" s="666"/>
      <c r="ABK65" s="1455"/>
      <c r="ABL65" s="666"/>
      <c r="ABM65" s="666"/>
      <c r="ABN65" s="666"/>
      <c r="ABO65" s="666"/>
      <c r="ABP65" s="666"/>
      <c r="ABQ65" s="666"/>
      <c r="ABR65" s="666"/>
      <c r="ABS65" s="666"/>
      <c r="ABT65" s="666"/>
      <c r="ABU65" s="1453"/>
      <c r="ABV65" s="1453"/>
      <c r="ABW65" s="1453"/>
      <c r="ABX65" s="1454"/>
      <c r="ABY65" s="666"/>
      <c r="ABZ65" s="666"/>
      <c r="ACA65" s="666"/>
      <c r="ACB65" s="1455"/>
      <c r="ACC65" s="666"/>
      <c r="ACD65" s="666"/>
      <c r="ACE65" s="666"/>
      <c r="ACF65" s="666"/>
      <c r="ACG65" s="666"/>
      <c r="ACH65" s="666"/>
      <c r="ACI65" s="666"/>
      <c r="ACJ65" s="666"/>
      <c r="ACK65" s="666"/>
      <c r="ACL65" s="1453"/>
      <c r="ACM65" s="1453"/>
      <c r="ACN65" s="1453"/>
      <c r="ACO65" s="1454"/>
      <c r="ACP65" s="666"/>
      <c r="ACQ65" s="666"/>
      <c r="ACR65" s="666"/>
      <c r="ACS65" s="1455"/>
      <c r="ACT65" s="666"/>
      <c r="ACU65" s="666"/>
      <c r="ACV65" s="666"/>
      <c r="ACW65" s="666"/>
      <c r="ACX65" s="666"/>
      <c r="ACY65" s="666"/>
      <c r="ACZ65" s="666"/>
      <c r="ADA65" s="666"/>
      <c r="ADB65" s="666"/>
      <c r="ADC65" s="1453"/>
      <c r="ADD65" s="1453"/>
      <c r="ADE65" s="1453"/>
      <c r="ADF65" s="1454"/>
      <c r="ADG65" s="666"/>
      <c r="ADH65" s="666"/>
      <c r="ADI65" s="666"/>
      <c r="ADJ65" s="1455"/>
      <c r="ADK65" s="666"/>
      <c r="ADL65" s="666"/>
      <c r="ADM65" s="666"/>
      <c r="ADN65" s="666"/>
      <c r="ADO65" s="666"/>
      <c r="ADP65" s="666"/>
      <c r="ADQ65" s="666"/>
      <c r="ADR65" s="666"/>
      <c r="ADS65" s="666"/>
      <c r="ADT65" s="1453"/>
      <c r="ADU65" s="1453"/>
      <c r="ADV65" s="1453"/>
      <c r="ADW65" s="1454"/>
      <c r="ADX65" s="666"/>
      <c r="ADY65" s="666"/>
      <c r="ADZ65" s="666"/>
      <c r="AEA65" s="1455"/>
      <c r="AEB65" s="666"/>
      <c r="AEC65" s="666"/>
      <c r="AED65" s="666"/>
      <c r="AEE65" s="666"/>
      <c r="AEF65" s="666"/>
      <c r="AEG65" s="666"/>
      <c r="AEH65" s="666"/>
      <c r="AEI65" s="666"/>
      <c r="AEJ65" s="666"/>
      <c r="AEK65" s="1453"/>
      <c r="AEL65" s="1453"/>
      <c r="AEM65" s="1453"/>
      <c r="AEN65" s="1454"/>
      <c r="AEO65" s="666"/>
      <c r="AEP65" s="666"/>
      <c r="AEQ65" s="666"/>
      <c r="AER65" s="1455"/>
      <c r="AES65" s="666"/>
      <c r="AET65" s="666"/>
      <c r="AEU65" s="666"/>
      <c r="AEV65" s="666"/>
      <c r="AEW65" s="666"/>
      <c r="AEX65" s="666"/>
      <c r="AEY65" s="666"/>
      <c r="AEZ65" s="666"/>
      <c r="AFA65" s="666"/>
      <c r="AFB65" s="1453"/>
      <c r="AFC65" s="1453"/>
      <c r="AFD65" s="1453"/>
      <c r="AFE65" s="1454"/>
      <c r="AFF65" s="666"/>
      <c r="AFG65" s="666"/>
      <c r="AFH65" s="666"/>
      <c r="AFI65" s="1455"/>
      <c r="AFJ65" s="666"/>
      <c r="AFK65" s="666"/>
      <c r="AFL65" s="666"/>
      <c r="AFM65" s="666"/>
      <c r="AFN65" s="666"/>
      <c r="AFO65" s="666"/>
      <c r="AFP65" s="666"/>
      <c r="AFQ65" s="666"/>
      <c r="AFR65" s="666"/>
      <c r="AFS65" s="1453"/>
      <c r="AFT65" s="1453"/>
      <c r="AFU65" s="1453"/>
      <c r="AFV65" s="1454"/>
      <c r="AFW65" s="666"/>
      <c r="AFX65" s="666"/>
      <c r="AFY65" s="666"/>
      <c r="AFZ65" s="1455"/>
      <c r="AGA65" s="666"/>
      <c r="AGB65" s="666"/>
      <c r="AGC65" s="666"/>
      <c r="AGD65" s="666"/>
      <c r="AGE65" s="666"/>
      <c r="AGF65" s="666"/>
      <c r="AGG65" s="666"/>
      <c r="AGH65" s="666"/>
      <c r="AGI65" s="666"/>
      <c r="AGJ65" s="1453"/>
      <c r="AGK65" s="1453"/>
      <c r="AGL65" s="1453"/>
      <c r="AGM65" s="1454"/>
      <c r="AGN65" s="666"/>
      <c r="AGO65" s="666"/>
      <c r="AGP65" s="666"/>
      <c r="AGQ65" s="1455"/>
      <c r="AGR65" s="666"/>
      <c r="AGS65" s="666"/>
      <c r="AGT65" s="666"/>
      <c r="AGU65" s="666"/>
      <c r="AGV65" s="666"/>
      <c r="AGW65" s="666"/>
      <c r="AGX65" s="666"/>
      <c r="AGY65" s="666"/>
      <c r="AGZ65" s="666"/>
      <c r="AHA65" s="1453"/>
      <c r="AHB65" s="1453"/>
      <c r="AHC65" s="1453"/>
      <c r="AHD65" s="1454"/>
      <c r="AHE65" s="666"/>
      <c r="AHF65" s="666"/>
      <c r="AHG65" s="666"/>
      <c r="AHH65" s="1455"/>
      <c r="AHI65" s="666"/>
      <c r="AHJ65" s="666"/>
      <c r="AHK65" s="666"/>
      <c r="AHL65" s="666"/>
      <c r="AHM65" s="666"/>
      <c r="AHN65" s="666"/>
      <c r="AHO65" s="666"/>
      <c r="AHP65" s="666"/>
      <c r="AHQ65" s="666"/>
      <c r="AHR65" s="1453"/>
      <c r="AHS65" s="1453"/>
      <c r="AHT65" s="1453"/>
      <c r="AHU65" s="1454"/>
      <c r="AHV65" s="666"/>
      <c r="AHW65" s="666"/>
      <c r="AHX65" s="666"/>
      <c r="AHY65" s="1455"/>
      <c r="AHZ65" s="666"/>
      <c r="AIA65" s="666"/>
      <c r="AIB65" s="666"/>
      <c r="AIC65" s="666"/>
      <c r="AID65" s="666"/>
      <c r="AIE65" s="666"/>
      <c r="AIF65" s="666"/>
      <c r="AIG65" s="666"/>
      <c r="AIH65" s="666"/>
      <c r="AII65" s="1453"/>
      <c r="AIJ65" s="1453"/>
      <c r="AIK65" s="1453"/>
      <c r="AIL65" s="1454"/>
      <c r="AIM65" s="666"/>
      <c r="AIN65" s="666"/>
      <c r="AIO65" s="666"/>
      <c r="AIP65" s="1455"/>
      <c r="AIQ65" s="666"/>
      <c r="AIR65" s="666"/>
      <c r="AIS65" s="666"/>
      <c r="AIT65" s="666"/>
      <c r="AIU65" s="666"/>
      <c r="AIV65" s="666"/>
      <c r="AIW65" s="666"/>
      <c r="AIX65" s="666"/>
      <c r="AIY65" s="666"/>
      <c r="AIZ65" s="1453"/>
      <c r="AJA65" s="1453"/>
      <c r="AJB65" s="1453"/>
      <c r="AJC65" s="1454"/>
      <c r="AJD65" s="666"/>
      <c r="AJE65" s="666"/>
      <c r="AJF65" s="666"/>
      <c r="AJG65" s="1455"/>
      <c r="AJH65" s="666"/>
      <c r="AJI65" s="666"/>
      <c r="AJJ65" s="666"/>
      <c r="AJK65" s="666"/>
      <c r="AJL65" s="666"/>
      <c r="AJM65" s="666"/>
      <c r="AJN65" s="666"/>
      <c r="AJO65" s="666"/>
      <c r="AJP65" s="666"/>
      <c r="AJQ65" s="1453"/>
      <c r="AJR65" s="1453"/>
      <c r="AJS65" s="1453"/>
      <c r="AJT65" s="1454"/>
      <c r="AJU65" s="666"/>
      <c r="AJV65" s="666"/>
      <c r="AJW65" s="666"/>
      <c r="AJX65" s="1455"/>
      <c r="AJY65" s="666"/>
      <c r="AJZ65" s="666"/>
      <c r="AKA65" s="666"/>
      <c r="AKB65" s="666"/>
      <c r="AKC65" s="666"/>
      <c r="AKD65" s="666"/>
      <c r="AKE65" s="666"/>
      <c r="AKF65" s="666"/>
      <c r="AKG65" s="666"/>
      <c r="AKH65" s="1453"/>
      <c r="AKI65" s="1453"/>
      <c r="AKJ65" s="1453"/>
      <c r="AKK65" s="1454"/>
      <c r="AKL65" s="666"/>
      <c r="AKM65" s="666"/>
      <c r="AKN65" s="666"/>
      <c r="AKO65" s="1455"/>
      <c r="AKP65" s="666"/>
      <c r="AKQ65" s="666"/>
      <c r="AKR65" s="666"/>
      <c r="AKS65" s="666"/>
      <c r="AKT65" s="666"/>
      <c r="AKU65" s="666"/>
      <c r="AKV65" s="666"/>
      <c r="AKW65" s="666"/>
      <c r="AKX65" s="666"/>
      <c r="AKY65" s="1453"/>
      <c r="AKZ65" s="1453"/>
      <c r="ALA65" s="1453"/>
      <c r="ALB65" s="1454"/>
      <c r="ALC65" s="666"/>
      <c r="ALD65" s="666"/>
      <c r="ALE65" s="666"/>
      <c r="ALF65" s="1455"/>
      <c r="ALG65" s="666"/>
      <c r="ALH65" s="666"/>
      <c r="ALI65" s="666"/>
      <c r="ALJ65" s="666"/>
      <c r="ALK65" s="666"/>
      <c r="ALL65" s="666"/>
      <c r="ALM65" s="666"/>
      <c r="ALN65" s="666"/>
      <c r="ALO65" s="666"/>
      <c r="ALP65" s="1453"/>
      <c r="ALQ65" s="1453"/>
      <c r="ALR65" s="1453"/>
      <c r="ALS65" s="1454"/>
      <c r="ALT65" s="666"/>
      <c r="ALU65" s="666"/>
      <c r="ALV65" s="666"/>
      <c r="ALW65" s="1455"/>
      <c r="ALX65" s="666"/>
      <c r="ALY65" s="666"/>
      <c r="ALZ65" s="666"/>
      <c r="AMA65" s="666"/>
      <c r="AMB65" s="666"/>
      <c r="AMC65" s="666"/>
      <c r="AMD65" s="666"/>
      <c r="AME65" s="666"/>
      <c r="AMF65" s="666"/>
      <c r="AMG65" s="1453"/>
      <c r="AMH65" s="1453"/>
      <c r="AMI65" s="1453"/>
      <c r="AMJ65" s="1454"/>
      <c r="AMK65" s="666"/>
      <c r="AML65" s="666"/>
      <c r="AMM65" s="666"/>
      <c r="AMN65" s="1455"/>
      <c r="AMO65" s="666"/>
      <c r="AMP65" s="666"/>
      <c r="AMQ65" s="666"/>
      <c r="AMR65" s="666"/>
      <c r="AMS65" s="666"/>
      <c r="AMT65" s="666"/>
      <c r="AMU65" s="666"/>
      <c r="AMV65" s="666"/>
      <c r="AMW65" s="666"/>
      <c r="AMX65" s="1453"/>
      <c r="AMY65" s="1453"/>
      <c r="AMZ65" s="1453"/>
      <c r="ANA65" s="1454"/>
      <c r="ANB65" s="666"/>
      <c r="ANC65" s="666"/>
      <c r="AND65" s="666"/>
      <c r="ANE65" s="1455"/>
      <c r="ANF65" s="666"/>
      <c r="ANG65" s="666"/>
      <c r="ANH65" s="666"/>
      <c r="ANI65" s="666"/>
      <c r="ANJ65" s="666"/>
      <c r="ANK65" s="666"/>
      <c r="ANL65" s="666"/>
      <c r="ANM65" s="666"/>
      <c r="ANN65" s="666"/>
      <c r="ANO65" s="1453"/>
      <c r="ANP65" s="1453"/>
      <c r="ANQ65" s="1453"/>
      <c r="ANR65" s="1454"/>
      <c r="ANS65" s="666"/>
      <c r="ANT65" s="666"/>
      <c r="ANU65" s="666"/>
      <c r="ANV65" s="1455"/>
      <c r="ANW65" s="666"/>
      <c r="ANX65" s="666"/>
      <c r="ANY65" s="666"/>
      <c r="ANZ65" s="666"/>
      <c r="AOA65" s="666"/>
      <c r="AOB65" s="666"/>
      <c r="AOC65" s="666"/>
      <c r="AOD65" s="666"/>
      <c r="AOE65" s="666"/>
      <c r="AOF65" s="1453"/>
      <c r="AOG65" s="1453"/>
      <c r="AOH65" s="1453"/>
      <c r="AOI65" s="1454"/>
      <c r="AOJ65" s="666"/>
      <c r="AOK65" s="666"/>
      <c r="AOL65" s="666"/>
      <c r="AOM65" s="1455"/>
      <c r="AON65" s="666"/>
      <c r="AOO65" s="666"/>
      <c r="AOP65" s="666"/>
      <c r="AOQ65" s="666"/>
      <c r="AOR65" s="666"/>
      <c r="AOS65" s="666"/>
      <c r="AOT65" s="666"/>
      <c r="AOU65" s="666"/>
      <c r="AOV65" s="666"/>
      <c r="AOW65" s="1453"/>
      <c r="AOX65" s="1453"/>
      <c r="AOY65" s="1453"/>
      <c r="AOZ65" s="1454"/>
      <c r="APA65" s="666"/>
      <c r="APB65" s="666"/>
      <c r="APC65" s="666"/>
      <c r="APD65" s="1455"/>
      <c r="APE65" s="666"/>
      <c r="APF65" s="666"/>
      <c r="APG65" s="666"/>
      <c r="APH65" s="666"/>
      <c r="API65" s="666"/>
      <c r="APJ65" s="666"/>
      <c r="APK65" s="666"/>
      <c r="APL65" s="666"/>
      <c r="APM65" s="666"/>
      <c r="APN65" s="1453"/>
      <c r="APO65" s="1453"/>
      <c r="APP65" s="1453"/>
      <c r="APQ65" s="1454"/>
      <c r="APR65" s="666"/>
      <c r="APS65" s="666"/>
      <c r="APT65" s="666"/>
      <c r="APU65" s="1455"/>
      <c r="APV65" s="666"/>
      <c r="APW65" s="666"/>
      <c r="APX65" s="666"/>
      <c r="APY65" s="666"/>
      <c r="APZ65" s="666"/>
      <c r="AQA65" s="666"/>
      <c r="AQB65" s="666"/>
      <c r="AQC65" s="666"/>
      <c r="AQD65" s="666"/>
      <c r="AQE65" s="1453"/>
      <c r="AQF65" s="1453"/>
      <c r="AQG65" s="1453"/>
      <c r="AQH65" s="1454"/>
      <c r="AQI65" s="666"/>
      <c r="AQJ65" s="666"/>
      <c r="AQK65" s="666"/>
      <c r="AQL65" s="1455"/>
      <c r="AQM65" s="666"/>
      <c r="AQN65" s="666"/>
      <c r="AQO65" s="666"/>
      <c r="AQP65" s="666"/>
      <c r="AQQ65" s="666"/>
      <c r="AQR65" s="666"/>
      <c r="AQS65" s="666"/>
      <c r="AQT65" s="666"/>
      <c r="AQU65" s="666"/>
      <c r="AQV65" s="1453"/>
      <c r="AQW65" s="1453"/>
      <c r="AQX65" s="1453"/>
      <c r="AQY65" s="1454"/>
      <c r="AQZ65" s="666"/>
      <c r="ARA65" s="666"/>
      <c r="ARB65" s="666"/>
      <c r="ARC65" s="1455"/>
      <c r="ARD65" s="666"/>
      <c r="ARE65" s="666"/>
      <c r="ARF65" s="666"/>
      <c r="ARG65" s="666"/>
      <c r="ARH65" s="666"/>
      <c r="ARI65" s="666"/>
      <c r="ARJ65" s="666"/>
      <c r="ARK65" s="666"/>
      <c r="ARL65" s="666"/>
      <c r="ARM65" s="1453"/>
      <c r="ARN65" s="1453"/>
      <c r="ARO65" s="1453"/>
      <c r="ARP65" s="1454"/>
      <c r="ARQ65" s="666"/>
      <c r="ARR65" s="666"/>
      <c r="ARS65" s="666"/>
      <c r="ART65" s="1455"/>
      <c r="ARU65" s="666"/>
      <c r="ARV65" s="666"/>
      <c r="ARW65" s="666"/>
      <c r="ARX65" s="666"/>
      <c r="ARY65" s="666"/>
      <c r="ARZ65" s="666"/>
      <c r="ASA65" s="666"/>
      <c r="ASB65" s="666"/>
      <c r="ASC65" s="666"/>
      <c r="ASD65" s="1453"/>
      <c r="ASE65" s="1453"/>
      <c r="ASF65" s="1453"/>
      <c r="ASG65" s="1454"/>
      <c r="ASH65" s="666"/>
      <c r="ASI65" s="666"/>
      <c r="ASJ65" s="666"/>
      <c r="ASK65" s="1455"/>
      <c r="ASL65" s="666"/>
      <c r="ASM65" s="666"/>
      <c r="ASN65" s="666"/>
      <c r="ASO65" s="666"/>
      <c r="ASP65" s="666"/>
      <c r="ASQ65" s="666"/>
      <c r="ASR65" s="666"/>
      <c r="ASS65" s="666"/>
      <c r="AST65" s="666"/>
      <c r="ASU65" s="1453"/>
      <c r="ASV65" s="1453"/>
      <c r="ASW65" s="1453"/>
      <c r="ASX65" s="1454"/>
      <c r="ASY65" s="666"/>
      <c r="ASZ65" s="666"/>
      <c r="ATA65" s="666"/>
      <c r="ATB65" s="1455"/>
      <c r="ATC65" s="666"/>
      <c r="ATD65" s="666"/>
      <c r="ATE65" s="666"/>
      <c r="ATF65" s="666"/>
      <c r="ATG65" s="666"/>
      <c r="ATH65" s="666"/>
      <c r="ATI65" s="666"/>
      <c r="ATJ65" s="666"/>
      <c r="ATK65" s="666"/>
      <c r="ATL65" s="1453"/>
      <c r="ATM65" s="1453"/>
      <c r="ATN65" s="1453"/>
      <c r="ATO65" s="1454"/>
      <c r="ATP65" s="666"/>
      <c r="ATQ65" s="666"/>
      <c r="ATR65" s="666"/>
      <c r="ATS65" s="1455"/>
      <c r="ATT65" s="666"/>
      <c r="ATU65" s="666"/>
      <c r="ATV65" s="666"/>
      <c r="ATW65" s="666"/>
      <c r="ATX65" s="666"/>
      <c r="ATY65" s="666"/>
      <c r="ATZ65" s="666"/>
      <c r="AUA65" s="666"/>
      <c r="AUB65" s="666"/>
      <c r="AUC65" s="1453"/>
      <c r="AUD65" s="1453"/>
      <c r="AUE65" s="1453"/>
      <c r="AUF65" s="1454"/>
      <c r="AUG65" s="666"/>
      <c r="AUH65" s="666"/>
      <c r="AUI65" s="666"/>
      <c r="AUJ65" s="1455"/>
      <c r="AUK65" s="666"/>
      <c r="AUL65" s="666"/>
      <c r="AUM65" s="666"/>
      <c r="AUN65" s="666"/>
      <c r="AUO65" s="666"/>
      <c r="AUP65" s="666"/>
      <c r="AUQ65" s="666"/>
      <c r="AUR65" s="666"/>
      <c r="AUS65" s="666"/>
      <c r="AUT65" s="1453"/>
      <c r="AUU65" s="1453"/>
      <c r="AUV65" s="1453"/>
      <c r="AUW65" s="1454"/>
      <c r="AUX65" s="666"/>
      <c r="AUY65" s="666"/>
      <c r="AUZ65" s="666"/>
      <c r="AVA65" s="1455"/>
      <c r="AVB65" s="666"/>
      <c r="AVC65" s="666"/>
      <c r="AVD65" s="666"/>
      <c r="AVE65" s="666"/>
      <c r="AVF65" s="666"/>
      <c r="AVG65" s="666"/>
      <c r="AVH65" s="666"/>
      <c r="AVI65" s="666"/>
      <c r="AVJ65" s="666"/>
      <c r="AVK65" s="1453"/>
      <c r="AVL65" s="1453"/>
      <c r="AVM65" s="1453"/>
      <c r="AVN65" s="1454"/>
      <c r="AVO65" s="666"/>
      <c r="AVP65" s="666"/>
      <c r="AVQ65" s="666"/>
      <c r="AVR65" s="1455"/>
      <c r="AVS65" s="666"/>
      <c r="AVT65" s="666"/>
      <c r="AVU65" s="666"/>
      <c r="AVV65" s="666"/>
      <c r="AVW65" s="666"/>
      <c r="AVX65" s="666"/>
      <c r="AVY65" s="666"/>
      <c r="AVZ65" s="666"/>
      <c r="AWA65" s="666"/>
      <c r="AWB65" s="1453"/>
      <c r="AWC65" s="1453"/>
      <c r="AWD65" s="1453"/>
      <c r="AWE65" s="1454"/>
      <c r="AWF65" s="666"/>
      <c r="AWG65" s="666"/>
      <c r="AWH65" s="666"/>
      <c r="AWI65" s="1455"/>
      <c r="AWJ65" s="666"/>
      <c r="AWK65" s="666"/>
      <c r="AWL65" s="666"/>
      <c r="AWM65" s="666"/>
      <c r="AWN65" s="666"/>
      <c r="AWO65" s="666"/>
      <c r="AWP65" s="666"/>
      <c r="AWQ65" s="666"/>
      <c r="AWR65" s="666"/>
      <c r="AWS65" s="1453"/>
      <c r="AWT65" s="1453"/>
      <c r="AWU65" s="1453"/>
      <c r="AWV65" s="1454"/>
      <c r="AWW65" s="666"/>
      <c r="AWX65" s="666"/>
      <c r="AWY65" s="666"/>
      <c r="AWZ65" s="1455"/>
      <c r="AXA65" s="666"/>
      <c r="AXB65" s="666"/>
      <c r="AXC65" s="666"/>
      <c r="AXD65" s="666"/>
      <c r="AXE65" s="666"/>
      <c r="AXF65" s="666"/>
      <c r="AXG65" s="666"/>
      <c r="AXH65" s="666"/>
      <c r="AXI65" s="666"/>
      <c r="AXJ65" s="1453"/>
      <c r="AXK65" s="1453"/>
      <c r="AXL65" s="1453"/>
      <c r="AXM65" s="1454"/>
      <c r="AXN65" s="666"/>
      <c r="AXO65" s="666"/>
      <c r="AXP65" s="666"/>
      <c r="AXQ65" s="1455"/>
      <c r="AXR65" s="666"/>
      <c r="AXS65" s="666"/>
      <c r="AXT65" s="666"/>
      <c r="AXU65" s="666"/>
      <c r="AXV65" s="666"/>
      <c r="AXW65" s="666"/>
      <c r="AXX65" s="666"/>
      <c r="AXY65" s="666"/>
      <c r="AXZ65" s="666"/>
      <c r="AYA65" s="1453"/>
      <c r="AYB65" s="1453"/>
      <c r="AYC65" s="1453"/>
      <c r="AYD65" s="1454"/>
      <c r="AYE65" s="666"/>
      <c r="AYF65" s="666"/>
      <c r="AYG65" s="666"/>
      <c r="AYH65" s="1455"/>
      <c r="AYI65" s="666"/>
      <c r="AYJ65" s="666"/>
      <c r="AYK65" s="666"/>
      <c r="AYL65" s="666"/>
      <c r="AYM65" s="666"/>
      <c r="AYN65" s="666"/>
      <c r="AYO65" s="666"/>
      <c r="AYP65" s="666"/>
      <c r="AYQ65" s="666"/>
      <c r="AYR65" s="1453"/>
      <c r="AYS65" s="1453"/>
      <c r="AYT65" s="1453"/>
      <c r="AYU65" s="1454"/>
      <c r="AYV65" s="666"/>
      <c r="AYW65" s="666"/>
      <c r="AYX65" s="666"/>
      <c r="AYY65" s="1455"/>
      <c r="AYZ65" s="666"/>
      <c r="AZA65" s="666"/>
      <c r="AZB65" s="666"/>
      <c r="AZC65" s="666"/>
      <c r="AZD65" s="666"/>
      <c r="AZE65" s="666"/>
      <c r="AZF65" s="666"/>
      <c r="AZG65" s="666"/>
      <c r="AZH65" s="666"/>
      <c r="AZI65" s="1453"/>
      <c r="AZJ65" s="1453"/>
      <c r="AZK65" s="1453"/>
      <c r="AZL65" s="1454"/>
      <c r="AZM65" s="666"/>
      <c r="AZN65" s="666"/>
      <c r="AZO65" s="666"/>
      <c r="AZP65" s="1455"/>
      <c r="AZQ65" s="666"/>
      <c r="AZR65" s="666"/>
      <c r="AZS65" s="666"/>
      <c r="AZT65" s="666"/>
      <c r="AZU65" s="666"/>
      <c r="AZV65" s="666"/>
      <c r="AZW65" s="666"/>
      <c r="AZX65" s="666"/>
      <c r="AZY65" s="666"/>
      <c r="AZZ65" s="1453"/>
      <c r="BAA65" s="1453"/>
      <c r="BAB65" s="1453"/>
      <c r="BAC65" s="1454"/>
      <c r="BAD65" s="666"/>
      <c r="BAE65" s="666"/>
      <c r="BAF65" s="666"/>
      <c r="BAG65" s="1455"/>
      <c r="BAH65" s="666"/>
      <c r="BAI65" s="666"/>
      <c r="BAJ65" s="666"/>
      <c r="BAK65" s="666"/>
      <c r="BAL65" s="666"/>
      <c r="BAM65" s="666"/>
      <c r="BAN65" s="666"/>
      <c r="BAO65" s="666"/>
      <c r="BAP65" s="666"/>
      <c r="BAQ65" s="1453"/>
      <c r="BAR65" s="1453"/>
      <c r="BAS65" s="1453"/>
      <c r="BAT65" s="1454"/>
      <c r="BAU65" s="666"/>
      <c r="BAV65" s="666"/>
      <c r="BAW65" s="666"/>
      <c r="BAX65" s="1455"/>
      <c r="BAY65" s="666"/>
      <c r="BAZ65" s="666"/>
      <c r="BBA65" s="666"/>
      <c r="BBB65" s="666"/>
      <c r="BBC65" s="666"/>
      <c r="BBD65" s="666"/>
      <c r="BBE65" s="666"/>
      <c r="BBF65" s="666"/>
      <c r="BBG65" s="666"/>
      <c r="BBH65" s="1453"/>
      <c r="BBI65" s="1453"/>
      <c r="BBJ65" s="1453"/>
      <c r="BBK65" s="1454"/>
      <c r="BBL65" s="666"/>
      <c r="BBM65" s="666"/>
      <c r="BBN65" s="666"/>
      <c r="BBO65" s="1455"/>
      <c r="BBP65" s="666"/>
      <c r="BBQ65" s="666"/>
      <c r="BBR65" s="666"/>
      <c r="BBS65" s="666"/>
      <c r="BBT65" s="666"/>
      <c r="BBU65" s="666"/>
      <c r="BBV65" s="666"/>
      <c r="BBW65" s="666"/>
      <c r="BBX65" s="666"/>
      <c r="BBY65" s="1453"/>
      <c r="BBZ65" s="1453"/>
      <c r="BCA65" s="1453"/>
      <c r="BCB65" s="1454"/>
      <c r="BCC65" s="666"/>
      <c r="BCD65" s="666"/>
      <c r="BCE65" s="666"/>
      <c r="BCF65" s="1455"/>
      <c r="BCG65" s="666"/>
      <c r="BCH65" s="666"/>
      <c r="BCI65" s="666"/>
      <c r="BCJ65" s="666"/>
      <c r="BCK65" s="666"/>
      <c r="BCL65" s="666"/>
      <c r="BCM65" s="666"/>
      <c r="BCN65" s="666"/>
      <c r="BCO65" s="666"/>
      <c r="BCP65" s="1453"/>
      <c r="BCQ65" s="1453"/>
      <c r="BCR65" s="1453"/>
      <c r="BCS65" s="1454"/>
      <c r="BCT65" s="666"/>
      <c r="BCU65" s="666"/>
      <c r="BCV65" s="666"/>
      <c r="BCW65" s="1455"/>
      <c r="BCX65" s="666"/>
      <c r="BCY65" s="666"/>
      <c r="BCZ65" s="666"/>
      <c r="BDA65" s="666"/>
      <c r="BDB65" s="666"/>
      <c r="BDC65" s="666"/>
      <c r="BDD65" s="666"/>
      <c r="BDE65" s="666"/>
      <c r="BDF65" s="666"/>
      <c r="BDG65" s="1453"/>
      <c r="BDH65" s="1453"/>
      <c r="BDI65" s="1453"/>
      <c r="BDJ65" s="1454"/>
      <c r="BDK65" s="666"/>
      <c r="BDL65" s="666"/>
      <c r="BDM65" s="666"/>
      <c r="BDN65" s="1455"/>
      <c r="BDO65" s="666"/>
      <c r="BDP65" s="666"/>
      <c r="BDQ65" s="666"/>
      <c r="BDR65" s="666"/>
      <c r="BDS65" s="666"/>
      <c r="BDT65" s="666"/>
      <c r="BDU65" s="666"/>
      <c r="BDV65" s="666"/>
      <c r="BDW65" s="666"/>
      <c r="BDX65" s="1453"/>
      <c r="BDY65" s="1453"/>
      <c r="BDZ65" s="1453"/>
      <c r="BEA65" s="1454"/>
      <c r="BEB65" s="666"/>
      <c r="BEC65" s="666"/>
      <c r="BED65" s="666"/>
      <c r="BEE65" s="1455"/>
      <c r="BEF65" s="666"/>
      <c r="BEG65" s="666"/>
      <c r="BEH65" s="666"/>
      <c r="BEI65" s="666"/>
      <c r="BEJ65" s="666"/>
      <c r="BEK65" s="666"/>
      <c r="BEL65" s="666"/>
      <c r="BEM65" s="666"/>
      <c r="BEN65" s="666"/>
      <c r="BEO65" s="1453"/>
      <c r="BEP65" s="1453"/>
      <c r="BEQ65" s="1453"/>
      <c r="BER65" s="1454"/>
      <c r="BES65" s="666"/>
      <c r="BET65" s="666"/>
      <c r="BEU65" s="666"/>
      <c r="BEV65" s="1455"/>
      <c r="BEW65" s="666"/>
      <c r="BEX65" s="666"/>
      <c r="BEY65" s="666"/>
      <c r="BEZ65" s="666"/>
      <c r="BFA65" s="666"/>
      <c r="BFB65" s="666"/>
      <c r="BFC65" s="666"/>
      <c r="BFD65" s="666"/>
      <c r="BFE65" s="666"/>
      <c r="BFF65" s="1453"/>
      <c r="BFG65" s="1453"/>
      <c r="BFH65" s="1453"/>
      <c r="BFI65" s="1454"/>
      <c r="BFJ65" s="666"/>
      <c r="BFK65" s="666"/>
      <c r="BFL65" s="666"/>
      <c r="BFM65" s="1455"/>
      <c r="BFN65" s="666"/>
      <c r="BFO65" s="666"/>
      <c r="BFP65" s="666"/>
      <c r="BFQ65" s="666"/>
      <c r="BFR65" s="666"/>
      <c r="BFS65" s="666"/>
      <c r="BFT65" s="666"/>
      <c r="BFU65" s="666"/>
      <c r="BFV65" s="666"/>
      <c r="BFW65" s="1453"/>
      <c r="BFX65" s="1453"/>
      <c r="BFY65" s="1453"/>
      <c r="BFZ65" s="1454"/>
      <c r="BGA65" s="666"/>
      <c r="BGB65" s="666"/>
      <c r="BGC65" s="666"/>
      <c r="BGD65" s="1455"/>
      <c r="BGE65" s="666"/>
      <c r="BGF65" s="666"/>
      <c r="BGG65" s="666"/>
      <c r="BGH65" s="666"/>
      <c r="BGI65" s="666"/>
      <c r="BGJ65" s="666"/>
      <c r="BGK65" s="666"/>
      <c r="BGL65" s="666"/>
      <c r="BGM65" s="666"/>
      <c r="BGN65" s="1453"/>
      <c r="BGO65" s="1453"/>
      <c r="BGP65" s="1453"/>
      <c r="BGQ65" s="1454"/>
      <c r="BGR65" s="666"/>
      <c r="BGS65" s="666"/>
      <c r="BGT65" s="666"/>
      <c r="BGU65" s="1455"/>
      <c r="BGV65" s="666"/>
      <c r="BGW65" s="666"/>
      <c r="BGX65" s="666"/>
      <c r="BGY65" s="666"/>
      <c r="BGZ65" s="666"/>
      <c r="BHA65" s="666"/>
      <c r="BHB65" s="666"/>
      <c r="BHC65" s="666"/>
      <c r="BHD65" s="666"/>
      <c r="BHE65" s="1453"/>
      <c r="BHF65" s="1453"/>
      <c r="BHG65" s="1453"/>
      <c r="BHH65" s="1454"/>
      <c r="BHI65" s="666"/>
      <c r="BHJ65" s="666"/>
      <c r="BHK65" s="666"/>
      <c r="BHL65" s="1455"/>
      <c r="BHM65" s="666"/>
      <c r="BHN65" s="666"/>
      <c r="BHO65" s="666"/>
      <c r="BHP65" s="666"/>
      <c r="BHQ65" s="666"/>
      <c r="BHR65" s="666"/>
      <c r="BHS65" s="666"/>
      <c r="BHT65" s="666"/>
      <c r="BHU65" s="666"/>
      <c r="BHV65" s="1453"/>
      <c r="BHW65" s="1453"/>
      <c r="BHX65" s="1453"/>
      <c r="BHY65" s="1454"/>
      <c r="BHZ65" s="666"/>
      <c r="BIA65" s="666"/>
      <c r="BIB65" s="666"/>
      <c r="BIC65" s="1455"/>
      <c r="BID65" s="666"/>
      <c r="BIE65" s="666"/>
      <c r="BIF65" s="666"/>
      <c r="BIG65" s="666"/>
      <c r="BIH65" s="666"/>
      <c r="BII65" s="666"/>
      <c r="BIJ65" s="666"/>
      <c r="BIK65" s="666"/>
      <c r="BIL65" s="666"/>
      <c r="BIM65" s="1453"/>
      <c r="BIN65" s="1453"/>
      <c r="BIO65" s="1453"/>
      <c r="BIP65" s="1454"/>
      <c r="BIQ65" s="666"/>
      <c r="BIR65" s="666"/>
      <c r="BIS65" s="666"/>
      <c r="BIT65" s="1455"/>
      <c r="BIU65" s="666"/>
      <c r="BIV65" s="666"/>
      <c r="BIW65" s="666"/>
      <c r="BIX65" s="666"/>
      <c r="BIY65" s="666"/>
      <c r="BIZ65" s="666"/>
      <c r="BJA65" s="666"/>
      <c r="BJB65" s="666"/>
      <c r="BJC65" s="666"/>
      <c r="BJD65" s="1453"/>
      <c r="BJE65" s="1453"/>
      <c r="BJF65" s="1453"/>
      <c r="BJG65" s="1454"/>
      <c r="BJH65" s="666"/>
      <c r="BJI65" s="666"/>
      <c r="BJJ65" s="666"/>
      <c r="BJK65" s="1455"/>
      <c r="BJL65" s="666"/>
      <c r="BJM65" s="666"/>
      <c r="BJN65" s="666"/>
      <c r="BJO65" s="666"/>
      <c r="BJP65" s="666"/>
      <c r="BJQ65" s="666"/>
      <c r="BJR65" s="666"/>
      <c r="BJS65" s="666"/>
      <c r="BJT65" s="666"/>
      <c r="BJU65" s="1453"/>
      <c r="BJV65" s="1453"/>
      <c r="BJW65" s="1453"/>
      <c r="BJX65" s="1454"/>
      <c r="BJY65" s="666"/>
      <c r="BJZ65" s="666"/>
      <c r="BKA65" s="666"/>
      <c r="BKB65" s="1455"/>
      <c r="BKC65" s="666"/>
      <c r="BKD65" s="666"/>
      <c r="BKE65" s="666"/>
      <c r="BKF65" s="666"/>
      <c r="BKG65" s="666"/>
      <c r="BKH65" s="666"/>
      <c r="BKI65" s="666"/>
      <c r="BKJ65" s="666"/>
      <c r="BKK65" s="666"/>
      <c r="BKL65" s="1453"/>
      <c r="BKM65" s="1453"/>
      <c r="BKN65" s="1453"/>
      <c r="BKO65" s="1454"/>
      <c r="BKP65" s="666"/>
      <c r="BKQ65" s="666"/>
      <c r="BKR65" s="666"/>
      <c r="BKS65" s="1455"/>
      <c r="BKT65" s="666"/>
      <c r="BKU65" s="666"/>
      <c r="BKV65" s="666"/>
      <c r="BKW65" s="666"/>
      <c r="BKX65" s="666"/>
      <c r="BKY65" s="666"/>
      <c r="BKZ65" s="666"/>
      <c r="BLA65" s="666"/>
      <c r="BLB65" s="666"/>
      <c r="BLC65" s="1453"/>
      <c r="BLD65" s="1453"/>
      <c r="BLE65" s="1453"/>
      <c r="BLF65" s="1454"/>
      <c r="BLG65" s="666"/>
      <c r="BLH65" s="666"/>
      <c r="BLI65" s="666"/>
      <c r="BLJ65" s="1455"/>
      <c r="BLK65" s="666"/>
      <c r="BLL65" s="666"/>
      <c r="BLM65" s="666"/>
      <c r="BLN65" s="666"/>
      <c r="BLO65" s="666"/>
      <c r="BLP65" s="666"/>
      <c r="BLQ65" s="666"/>
      <c r="BLR65" s="666"/>
      <c r="BLS65" s="666"/>
      <c r="BLT65" s="1453"/>
      <c r="BLU65" s="1453"/>
      <c r="BLV65" s="1453"/>
      <c r="BLW65" s="1454"/>
      <c r="BLX65" s="666"/>
      <c r="BLY65" s="666"/>
      <c r="BLZ65" s="666"/>
      <c r="BMA65" s="1455"/>
      <c r="BMB65" s="666"/>
      <c r="BMC65" s="666"/>
      <c r="BMD65" s="666"/>
      <c r="BME65" s="666"/>
      <c r="BMF65" s="666"/>
      <c r="BMG65" s="666"/>
      <c r="BMH65" s="666"/>
      <c r="BMI65" s="666"/>
      <c r="BMJ65" s="666"/>
      <c r="BMK65" s="1453"/>
      <c r="BML65" s="1453"/>
      <c r="BMM65" s="1453"/>
      <c r="BMN65" s="1454"/>
      <c r="BMO65" s="666"/>
      <c r="BMP65" s="666"/>
      <c r="BMQ65" s="666"/>
      <c r="BMR65" s="1455"/>
      <c r="BMS65" s="666"/>
      <c r="BMT65" s="666"/>
      <c r="BMU65" s="666"/>
      <c r="BMV65" s="666"/>
      <c r="BMW65" s="666"/>
      <c r="BMX65" s="666"/>
      <c r="BMY65" s="666"/>
      <c r="BMZ65" s="666"/>
      <c r="BNA65" s="666"/>
      <c r="BNB65" s="1453"/>
      <c r="BNC65" s="1453"/>
      <c r="BND65" s="1453"/>
      <c r="BNE65" s="1454"/>
      <c r="BNF65" s="666"/>
      <c r="BNG65" s="666"/>
      <c r="BNH65" s="666"/>
      <c r="BNI65" s="1455"/>
      <c r="BNJ65" s="666"/>
      <c r="BNK65" s="666"/>
      <c r="BNL65" s="666"/>
      <c r="BNM65" s="666"/>
      <c r="BNN65" s="666"/>
      <c r="BNO65" s="666"/>
      <c r="BNP65" s="666"/>
      <c r="BNQ65" s="666"/>
      <c r="BNR65" s="666"/>
      <c r="BNS65" s="1453"/>
      <c r="BNT65" s="1453"/>
      <c r="BNU65" s="1453"/>
      <c r="BNV65" s="1454"/>
      <c r="BNW65" s="666"/>
      <c r="BNX65" s="666"/>
      <c r="BNY65" s="666"/>
      <c r="BNZ65" s="1455"/>
      <c r="BOA65" s="666"/>
      <c r="BOB65" s="666"/>
      <c r="BOC65" s="666"/>
      <c r="BOD65" s="666"/>
      <c r="BOE65" s="666"/>
      <c r="BOF65" s="666"/>
      <c r="BOG65" s="666"/>
      <c r="BOH65" s="666"/>
      <c r="BOI65" s="666"/>
      <c r="BOJ65" s="1453"/>
      <c r="BOK65" s="1453"/>
      <c r="BOL65" s="1453"/>
      <c r="BOM65" s="1454"/>
      <c r="BON65" s="666"/>
      <c r="BOO65" s="666"/>
      <c r="BOP65" s="666"/>
      <c r="BOQ65" s="1455"/>
      <c r="BOR65" s="666"/>
      <c r="BOS65" s="666"/>
      <c r="BOT65" s="666"/>
      <c r="BOU65" s="666"/>
      <c r="BOV65" s="666"/>
      <c r="BOW65" s="666"/>
      <c r="BOX65" s="666"/>
      <c r="BOY65" s="666"/>
      <c r="BOZ65" s="666"/>
      <c r="BPA65" s="1453"/>
      <c r="BPB65" s="1453"/>
      <c r="BPC65" s="1453"/>
      <c r="BPD65" s="1454"/>
      <c r="BPE65" s="666"/>
      <c r="BPF65" s="666"/>
      <c r="BPG65" s="666"/>
      <c r="BPH65" s="1455"/>
      <c r="BPI65" s="666"/>
      <c r="BPJ65" s="666"/>
      <c r="BPK65" s="666"/>
      <c r="BPL65" s="666"/>
      <c r="BPM65" s="666"/>
      <c r="BPN65" s="666"/>
      <c r="BPO65" s="666"/>
      <c r="BPP65" s="666"/>
      <c r="BPQ65" s="666"/>
      <c r="BPR65" s="1453"/>
      <c r="BPS65" s="1453"/>
      <c r="BPT65" s="1453"/>
      <c r="BPU65" s="1454"/>
      <c r="BPV65" s="666"/>
      <c r="BPW65" s="666"/>
      <c r="BPX65" s="666"/>
      <c r="BPY65" s="1455"/>
      <c r="BPZ65" s="666"/>
      <c r="BQA65" s="666"/>
      <c r="BQB65" s="666"/>
      <c r="BQC65" s="666"/>
      <c r="BQD65" s="666"/>
      <c r="BQE65" s="666"/>
      <c r="BQF65" s="666"/>
      <c r="BQG65" s="666"/>
      <c r="BQH65" s="666"/>
      <c r="BQI65" s="1453"/>
      <c r="BQJ65" s="1453"/>
      <c r="BQK65" s="1453"/>
      <c r="BQL65" s="1454"/>
      <c r="BQM65" s="666"/>
      <c r="BQN65" s="666"/>
      <c r="BQO65" s="666"/>
      <c r="BQP65" s="1455"/>
      <c r="BQQ65" s="666"/>
      <c r="BQR65" s="666"/>
      <c r="BQS65" s="666"/>
      <c r="BQT65" s="666"/>
      <c r="BQU65" s="666"/>
      <c r="BQV65" s="666"/>
      <c r="BQW65" s="666"/>
      <c r="BQX65" s="666"/>
      <c r="BQY65" s="666"/>
      <c r="BQZ65" s="1453"/>
      <c r="BRA65" s="1453"/>
      <c r="BRB65" s="1453"/>
      <c r="BRC65" s="1454"/>
      <c r="BRD65" s="666"/>
      <c r="BRE65" s="666"/>
      <c r="BRF65" s="666"/>
      <c r="BRG65" s="1455"/>
      <c r="BRH65" s="666"/>
      <c r="BRI65" s="666"/>
      <c r="BRJ65" s="666"/>
      <c r="BRK65" s="666"/>
      <c r="BRL65" s="666"/>
      <c r="BRM65" s="666"/>
      <c r="BRN65" s="666"/>
      <c r="BRO65" s="666"/>
      <c r="BRP65" s="666"/>
      <c r="BRQ65" s="1453"/>
      <c r="BRR65" s="1453"/>
      <c r="BRS65" s="1453"/>
      <c r="BRT65" s="1454"/>
      <c r="BRU65" s="666"/>
      <c r="BRV65" s="666"/>
      <c r="BRW65" s="666"/>
      <c r="BRX65" s="1455"/>
      <c r="BRY65" s="666"/>
      <c r="BRZ65" s="666"/>
      <c r="BSA65" s="666"/>
      <c r="BSB65" s="666"/>
      <c r="BSC65" s="666"/>
      <c r="BSD65" s="666"/>
      <c r="BSE65" s="666"/>
      <c r="BSF65" s="666"/>
      <c r="BSG65" s="666"/>
      <c r="BSH65" s="1453"/>
      <c r="BSI65" s="1453"/>
      <c r="BSJ65" s="1453"/>
      <c r="BSK65" s="1454"/>
      <c r="BSL65" s="666"/>
      <c r="BSM65" s="666"/>
      <c r="BSN65" s="666"/>
      <c r="BSO65" s="1455"/>
      <c r="BSP65" s="666"/>
      <c r="BSQ65" s="666"/>
      <c r="BSR65" s="666"/>
      <c r="BSS65" s="666"/>
      <c r="BST65" s="666"/>
      <c r="BSU65" s="666"/>
      <c r="BSV65" s="666"/>
      <c r="BSW65" s="666"/>
      <c r="BSX65" s="666"/>
      <c r="BSY65" s="1453"/>
      <c r="BSZ65" s="1453"/>
      <c r="BTA65" s="1453"/>
      <c r="BTB65" s="1454"/>
      <c r="BTC65" s="666"/>
      <c r="BTD65" s="666"/>
      <c r="BTE65" s="666"/>
      <c r="BTF65" s="1455"/>
      <c r="BTG65" s="666"/>
      <c r="BTH65" s="666"/>
      <c r="BTI65" s="666"/>
      <c r="BTJ65" s="666"/>
      <c r="BTK65" s="666"/>
      <c r="BTL65" s="666"/>
      <c r="BTM65" s="666"/>
      <c r="BTN65" s="666"/>
      <c r="BTO65" s="666"/>
      <c r="BTP65" s="1453"/>
      <c r="BTQ65" s="1453"/>
      <c r="BTR65" s="1453"/>
      <c r="BTS65" s="1454"/>
      <c r="BTT65" s="666"/>
      <c r="BTU65" s="666"/>
      <c r="BTV65" s="666"/>
      <c r="BTW65" s="1455"/>
      <c r="BTX65" s="666"/>
      <c r="BTY65" s="666"/>
      <c r="BTZ65" s="666"/>
      <c r="BUA65" s="666"/>
      <c r="BUB65" s="666"/>
      <c r="BUC65" s="666"/>
      <c r="BUD65" s="666"/>
      <c r="BUE65" s="666"/>
      <c r="BUF65" s="666"/>
      <c r="BUG65" s="1453"/>
      <c r="BUH65" s="1453"/>
      <c r="BUI65" s="1453"/>
      <c r="BUJ65" s="1454"/>
      <c r="BUK65" s="666"/>
      <c r="BUL65" s="666"/>
      <c r="BUM65" s="666"/>
      <c r="BUN65" s="1455"/>
      <c r="BUO65" s="666"/>
      <c r="BUP65" s="666"/>
      <c r="BUQ65" s="666"/>
      <c r="BUR65" s="666"/>
      <c r="BUS65" s="666"/>
      <c r="BUT65" s="666"/>
      <c r="BUU65" s="666"/>
      <c r="BUV65" s="666"/>
      <c r="BUW65" s="666"/>
      <c r="BUX65" s="1453"/>
      <c r="BUY65" s="1453"/>
      <c r="BUZ65" s="1453"/>
      <c r="BVA65" s="1454"/>
      <c r="BVB65" s="666"/>
      <c r="BVC65" s="666"/>
      <c r="BVD65" s="666"/>
      <c r="BVE65" s="1455"/>
      <c r="BVF65" s="666"/>
      <c r="BVG65" s="666"/>
      <c r="BVH65" s="666"/>
      <c r="BVI65" s="666"/>
      <c r="BVJ65" s="666"/>
      <c r="BVK65" s="666"/>
      <c r="BVL65" s="666"/>
      <c r="BVM65" s="666"/>
      <c r="BVN65" s="666"/>
      <c r="BVO65" s="1453"/>
      <c r="BVP65" s="1453"/>
      <c r="BVQ65" s="1453"/>
      <c r="BVR65" s="1454"/>
      <c r="BVS65" s="666"/>
      <c r="BVT65" s="666"/>
      <c r="BVU65" s="666"/>
      <c r="BVV65" s="1455"/>
      <c r="BVW65" s="666"/>
      <c r="BVX65" s="666"/>
      <c r="BVY65" s="666"/>
      <c r="BVZ65" s="666"/>
      <c r="BWA65" s="666"/>
      <c r="BWB65" s="666"/>
      <c r="BWC65" s="666"/>
      <c r="BWD65" s="666"/>
      <c r="BWE65" s="666"/>
      <c r="BWF65" s="1453"/>
      <c r="BWG65" s="1453"/>
      <c r="BWH65" s="1453"/>
      <c r="BWI65" s="1454"/>
      <c r="BWJ65" s="666"/>
      <c r="BWK65" s="666"/>
      <c r="BWL65" s="666"/>
      <c r="BWM65" s="1455"/>
      <c r="BWN65" s="666"/>
      <c r="BWO65" s="666"/>
      <c r="BWP65" s="666"/>
      <c r="BWQ65" s="666"/>
      <c r="BWR65" s="666"/>
      <c r="BWS65" s="666"/>
      <c r="BWT65" s="666"/>
      <c r="BWU65" s="666"/>
      <c r="BWV65" s="666"/>
      <c r="BWW65" s="1453"/>
      <c r="BWX65" s="1453"/>
      <c r="BWY65" s="1453"/>
      <c r="BWZ65" s="1454"/>
      <c r="BXA65" s="666"/>
      <c r="BXB65" s="666"/>
      <c r="BXC65" s="666"/>
      <c r="BXD65" s="1455"/>
      <c r="BXE65" s="666"/>
      <c r="BXF65" s="666"/>
      <c r="BXG65" s="666"/>
      <c r="BXH65" s="666"/>
      <c r="BXI65" s="666"/>
      <c r="BXJ65" s="666"/>
      <c r="BXK65" s="666"/>
      <c r="BXL65" s="666"/>
      <c r="BXM65" s="666"/>
      <c r="BXN65" s="1453"/>
      <c r="BXO65" s="1453"/>
      <c r="BXP65" s="1453"/>
      <c r="BXQ65" s="1454"/>
      <c r="BXR65" s="666"/>
      <c r="BXS65" s="666"/>
      <c r="BXT65" s="666"/>
      <c r="BXU65" s="1455"/>
      <c r="BXV65" s="666"/>
      <c r="BXW65" s="666"/>
      <c r="BXX65" s="666"/>
      <c r="BXY65" s="666"/>
      <c r="BXZ65" s="666"/>
      <c r="BYA65" s="666"/>
      <c r="BYB65" s="666"/>
      <c r="BYC65" s="666"/>
      <c r="BYD65" s="666"/>
      <c r="BYE65" s="1453"/>
      <c r="BYF65" s="1453"/>
      <c r="BYG65" s="1453"/>
      <c r="BYH65" s="1454"/>
      <c r="BYI65" s="666"/>
      <c r="BYJ65" s="666"/>
      <c r="BYK65" s="666"/>
      <c r="BYL65" s="1455"/>
      <c r="BYM65" s="666"/>
      <c r="BYN65" s="666"/>
      <c r="BYO65" s="666"/>
      <c r="BYP65" s="666"/>
      <c r="BYQ65" s="666"/>
      <c r="BYR65" s="666"/>
      <c r="BYS65" s="666"/>
      <c r="BYT65" s="666"/>
      <c r="BYU65" s="666"/>
      <c r="BYV65" s="1453"/>
      <c r="BYW65" s="1453"/>
      <c r="BYX65" s="1453"/>
      <c r="BYY65" s="1454"/>
      <c r="BYZ65" s="666"/>
      <c r="BZA65" s="666"/>
      <c r="BZB65" s="666"/>
      <c r="BZC65" s="1455"/>
      <c r="BZD65" s="666"/>
      <c r="BZE65" s="666"/>
      <c r="BZF65" s="666"/>
      <c r="BZG65" s="666"/>
      <c r="BZH65" s="666"/>
      <c r="BZI65" s="666"/>
      <c r="BZJ65" s="666"/>
      <c r="BZK65" s="666"/>
      <c r="BZL65" s="666"/>
      <c r="BZM65" s="1453"/>
      <c r="BZN65" s="1453"/>
      <c r="BZO65" s="1453"/>
      <c r="BZP65" s="1454"/>
      <c r="BZQ65" s="666"/>
      <c r="BZR65" s="666"/>
      <c r="BZS65" s="666"/>
      <c r="BZT65" s="1455"/>
      <c r="BZU65" s="666"/>
      <c r="BZV65" s="666"/>
      <c r="BZW65" s="666"/>
      <c r="BZX65" s="666"/>
      <c r="BZY65" s="666"/>
      <c r="BZZ65" s="666"/>
      <c r="CAA65" s="666"/>
      <c r="CAB65" s="666"/>
      <c r="CAC65" s="666"/>
      <c r="CAD65" s="1453"/>
      <c r="CAE65" s="1453"/>
      <c r="CAF65" s="1453"/>
      <c r="CAG65" s="1454"/>
      <c r="CAH65" s="666"/>
      <c r="CAI65" s="666"/>
      <c r="CAJ65" s="666"/>
      <c r="CAK65" s="1455"/>
      <c r="CAL65" s="666"/>
      <c r="CAM65" s="666"/>
      <c r="CAN65" s="666"/>
      <c r="CAO65" s="666"/>
      <c r="CAP65" s="666"/>
      <c r="CAQ65" s="666"/>
      <c r="CAR65" s="666"/>
      <c r="CAS65" s="666"/>
      <c r="CAT65" s="666"/>
      <c r="CAU65" s="1453"/>
      <c r="CAV65" s="1453"/>
      <c r="CAW65" s="1453"/>
      <c r="CAX65" s="1454"/>
      <c r="CAY65" s="666"/>
      <c r="CAZ65" s="666"/>
      <c r="CBA65" s="666"/>
      <c r="CBB65" s="1455"/>
      <c r="CBC65" s="666"/>
      <c r="CBD65" s="666"/>
      <c r="CBE65" s="666"/>
      <c r="CBF65" s="666"/>
      <c r="CBG65" s="666"/>
      <c r="CBH65" s="666"/>
      <c r="CBI65" s="666"/>
      <c r="CBJ65" s="666"/>
      <c r="CBK65" s="666"/>
      <c r="CBL65" s="1453"/>
      <c r="CBM65" s="1453"/>
      <c r="CBN65" s="1453"/>
      <c r="CBO65" s="1454"/>
      <c r="CBP65" s="666"/>
      <c r="CBQ65" s="666"/>
      <c r="CBR65" s="666"/>
      <c r="CBS65" s="1455"/>
      <c r="CBT65" s="666"/>
      <c r="CBU65" s="666"/>
      <c r="CBV65" s="666"/>
      <c r="CBW65" s="666"/>
      <c r="CBX65" s="666"/>
      <c r="CBY65" s="666"/>
      <c r="CBZ65" s="666"/>
      <c r="CCA65" s="666"/>
      <c r="CCB65" s="666"/>
      <c r="CCC65" s="1453"/>
      <c r="CCD65" s="1453"/>
      <c r="CCE65" s="1453"/>
      <c r="CCF65" s="1454"/>
      <c r="CCG65" s="666"/>
      <c r="CCH65" s="666"/>
      <c r="CCI65" s="666"/>
      <c r="CCJ65" s="1455"/>
      <c r="CCK65" s="666"/>
      <c r="CCL65" s="666"/>
      <c r="CCM65" s="666"/>
      <c r="CCN65" s="666"/>
      <c r="CCO65" s="666"/>
      <c r="CCP65" s="666"/>
      <c r="CCQ65" s="666"/>
      <c r="CCR65" s="666"/>
      <c r="CCS65" s="666"/>
      <c r="CCT65" s="1453"/>
      <c r="CCU65" s="1453"/>
      <c r="CCV65" s="1453"/>
      <c r="CCW65" s="1454"/>
      <c r="CCX65" s="666"/>
      <c r="CCY65" s="666"/>
      <c r="CCZ65" s="666"/>
      <c r="CDA65" s="1455"/>
      <c r="CDB65" s="666"/>
      <c r="CDC65" s="666"/>
      <c r="CDD65" s="666"/>
      <c r="CDE65" s="666"/>
      <c r="CDF65" s="666"/>
      <c r="CDG65" s="666"/>
      <c r="CDH65" s="666"/>
      <c r="CDI65" s="666"/>
      <c r="CDJ65" s="666"/>
      <c r="CDK65" s="1453"/>
      <c r="CDL65" s="1453"/>
      <c r="CDM65" s="1453"/>
      <c r="CDN65" s="1454"/>
      <c r="CDO65" s="666"/>
      <c r="CDP65" s="666"/>
      <c r="CDQ65" s="666"/>
      <c r="CDR65" s="1455"/>
      <c r="CDS65" s="666"/>
      <c r="CDT65" s="666"/>
      <c r="CDU65" s="666"/>
      <c r="CDV65" s="666"/>
      <c r="CDW65" s="666"/>
      <c r="CDX65" s="666"/>
      <c r="CDY65" s="666"/>
      <c r="CDZ65" s="666"/>
      <c r="CEA65" s="666"/>
      <c r="CEB65" s="1453"/>
      <c r="CEC65" s="1453"/>
      <c r="CED65" s="1453"/>
      <c r="CEE65" s="1454"/>
      <c r="CEF65" s="666"/>
      <c r="CEG65" s="666"/>
      <c r="CEH65" s="666"/>
      <c r="CEI65" s="1455"/>
      <c r="CEJ65" s="666"/>
      <c r="CEK65" s="666"/>
      <c r="CEL65" s="666"/>
      <c r="CEM65" s="666"/>
      <c r="CEN65" s="666"/>
      <c r="CEO65" s="666"/>
      <c r="CEP65" s="666"/>
      <c r="CEQ65" s="666"/>
      <c r="CER65" s="666"/>
      <c r="CES65" s="1453"/>
      <c r="CET65" s="1453"/>
      <c r="CEU65" s="1453"/>
      <c r="CEV65" s="1454"/>
      <c r="CEW65" s="666"/>
      <c r="CEX65" s="666"/>
      <c r="CEY65" s="666"/>
      <c r="CEZ65" s="1455"/>
      <c r="CFA65" s="666"/>
      <c r="CFB65" s="666"/>
      <c r="CFC65" s="666"/>
      <c r="CFD65" s="666"/>
      <c r="CFE65" s="666"/>
      <c r="CFF65" s="666"/>
      <c r="CFG65" s="666"/>
      <c r="CFH65" s="666"/>
      <c r="CFI65" s="666"/>
      <c r="CFJ65" s="1453"/>
      <c r="CFK65" s="1453"/>
      <c r="CFL65" s="1453"/>
      <c r="CFM65" s="1454"/>
      <c r="CFN65" s="666"/>
      <c r="CFO65" s="666"/>
      <c r="CFP65" s="666"/>
      <c r="CFQ65" s="1455"/>
      <c r="CFR65" s="666"/>
      <c r="CFS65" s="666"/>
      <c r="CFT65" s="666"/>
      <c r="CFU65" s="666"/>
      <c r="CFV65" s="666"/>
      <c r="CFW65" s="666"/>
      <c r="CFX65" s="666"/>
      <c r="CFY65" s="666"/>
      <c r="CFZ65" s="666"/>
      <c r="CGA65" s="1453"/>
      <c r="CGB65" s="1453"/>
      <c r="CGC65" s="1453"/>
      <c r="CGD65" s="1454"/>
      <c r="CGE65" s="666"/>
      <c r="CGF65" s="666"/>
      <c r="CGG65" s="666"/>
      <c r="CGH65" s="1455"/>
      <c r="CGI65" s="666"/>
      <c r="CGJ65" s="666"/>
      <c r="CGK65" s="666"/>
      <c r="CGL65" s="666"/>
      <c r="CGM65" s="666"/>
      <c r="CGN65" s="666"/>
      <c r="CGO65" s="666"/>
      <c r="CGP65" s="666"/>
      <c r="CGQ65" s="666"/>
      <c r="CGR65" s="1453"/>
      <c r="CGS65" s="1453"/>
      <c r="CGT65" s="1453"/>
      <c r="CGU65" s="1454"/>
      <c r="CGV65" s="666"/>
      <c r="CGW65" s="666"/>
      <c r="CGX65" s="666"/>
      <c r="CGY65" s="1455"/>
      <c r="CGZ65" s="666"/>
      <c r="CHA65" s="666"/>
      <c r="CHB65" s="666"/>
      <c r="CHC65" s="666"/>
      <c r="CHD65" s="666"/>
      <c r="CHE65" s="666"/>
      <c r="CHF65" s="666"/>
      <c r="CHG65" s="666"/>
      <c r="CHH65" s="666"/>
      <c r="CHI65" s="1453"/>
      <c r="CHJ65" s="1453"/>
      <c r="CHK65" s="1453"/>
      <c r="CHL65" s="1454"/>
      <c r="CHM65" s="666"/>
      <c r="CHN65" s="666"/>
      <c r="CHO65" s="666"/>
      <c r="CHP65" s="1455"/>
      <c r="CHQ65" s="666"/>
      <c r="CHR65" s="666"/>
      <c r="CHS65" s="666"/>
      <c r="CHT65" s="666"/>
      <c r="CHU65" s="666"/>
      <c r="CHV65" s="666"/>
      <c r="CHW65" s="666"/>
      <c r="CHX65" s="666"/>
      <c r="CHY65" s="666"/>
      <c r="CHZ65" s="1453"/>
      <c r="CIA65" s="1453"/>
      <c r="CIB65" s="1453"/>
      <c r="CIC65" s="1454"/>
      <c r="CID65" s="666"/>
      <c r="CIE65" s="666"/>
      <c r="CIF65" s="666"/>
      <c r="CIG65" s="1455"/>
      <c r="CIH65" s="666"/>
      <c r="CII65" s="666"/>
      <c r="CIJ65" s="666"/>
      <c r="CIK65" s="666"/>
      <c r="CIL65" s="666"/>
      <c r="CIM65" s="666"/>
      <c r="CIN65" s="666"/>
      <c r="CIO65" s="666"/>
      <c r="CIP65" s="666"/>
      <c r="CIQ65" s="1453"/>
      <c r="CIR65" s="1453"/>
      <c r="CIS65" s="1453"/>
      <c r="CIT65" s="1454"/>
      <c r="CIU65" s="666"/>
      <c r="CIV65" s="666"/>
      <c r="CIW65" s="666"/>
      <c r="CIX65" s="1455"/>
      <c r="CIY65" s="666"/>
      <c r="CIZ65" s="666"/>
      <c r="CJA65" s="666"/>
      <c r="CJB65" s="666"/>
      <c r="CJC65" s="666"/>
      <c r="CJD65" s="666"/>
      <c r="CJE65" s="666"/>
      <c r="CJF65" s="666"/>
      <c r="CJG65" s="666"/>
      <c r="CJH65" s="1453"/>
      <c r="CJI65" s="1453"/>
      <c r="CJJ65" s="1453"/>
      <c r="CJK65" s="1454"/>
      <c r="CJL65" s="666"/>
      <c r="CJM65" s="666"/>
      <c r="CJN65" s="666"/>
      <c r="CJO65" s="1455"/>
      <c r="CJP65" s="666"/>
      <c r="CJQ65" s="666"/>
      <c r="CJR65" s="666"/>
      <c r="CJS65" s="666"/>
      <c r="CJT65" s="666"/>
      <c r="CJU65" s="666"/>
      <c r="CJV65" s="666"/>
      <c r="CJW65" s="666"/>
      <c r="CJX65" s="666"/>
      <c r="CJY65" s="1453"/>
      <c r="CJZ65" s="1453"/>
      <c r="CKA65" s="1453"/>
      <c r="CKB65" s="1454"/>
      <c r="CKC65" s="666"/>
      <c r="CKD65" s="666"/>
      <c r="CKE65" s="666"/>
      <c r="CKF65" s="1455"/>
      <c r="CKG65" s="666"/>
      <c r="CKH65" s="666"/>
      <c r="CKI65" s="666"/>
      <c r="CKJ65" s="666"/>
      <c r="CKK65" s="666"/>
      <c r="CKL65" s="666"/>
      <c r="CKM65" s="666"/>
      <c r="CKN65" s="666"/>
      <c r="CKO65" s="666"/>
      <c r="CKP65" s="1453"/>
      <c r="CKQ65" s="1453"/>
      <c r="CKR65" s="1453"/>
      <c r="CKS65" s="1454"/>
      <c r="CKT65" s="666"/>
      <c r="CKU65" s="666"/>
      <c r="CKV65" s="666"/>
      <c r="CKW65" s="1455"/>
      <c r="CKX65" s="666"/>
      <c r="CKY65" s="666"/>
      <c r="CKZ65" s="666"/>
      <c r="CLA65" s="666"/>
      <c r="CLB65" s="666"/>
      <c r="CLC65" s="666"/>
      <c r="CLD65" s="666"/>
      <c r="CLE65" s="666"/>
      <c r="CLF65" s="666"/>
      <c r="CLG65" s="1453"/>
      <c r="CLH65" s="1453"/>
      <c r="CLI65" s="1453"/>
      <c r="CLJ65" s="1454"/>
      <c r="CLK65" s="666"/>
      <c r="CLL65" s="666"/>
      <c r="CLM65" s="666"/>
      <c r="CLN65" s="1455"/>
      <c r="CLO65" s="666"/>
      <c r="CLP65" s="666"/>
      <c r="CLQ65" s="666"/>
      <c r="CLR65" s="666"/>
      <c r="CLS65" s="666"/>
      <c r="CLT65" s="666"/>
      <c r="CLU65" s="666"/>
      <c r="CLV65" s="666"/>
      <c r="CLW65" s="666"/>
      <c r="CLX65" s="1453"/>
      <c r="CLY65" s="1453"/>
      <c r="CLZ65" s="1453"/>
      <c r="CMA65" s="1454"/>
      <c r="CMB65" s="666"/>
      <c r="CMC65" s="666"/>
      <c r="CMD65" s="666"/>
      <c r="CME65" s="1455"/>
      <c r="CMF65" s="666"/>
      <c r="CMG65" s="666"/>
      <c r="CMH65" s="666"/>
      <c r="CMI65" s="666"/>
      <c r="CMJ65" s="666"/>
      <c r="CMK65" s="666"/>
      <c r="CML65" s="666"/>
      <c r="CMM65" s="666"/>
      <c r="CMN65" s="666"/>
      <c r="CMO65" s="1453"/>
      <c r="CMP65" s="1453"/>
      <c r="CMQ65" s="1453"/>
      <c r="CMR65" s="1454"/>
      <c r="CMS65" s="666"/>
      <c r="CMT65" s="666"/>
      <c r="CMU65" s="666"/>
      <c r="CMV65" s="1455"/>
      <c r="CMW65" s="666"/>
      <c r="CMX65" s="666"/>
      <c r="CMY65" s="666"/>
      <c r="CMZ65" s="666"/>
      <c r="CNA65" s="666"/>
      <c r="CNB65" s="666"/>
      <c r="CNC65" s="666"/>
      <c r="CND65" s="666"/>
      <c r="CNE65" s="666"/>
      <c r="CNF65" s="1453"/>
      <c r="CNG65" s="1453"/>
      <c r="CNH65" s="1453"/>
      <c r="CNI65" s="1454"/>
      <c r="CNJ65" s="666"/>
      <c r="CNK65" s="666"/>
      <c r="CNL65" s="666"/>
      <c r="CNM65" s="1455"/>
      <c r="CNN65" s="666"/>
      <c r="CNO65" s="666"/>
      <c r="CNP65" s="666"/>
      <c r="CNQ65" s="666"/>
      <c r="CNR65" s="666"/>
      <c r="CNS65" s="666"/>
      <c r="CNT65" s="666"/>
      <c r="CNU65" s="666"/>
      <c r="CNV65" s="666"/>
      <c r="CNW65" s="1453"/>
      <c r="CNX65" s="1453"/>
      <c r="CNY65" s="1453"/>
      <c r="CNZ65" s="1454"/>
      <c r="COA65" s="666"/>
      <c r="COB65" s="666"/>
      <c r="COC65" s="666"/>
      <c r="COD65" s="1455"/>
      <c r="COE65" s="666"/>
      <c r="COF65" s="666"/>
      <c r="COG65" s="666"/>
      <c r="COH65" s="666"/>
      <c r="COI65" s="666"/>
      <c r="COJ65" s="666"/>
      <c r="COK65" s="666"/>
      <c r="COL65" s="666"/>
      <c r="COM65" s="666"/>
      <c r="CON65" s="1453"/>
      <c r="COO65" s="1453"/>
      <c r="COP65" s="1453"/>
      <c r="COQ65" s="1454"/>
      <c r="COR65" s="666"/>
      <c r="COS65" s="666"/>
      <c r="COT65" s="666"/>
      <c r="COU65" s="1455"/>
      <c r="COV65" s="666"/>
      <c r="COW65" s="666"/>
      <c r="COX65" s="666"/>
      <c r="COY65" s="666"/>
      <c r="COZ65" s="666"/>
      <c r="CPA65" s="666"/>
      <c r="CPB65" s="666"/>
      <c r="CPC65" s="666"/>
      <c r="CPD65" s="666"/>
      <c r="CPE65" s="1453"/>
      <c r="CPF65" s="1453"/>
      <c r="CPG65" s="1453"/>
      <c r="CPH65" s="1454"/>
      <c r="CPI65" s="666"/>
      <c r="CPJ65" s="666"/>
      <c r="CPK65" s="666"/>
      <c r="CPL65" s="1455"/>
      <c r="CPM65" s="666"/>
      <c r="CPN65" s="666"/>
      <c r="CPO65" s="666"/>
      <c r="CPP65" s="666"/>
      <c r="CPQ65" s="666"/>
      <c r="CPR65" s="666"/>
      <c r="CPS65" s="666"/>
      <c r="CPT65" s="666"/>
      <c r="CPU65" s="666"/>
      <c r="CPV65" s="1453"/>
      <c r="CPW65" s="1453"/>
      <c r="CPX65" s="1453"/>
      <c r="CPY65" s="1454"/>
      <c r="CPZ65" s="666"/>
      <c r="CQA65" s="666"/>
      <c r="CQB65" s="666"/>
      <c r="CQC65" s="1455"/>
      <c r="CQD65" s="666"/>
      <c r="CQE65" s="666"/>
      <c r="CQF65" s="666"/>
      <c r="CQG65" s="666"/>
      <c r="CQH65" s="666"/>
      <c r="CQI65" s="666"/>
      <c r="CQJ65" s="666"/>
      <c r="CQK65" s="666"/>
      <c r="CQL65" s="666"/>
      <c r="CQM65" s="1453"/>
      <c r="CQN65" s="1453"/>
      <c r="CQO65" s="1453"/>
      <c r="CQP65" s="1454"/>
      <c r="CQQ65" s="666"/>
      <c r="CQR65" s="666"/>
      <c r="CQS65" s="666"/>
      <c r="CQT65" s="1455"/>
      <c r="CQU65" s="666"/>
      <c r="CQV65" s="666"/>
      <c r="CQW65" s="666"/>
      <c r="CQX65" s="666"/>
      <c r="CQY65" s="666"/>
      <c r="CQZ65" s="666"/>
      <c r="CRA65" s="666"/>
      <c r="CRB65" s="666"/>
      <c r="CRC65" s="666"/>
      <c r="CRD65" s="1453"/>
      <c r="CRE65" s="1453"/>
      <c r="CRF65" s="1453"/>
      <c r="CRG65" s="1454"/>
      <c r="CRH65" s="666"/>
      <c r="CRI65" s="666"/>
      <c r="CRJ65" s="666"/>
      <c r="CRK65" s="1455"/>
      <c r="CRL65" s="666"/>
      <c r="CRM65" s="666"/>
      <c r="CRN65" s="666"/>
      <c r="CRO65" s="666"/>
      <c r="CRP65" s="666"/>
      <c r="CRQ65" s="666"/>
      <c r="CRR65" s="666"/>
      <c r="CRS65" s="666"/>
      <c r="CRT65" s="666"/>
      <c r="CRU65" s="1453"/>
      <c r="CRV65" s="1453"/>
      <c r="CRW65" s="1453"/>
      <c r="CRX65" s="1454"/>
      <c r="CRY65" s="666"/>
      <c r="CRZ65" s="666"/>
      <c r="CSA65" s="666"/>
      <c r="CSB65" s="1455"/>
      <c r="CSC65" s="666"/>
      <c r="CSD65" s="666"/>
      <c r="CSE65" s="666"/>
      <c r="CSF65" s="666"/>
      <c r="CSG65" s="666"/>
      <c r="CSH65" s="666"/>
      <c r="CSI65" s="666"/>
      <c r="CSJ65" s="666"/>
      <c r="CSK65" s="666"/>
      <c r="CSL65" s="1453"/>
      <c r="CSM65" s="1453"/>
      <c r="CSN65" s="1453"/>
      <c r="CSO65" s="1454"/>
      <c r="CSP65" s="666"/>
      <c r="CSQ65" s="666"/>
      <c r="CSR65" s="666"/>
      <c r="CSS65" s="1455"/>
      <c r="CST65" s="666"/>
      <c r="CSU65" s="666"/>
      <c r="CSV65" s="666"/>
      <c r="CSW65" s="666"/>
      <c r="CSX65" s="666"/>
      <c r="CSY65" s="666"/>
      <c r="CSZ65" s="666"/>
      <c r="CTA65" s="666"/>
      <c r="CTB65" s="666"/>
      <c r="CTC65" s="1453"/>
      <c r="CTD65" s="1453"/>
      <c r="CTE65" s="1453"/>
      <c r="CTF65" s="1454"/>
      <c r="CTG65" s="666"/>
      <c r="CTH65" s="666"/>
      <c r="CTI65" s="666"/>
      <c r="CTJ65" s="1455"/>
      <c r="CTK65" s="666"/>
      <c r="CTL65" s="666"/>
      <c r="CTM65" s="666"/>
      <c r="CTN65" s="666"/>
      <c r="CTO65" s="666"/>
      <c r="CTP65" s="666"/>
      <c r="CTQ65" s="666"/>
      <c r="CTR65" s="666"/>
      <c r="CTS65" s="666"/>
      <c r="CTT65" s="1453"/>
      <c r="CTU65" s="1453"/>
      <c r="CTV65" s="1453"/>
      <c r="CTW65" s="1454"/>
      <c r="CTX65" s="666"/>
      <c r="CTY65" s="666"/>
      <c r="CTZ65" s="666"/>
      <c r="CUA65" s="1455"/>
      <c r="CUB65" s="666"/>
      <c r="CUC65" s="666"/>
      <c r="CUD65" s="666"/>
      <c r="CUE65" s="666"/>
      <c r="CUF65" s="666"/>
      <c r="CUG65" s="666"/>
      <c r="CUH65" s="666"/>
      <c r="CUI65" s="666"/>
      <c r="CUJ65" s="666"/>
      <c r="CUK65" s="1453"/>
      <c r="CUL65" s="1453"/>
      <c r="CUM65" s="1453"/>
      <c r="CUN65" s="1454"/>
      <c r="CUO65" s="666"/>
      <c r="CUP65" s="666"/>
      <c r="CUQ65" s="666"/>
      <c r="CUR65" s="1455"/>
      <c r="CUS65" s="666"/>
      <c r="CUT65" s="666"/>
      <c r="CUU65" s="666"/>
      <c r="CUV65" s="666"/>
      <c r="CUW65" s="666"/>
      <c r="CUX65" s="666"/>
      <c r="CUY65" s="666"/>
      <c r="CUZ65" s="666"/>
      <c r="CVA65" s="666"/>
      <c r="CVB65" s="1453"/>
      <c r="CVC65" s="1453"/>
      <c r="CVD65" s="1453"/>
      <c r="CVE65" s="1454"/>
      <c r="CVF65" s="666"/>
      <c r="CVG65" s="666"/>
      <c r="CVH65" s="666"/>
      <c r="CVI65" s="1455"/>
      <c r="CVJ65" s="666"/>
      <c r="CVK65" s="666"/>
      <c r="CVL65" s="666"/>
      <c r="CVM65" s="666"/>
      <c r="CVN65" s="666"/>
      <c r="CVO65" s="666"/>
      <c r="CVP65" s="666"/>
      <c r="CVQ65" s="666"/>
      <c r="CVR65" s="666"/>
      <c r="CVS65" s="1453"/>
      <c r="CVT65" s="1453"/>
      <c r="CVU65" s="1453"/>
      <c r="CVV65" s="1454"/>
      <c r="CVW65" s="666"/>
      <c r="CVX65" s="666"/>
      <c r="CVY65" s="666"/>
      <c r="CVZ65" s="1455"/>
      <c r="CWA65" s="666"/>
      <c r="CWB65" s="666"/>
      <c r="CWC65" s="666"/>
      <c r="CWD65" s="666"/>
      <c r="CWE65" s="666"/>
      <c r="CWF65" s="666"/>
      <c r="CWG65" s="666"/>
      <c r="CWH65" s="666"/>
      <c r="CWI65" s="666"/>
      <c r="CWJ65" s="1453"/>
      <c r="CWK65" s="1453"/>
      <c r="CWL65" s="1453"/>
      <c r="CWM65" s="1454"/>
      <c r="CWN65" s="666"/>
      <c r="CWO65" s="666"/>
      <c r="CWP65" s="666"/>
      <c r="CWQ65" s="1455"/>
      <c r="CWR65" s="666"/>
      <c r="CWS65" s="666"/>
      <c r="CWT65" s="666"/>
      <c r="CWU65" s="666"/>
      <c r="CWV65" s="666"/>
      <c r="CWW65" s="666"/>
      <c r="CWX65" s="666"/>
      <c r="CWY65" s="666"/>
      <c r="CWZ65" s="666"/>
      <c r="CXA65" s="1453"/>
      <c r="CXB65" s="1453"/>
      <c r="CXC65" s="1453"/>
      <c r="CXD65" s="1454"/>
      <c r="CXE65" s="666"/>
      <c r="CXF65" s="666"/>
      <c r="CXG65" s="666"/>
      <c r="CXH65" s="1455"/>
      <c r="CXI65" s="666"/>
      <c r="CXJ65" s="666"/>
      <c r="CXK65" s="666"/>
      <c r="CXL65" s="666"/>
      <c r="CXM65" s="666"/>
      <c r="CXN65" s="666"/>
      <c r="CXO65" s="666"/>
      <c r="CXP65" s="666"/>
      <c r="CXQ65" s="666"/>
      <c r="CXR65" s="1453"/>
      <c r="CXS65" s="1453"/>
      <c r="CXT65" s="1453"/>
      <c r="CXU65" s="1454"/>
      <c r="CXV65" s="666"/>
      <c r="CXW65" s="666"/>
      <c r="CXX65" s="666"/>
      <c r="CXY65" s="1455"/>
      <c r="CXZ65" s="666"/>
      <c r="CYA65" s="666"/>
      <c r="CYB65" s="666"/>
      <c r="CYC65" s="666"/>
      <c r="CYD65" s="666"/>
      <c r="CYE65" s="666"/>
      <c r="CYF65" s="666"/>
      <c r="CYG65" s="666"/>
      <c r="CYH65" s="666"/>
      <c r="CYI65" s="1453"/>
      <c r="CYJ65" s="1453"/>
      <c r="CYK65" s="1453"/>
      <c r="CYL65" s="1454"/>
      <c r="CYM65" s="666"/>
      <c r="CYN65" s="666"/>
      <c r="CYO65" s="666"/>
      <c r="CYP65" s="1455"/>
      <c r="CYQ65" s="666"/>
      <c r="CYR65" s="666"/>
      <c r="CYS65" s="666"/>
      <c r="CYT65" s="666"/>
      <c r="CYU65" s="666"/>
      <c r="CYV65" s="666"/>
      <c r="CYW65" s="666"/>
      <c r="CYX65" s="666"/>
      <c r="CYY65" s="666"/>
      <c r="CYZ65" s="1453"/>
      <c r="CZA65" s="1453"/>
      <c r="CZB65" s="1453"/>
      <c r="CZC65" s="1454"/>
      <c r="CZD65" s="666"/>
      <c r="CZE65" s="666"/>
      <c r="CZF65" s="666"/>
      <c r="CZG65" s="1455"/>
      <c r="CZH65" s="666"/>
      <c r="CZI65" s="666"/>
      <c r="CZJ65" s="666"/>
      <c r="CZK65" s="666"/>
      <c r="CZL65" s="666"/>
      <c r="CZM65" s="666"/>
      <c r="CZN65" s="666"/>
      <c r="CZO65" s="666"/>
      <c r="CZP65" s="666"/>
      <c r="CZQ65" s="1453"/>
      <c r="CZR65" s="1453"/>
      <c r="CZS65" s="1453"/>
      <c r="CZT65" s="1454"/>
      <c r="CZU65" s="666"/>
      <c r="CZV65" s="666"/>
      <c r="CZW65" s="666"/>
      <c r="CZX65" s="1455"/>
      <c r="CZY65" s="666"/>
      <c r="CZZ65" s="666"/>
      <c r="DAA65" s="666"/>
      <c r="DAB65" s="666"/>
      <c r="DAC65" s="666"/>
      <c r="DAD65" s="666"/>
      <c r="DAE65" s="666"/>
      <c r="DAF65" s="666"/>
      <c r="DAG65" s="666"/>
      <c r="DAH65" s="1453"/>
      <c r="DAI65" s="1453"/>
      <c r="DAJ65" s="1453"/>
      <c r="DAK65" s="1454"/>
      <c r="DAL65" s="666"/>
      <c r="DAM65" s="666"/>
      <c r="DAN65" s="666"/>
      <c r="DAO65" s="1455"/>
      <c r="DAP65" s="666"/>
      <c r="DAQ65" s="666"/>
      <c r="DAR65" s="666"/>
      <c r="DAS65" s="666"/>
      <c r="DAT65" s="666"/>
      <c r="DAU65" s="666"/>
      <c r="DAV65" s="666"/>
      <c r="DAW65" s="666"/>
      <c r="DAX65" s="666"/>
      <c r="DAY65" s="1453"/>
      <c r="DAZ65" s="1453"/>
      <c r="DBA65" s="1453"/>
      <c r="DBB65" s="1454"/>
      <c r="DBC65" s="666"/>
      <c r="DBD65" s="666"/>
      <c r="DBE65" s="666"/>
      <c r="DBF65" s="1455"/>
      <c r="DBG65" s="666"/>
      <c r="DBH65" s="666"/>
      <c r="DBI65" s="666"/>
      <c r="DBJ65" s="666"/>
      <c r="DBK65" s="666"/>
      <c r="DBL65" s="666"/>
      <c r="DBM65" s="666"/>
      <c r="DBN65" s="666"/>
      <c r="DBO65" s="666"/>
      <c r="DBP65" s="1453"/>
      <c r="DBQ65" s="1453"/>
      <c r="DBR65" s="1453"/>
      <c r="DBS65" s="1454"/>
      <c r="DBT65" s="666"/>
      <c r="DBU65" s="666"/>
      <c r="DBV65" s="666"/>
      <c r="DBW65" s="1455"/>
      <c r="DBX65" s="666"/>
      <c r="DBY65" s="666"/>
      <c r="DBZ65" s="666"/>
      <c r="DCA65" s="666"/>
      <c r="DCB65" s="666"/>
      <c r="DCC65" s="666"/>
      <c r="DCD65" s="666"/>
      <c r="DCE65" s="666"/>
      <c r="DCF65" s="666"/>
      <c r="DCG65" s="1453"/>
      <c r="DCH65" s="1453"/>
      <c r="DCI65" s="1453"/>
      <c r="DCJ65" s="1454"/>
      <c r="DCK65" s="666"/>
      <c r="DCL65" s="666"/>
      <c r="DCM65" s="666"/>
      <c r="DCN65" s="1455"/>
      <c r="DCO65" s="666"/>
      <c r="DCP65" s="666"/>
      <c r="DCQ65" s="666"/>
      <c r="DCR65" s="666"/>
      <c r="DCS65" s="666"/>
      <c r="DCT65" s="666"/>
      <c r="DCU65" s="666"/>
      <c r="DCV65" s="666"/>
      <c r="DCW65" s="666"/>
      <c r="DCX65" s="1453"/>
      <c r="DCY65" s="1453"/>
      <c r="DCZ65" s="1453"/>
      <c r="DDA65" s="1454"/>
      <c r="DDB65" s="666"/>
      <c r="DDC65" s="666"/>
      <c r="DDD65" s="666"/>
      <c r="DDE65" s="1455"/>
      <c r="DDF65" s="666"/>
      <c r="DDG65" s="666"/>
      <c r="DDH65" s="666"/>
      <c r="DDI65" s="666"/>
      <c r="DDJ65" s="666"/>
      <c r="DDK65" s="666"/>
      <c r="DDL65" s="666"/>
      <c r="DDM65" s="666"/>
      <c r="DDN65" s="666"/>
      <c r="DDO65" s="1453"/>
      <c r="DDP65" s="1453"/>
      <c r="DDQ65" s="1453"/>
      <c r="DDR65" s="1454"/>
      <c r="DDS65" s="666"/>
      <c r="DDT65" s="666"/>
      <c r="DDU65" s="666"/>
      <c r="DDV65" s="1455"/>
      <c r="DDW65" s="666"/>
      <c r="DDX65" s="666"/>
      <c r="DDY65" s="666"/>
      <c r="DDZ65" s="666"/>
      <c r="DEA65" s="666"/>
      <c r="DEB65" s="666"/>
      <c r="DEC65" s="666"/>
      <c r="DED65" s="666"/>
      <c r="DEE65" s="666"/>
      <c r="DEF65" s="1453"/>
      <c r="DEG65" s="1453"/>
      <c r="DEH65" s="1453"/>
      <c r="DEI65" s="1454"/>
      <c r="DEJ65" s="666"/>
      <c r="DEK65" s="666"/>
      <c r="DEL65" s="666"/>
      <c r="DEM65" s="1455"/>
      <c r="DEN65" s="666"/>
      <c r="DEO65" s="666"/>
      <c r="DEP65" s="666"/>
      <c r="DEQ65" s="666"/>
      <c r="DER65" s="666"/>
      <c r="DES65" s="666"/>
      <c r="DET65" s="666"/>
      <c r="DEU65" s="666"/>
      <c r="DEV65" s="666"/>
      <c r="DEW65" s="1453"/>
      <c r="DEX65" s="1453"/>
      <c r="DEY65" s="1453"/>
      <c r="DEZ65" s="1454"/>
      <c r="DFA65" s="666"/>
      <c r="DFB65" s="666"/>
      <c r="DFC65" s="666"/>
      <c r="DFD65" s="1455"/>
      <c r="DFE65" s="666"/>
      <c r="DFF65" s="666"/>
      <c r="DFG65" s="666"/>
      <c r="DFH65" s="666"/>
      <c r="DFI65" s="666"/>
      <c r="DFJ65" s="666"/>
      <c r="DFK65" s="666"/>
      <c r="DFL65" s="666"/>
      <c r="DFM65" s="666"/>
      <c r="DFN65" s="1453"/>
      <c r="DFO65" s="1453"/>
      <c r="DFP65" s="1453"/>
      <c r="DFQ65" s="1454"/>
      <c r="DFR65" s="666"/>
      <c r="DFS65" s="666"/>
      <c r="DFT65" s="666"/>
      <c r="DFU65" s="1455"/>
      <c r="DFV65" s="666"/>
      <c r="DFW65" s="666"/>
      <c r="DFX65" s="666"/>
      <c r="DFY65" s="666"/>
      <c r="DFZ65" s="666"/>
      <c r="DGA65" s="666"/>
      <c r="DGB65" s="666"/>
      <c r="DGC65" s="666"/>
      <c r="DGD65" s="666"/>
      <c r="DGE65" s="1453"/>
      <c r="DGF65" s="1453"/>
      <c r="DGG65" s="1453"/>
      <c r="DGH65" s="1454"/>
      <c r="DGI65" s="666"/>
      <c r="DGJ65" s="666"/>
      <c r="DGK65" s="666"/>
      <c r="DGL65" s="1455"/>
      <c r="DGM65" s="666"/>
      <c r="DGN65" s="666"/>
      <c r="DGO65" s="666"/>
      <c r="DGP65" s="666"/>
      <c r="DGQ65" s="666"/>
      <c r="DGR65" s="666"/>
      <c r="DGS65" s="666"/>
      <c r="DGT65" s="666"/>
      <c r="DGU65" s="666"/>
      <c r="DGV65" s="1453"/>
      <c r="DGW65" s="1453"/>
      <c r="DGX65" s="1453"/>
      <c r="DGY65" s="1454"/>
      <c r="DGZ65" s="666"/>
      <c r="DHA65" s="666"/>
      <c r="DHB65" s="666"/>
      <c r="DHC65" s="1455"/>
      <c r="DHD65" s="666"/>
      <c r="DHE65" s="666"/>
      <c r="DHF65" s="666"/>
      <c r="DHG65" s="666"/>
      <c r="DHH65" s="666"/>
      <c r="DHI65" s="666"/>
      <c r="DHJ65" s="666"/>
      <c r="DHK65" s="666"/>
      <c r="DHL65" s="666"/>
      <c r="DHM65" s="1453"/>
      <c r="DHN65" s="1453"/>
      <c r="DHO65" s="1453"/>
      <c r="DHP65" s="1454"/>
      <c r="DHQ65" s="666"/>
      <c r="DHR65" s="666"/>
      <c r="DHS65" s="666"/>
      <c r="DHT65" s="1455"/>
      <c r="DHU65" s="666"/>
      <c r="DHV65" s="666"/>
      <c r="DHW65" s="666"/>
      <c r="DHX65" s="666"/>
      <c r="DHY65" s="666"/>
      <c r="DHZ65" s="666"/>
      <c r="DIA65" s="666"/>
      <c r="DIB65" s="666"/>
      <c r="DIC65" s="666"/>
      <c r="DID65" s="1453"/>
      <c r="DIE65" s="1453"/>
      <c r="DIF65" s="1453"/>
      <c r="DIG65" s="1454"/>
      <c r="DIH65" s="666"/>
      <c r="DII65" s="666"/>
      <c r="DIJ65" s="666"/>
      <c r="DIK65" s="1455"/>
      <c r="DIL65" s="666"/>
      <c r="DIM65" s="666"/>
      <c r="DIN65" s="666"/>
      <c r="DIO65" s="666"/>
      <c r="DIP65" s="666"/>
      <c r="DIQ65" s="666"/>
      <c r="DIR65" s="666"/>
      <c r="DIS65" s="666"/>
      <c r="DIT65" s="666"/>
      <c r="DIU65" s="1453"/>
      <c r="DIV65" s="1453"/>
      <c r="DIW65" s="1453"/>
      <c r="DIX65" s="1454"/>
      <c r="DIY65" s="666"/>
      <c r="DIZ65" s="666"/>
      <c r="DJA65" s="666"/>
      <c r="DJB65" s="1455"/>
      <c r="DJC65" s="666"/>
      <c r="DJD65" s="666"/>
      <c r="DJE65" s="666"/>
      <c r="DJF65" s="666"/>
      <c r="DJG65" s="666"/>
      <c r="DJH65" s="666"/>
      <c r="DJI65" s="666"/>
      <c r="DJJ65" s="666"/>
      <c r="DJK65" s="666"/>
      <c r="DJL65" s="1453"/>
      <c r="DJM65" s="1453"/>
      <c r="DJN65" s="1453"/>
      <c r="DJO65" s="1454"/>
      <c r="DJP65" s="666"/>
      <c r="DJQ65" s="666"/>
      <c r="DJR65" s="666"/>
      <c r="DJS65" s="1455"/>
      <c r="DJT65" s="666"/>
      <c r="DJU65" s="666"/>
      <c r="DJV65" s="666"/>
      <c r="DJW65" s="666"/>
      <c r="DJX65" s="666"/>
      <c r="DJY65" s="666"/>
      <c r="DJZ65" s="666"/>
      <c r="DKA65" s="666"/>
      <c r="DKB65" s="666"/>
      <c r="DKC65" s="1453"/>
      <c r="DKD65" s="1453"/>
      <c r="DKE65" s="1453"/>
      <c r="DKF65" s="1454"/>
      <c r="DKG65" s="666"/>
      <c r="DKH65" s="666"/>
      <c r="DKI65" s="666"/>
      <c r="DKJ65" s="1455"/>
      <c r="DKK65" s="666"/>
      <c r="DKL65" s="666"/>
      <c r="DKM65" s="666"/>
      <c r="DKN65" s="666"/>
      <c r="DKO65" s="666"/>
      <c r="DKP65" s="666"/>
      <c r="DKQ65" s="666"/>
      <c r="DKR65" s="666"/>
      <c r="DKS65" s="666"/>
      <c r="DKT65" s="1453"/>
      <c r="DKU65" s="1453"/>
      <c r="DKV65" s="1453"/>
      <c r="DKW65" s="1454"/>
      <c r="DKX65" s="666"/>
      <c r="DKY65" s="666"/>
      <c r="DKZ65" s="666"/>
      <c r="DLA65" s="1455"/>
      <c r="DLB65" s="666"/>
      <c r="DLC65" s="666"/>
      <c r="DLD65" s="666"/>
      <c r="DLE65" s="666"/>
      <c r="DLF65" s="666"/>
      <c r="DLG65" s="666"/>
      <c r="DLH65" s="666"/>
      <c r="DLI65" s="666"/>
      <c r="DLJ65" s="666"/>
      <c r="DLK65" s="1453"/>
      <c r="DLL65" s="1453"/>
      <c r="DLM65" s="1453"/>
      <c r="DLN65" s="1454"/>
      <c r="DLO65" s="666"/>
      <c r="DLP65" s="666"/>
      <c r="DLQ65" s="666"/>
      <c r="DLR65" s="1455"/>
      <c r="DLS65" s="666"/>
      <c r="DLT65" s="666"/>
      <c r="DLU65" s="666"/>
      <c r="DLV65" s="666"/>
      <c r="DLW65" s="666"/>
      <c r="DLX65" s="666"/>
      <c r="DLY65" s="666"/>
      <c r="DLZ65" s="666"/>
      <c r="DMA65" s="666"/>
      <c r="DMB65" s="1453"/>
      <c r="DMC65" s="1453"/>
      <c r="DMD65" s="1453"/>
      <c r="DME65" s="1454"/>
      <c r="DMF65" s="666"/>
      <c r="DMG65" s="666"/>
      <c r="DMH65" s="666"/>
      <c r="DMI65" s="1455"/>
      <c r="DMJ65" s="666"/>
      <c r="DMK65" s="666"/>
      <c r="DML65" s="666"/>
      <c r="DMM65" s="666"/>
      <c r="DMN65" s="666"/>
      <c r="DMO65" s="666"/>
      <c r="DMP65" s="666"/>
      <c r="DMQ65" s="666"/>
      <c r="DMR65" s="666"/>
      <c r="DMS65" s="1453"/>
      <c r="DMT65" s="1453"/>
      <c r="DMU65" s="1453"/>
      <c r="DMV65" s="1454"/>
      <c r="DMW65" s="666"/>
      <c r="DMX65" s="666"/>
      <c r="DMY65" s="666"/>
      <c r="DMZ65" s="1455"/>
      <c r="DNA65" s="666"/>
      <c r="DNB65" s="666"/>
      <c r="DNC65" s="666"/>
      <c r="DND65" s="666"/>
      <c r="DNE65" s="666"/>
      <c r="DNF65" s="666"/>
      <c r="DNG65" s="666"/>
      <c r="DNH65" s="666"/>
      <c r="DNI65" s="666"/>
      <c r="DNJ65" s="1453"/>
      <c r="DNK65" s="1453"/>
      <c r="DNL65" s="1453"/>
      <c r="DNM65" s="1454"/>
      <c r="DNN65" s="666"/>
      <c r="DNO65" s="666"/>
      <c r="DNP65" s="666"/>
      <c r="DNQ65" s="1455"/>
      <c r="DNR65" s="666"/>
      <c r="DNS65" s="666"/>
      <c r="DNT65" s="666"/>
      <c r="DNU65" s="666"/>
      <c r="DNV65" s="666"/>
      <c r="DNW65" s="666"/>
      <c r="DNX65" s="666"/>
      <c r="DNY65" s="666"/>
      <c r="DNZ65" s="666"/>
      <c r="DOA65" s="1453"/>
      <c r="DOB65" s="1453"/>
      <c r="DOC65" s="1453"/>
      <c r="DOD65" s="1454"/>
      <c r="DOE65" s="666"/>
      <c r="DOF65" s="666"/>
      <c r="DOG65" s="666"/>
      <c r="DOH65" s="1455"/>
      <c r="DOI65" s="666"/>
      <c r="DOJ65" s="666"/>
      <c r="DOK65" s="666"/>
      <c r="DOL65" s="666"/>
      <c r="DOM65" s="666"/>
      <c r="DON65" s="666"/>
      <c r="DOO65" s="666"/>
      <c r="DOP65" s="666"/>
      <c r="DOQ65" s="666"/>
      <c r="DOR65" s="1453"/>
      <c r="DOS65" s="1453"/>
      <c r="DOT65" s="1453"/>
      <c r="DOU65" s="1454"/>
      <c r="DOV65" s="666"/>
      <c r="DOW65" s="666"/>
      <c r="DOX65" s="666"/>
      <c r="DOY65" s="1455"/>
      <c r="DOZ65" s="666"/>
      <c r="DPA65" s="666"/>
      <c r="DPB65" s="666"/>
      <c r="DPC65" s="666"/>
      <c r="DPD65" s="666"/>
      <c r="DPE65" s="666"/>
      <c r="DPF65" s="666"/>
      <c r="DPG65" s="666"/>
      <c r="DPH65" s="666"/>
      <c r="DPI65" s="1453"/>
      <c r="DPJ65" s="1453"/>
      <c r="DPK65" s="1453"/>
      <c r="DPL65" s="1454"/>
      <c r="DPM65" s="666"/>
      <c r="DPN65" s="666"/>
      <c r="DPO65" s="666"/>
      <c r="DPP65" s="1455"/>
      <c r="DPQ65" s="666"/>
      <c r="DPR65" s="666"/>
      <c r="DPS65" s="666"/>
      <c r="DPT65" s="666"/>
      <c r="DPU65" s="666"/>
      <c r="DPV65" s="666"/>
      <c r="DPW65" s="666"/>
      <c r="DPX65" s="666"/>
      <c r="DPY65" s="666"/>
      <c r="DPZ65" s="1453"/>
      <c r="DQA65" s="1453"/>
      <c r="DQB65" s="1453"/>
      <c r="DQC65" s="1454"/>
      <c r="DQD65" s="666"/>
      <c r="DQE65" s="666"/>
      <c r="DQF65" s="666"/>
      <c r="DQG65" s="1455"/>
      <c r="DQH65" s="666"/>
      <c r="DQI65" s="666"/>
      <c r="DQJ65" s="666"/>
      <c r="DQK65" s="666"/>
      <c r="DQL65" s="666"/>
      <c r="DQM65" s="666"/>
      <c r="DQN65" s="666"/>
      <c r="DQO65" s="666"/>
      <c r="DQP65" s="666"/>
      <c r="DQQ65" s="1453"/>
      <c r="DQR65" s="1453"/>
      <c r="DQS65" s="1453"/>
      <c r="DQT65" s="1454"/>
      <c r="DQU65" s="666"/>
      <c r="DQV65" s="666"/>
      <c r="DQW65" s="666"/>
      <c r="DQX65" s="1455"/>
      <c r="DQY65" s="666"/>
      <c r="DQZ65" s="666"/>
      <c r="DRA65" s="666"/>
      <c r="DRB65" s="666"/>
      <c r="DRC65" s="666"/>
      <c r="DRD65" s="666"/>
      <c r="DRE65" s="666"/>
      <c r="DRF65" s="666"/>
      <c r="DRG65" s="666"/>
      <c r="DRH65" s="1453"/>
      <c r="DRI65" s="1453"/>
      <c r="DRJ65" s="1453"/>
      <c r="DRK65" s="1454"/>
      <c r="DRL65" s="666"/>
      <c r="DRM65" s="666"/>
      <c r="DRN65" s="666"/>
      <c r="DRO65" s="1455"/>
      <c r="DRP65" s="666"/>
      <c r="DRQ65" s="666"/>
      <c r="DRR65" s="666"/>
      <c r="DRS65" s="666"/>
      <c r="DRT65" s="666"/>
      <c r="DRU65" s="666"/>
      <c r="DRV65" s="666"/>
      <c r="DRW65" s="666"/>
      <c r="DRX65" s="666"/>
      <c r="DRY65" s="1453"/>
      <c r="DRZ65" s="1453"/>
      <c r="DSA65" s="1453"/>
      <c r="DSB65" s="1454"/>
      <c r="DSC65" s="666"/>
      <c r="DSD65" s="666"/>
      <c r="DSE65" s="666"/>
      <c r="DSF65" s="1455"/>
      <c r="DSG65" s="666"/>
      <c r="DSH65" s="666"/>
      <c r="DSI65" s="666"/>
      <c r="DSJ65" s="666"/>
      <c r="DSK65" s="666"/>
      <c r="DSL65" s="666"/>
      <c r="DSM65" s="666"/>
      <c r="DSN65" s="666"/>
      <c r="DSO65" s="666"/>
      <c r="DSP65" s="1453"/>
      <c r="DSQ65" s="1453"/>
      <c r="DSR65" s="1453"/>
      <c r="DSS65" s="1454"/>
      <c r="DST65" s="666"/>
      <c r="DSU65" s="666"/>
      <c r="DSV65" s="666"/>
      <c r="DSW65" s="1455"/>
      <c r="DSX65" s="666"/>
      <c r="DSY65" s="666"/>
      <c r="DSZ65" s="666"/>
      <c r="DTA65" s="666"/>
      <c r="DTB65" s="666"/>
      <c r="DTC65" s="666"/>
      <c r="DTD65" s="666"/>
      <c r="DTE65" s="666"/>
      <c r="DTF65" s="666"/>
      <c r="DTG65" s="1453"/>
      <c r="DTH65" s="1453"/>
      <c r="DTI65" s="1453"/>
      <c r="DTJ65" s="1454"/>
      <c r="DTK65" s="666"/>
      <c r="DTL65" s="666"/>
      <c r="DTM65" s="666"/>
      <c r="DTN65" s="1455"/>
      <c r="DTO65" s="666"/>
      <c r="DTP65" s="666"/>
      <c r="DTQ65" s="666"/>
      <c r="DTR65" s="666"/>
      <c r="DTS65" s="666"/>
      <c r="DTT65" s="666"/>
      <c r="DTU65" s="666"/>
      <c r="DTV65" s="666"/>
      <c r="DTW65" s="666"/>
      <c r="DTX65" s="1453"/>
      <c r="DTY65" s="1453"/>
      <c r="DTZ65" s="1453"/>
      <c r="DUA65" s="1454"/>
      <c r="DUB65" s="666"/>
      <c r="DUC65" s="666"/>
      <c r="DUD65" s="666"/>
      <c r="DUE65" s="1455"/>
      <c r="DUF65" s="666"/>
      <c r="DUG65" s="666"/>
      <c r="DUH65" s="666"/>
      <c r="DUI65" s="666"/>
      <c r="DUJ65" s="666"/>
      <c r="DUK65" s="666"/>
      <c r="DUL65" s="666"/>
      <c r="DUM65" s="666"/>
      <c r="DUN65" s="666"/>
      <c r="DUO65" s="1453"/>
      <c r="DUP65" s="1453"/>
      <c r="DUQ65" s="1453"/>
      <c r="DUR65" s="1454"/>
      <c r="DUS65" s="666"/>
      <c r="DUT65" s="666"/>
      <c r="DUU65" s="666"/>
      <c r="DUV65" s="1455"/>
      <c r="DUW65" s="666"/>
      <c r="DUX65" s="666"/>
      <c r="DUY65" s="666"/>
      <c r="DUZ65" s="666"/>
      <c r="DVA65" s="666"/>
      <c r="DVB65" s="666"/>
      <c r="DVC65" s="666"/>
      <c r="DVD65" s="666"/>
      <c r="DVE65" s="666"/>
      <c r="DVF65" s="1453"/>
      <c r="DVG65" s="1453"/>
      <c r="DVH65" s="1453"/>
      <c r="DVI65" s="1454"/>
      <c r="DVJ65" s="666"/>
      <c r="DVK65" s="666"/>
      <c r="DVL65" s="666"/>
      <c r="DVM65" s="1455"/>
      <c r="DVN65" s="666"/>
      <c r="DVO65" s="666"/>
      <c r="DVP65" s="666"/>
      <c r="DVQ65" s="666"/>
      <c r="DVR65" s="666"/>
      <c r="DVS65" s="666"/>
      <c r="DVT65" s="666"/>
      <c r="DVU65" s="666"/>
      <c r="DVV65" s="666"/>
      <c r="DVW65" s="1453"/>
      <c r="DVX65" s="1453"/>
      <c r="DVY65" s="1453"/>
      <c r="DVZ65" s="1454"/>
      <c r="DWA65" s="666"/>
      <c r="DWB65" s="666"/>
      <c r="DWC65" s="666"/>
      <c r="DWD65" s="1455"/>
      <c r="DWE65" s="666"/>
      <c r="DWF65" s="666"/>
      <c r="DWG65" s="666"/>
      <c r="DWH65" s="666"/>
      <c r="DWI65" s="666"/>
      <c r="DWJ65" s="666"/>
      <c r="DWK65" s="666"/>
      <c r="DWL65" s="666"/>
      <c r="DWM65" s="666"/>
      <c r="DWN65" s="1453"/>
      <c r="DWO65" s="1453"/>
      <c r="DWP65" s="1453"/>
      <c r="DWQ65" s="1454"/>
      <c r="DWR65" s="666"/>
      <c r="DWS65" s="666"/>
      <c r="DWT65" s="666"/>
      <c r="DWU65" s="1455"/>
      <c r="DWV65" s="666"/>
      <c r="DWW65" s="666"/>
      <c r="DWX65" s="666"/>
      <c r="DWY65" s="666"/>
      <c r="DWZ65" s="666"/>
      <c r="DXA65" s="666"/>
      <c r="DXB65" s="666"/>
      <c r="DXC65" s="666"/>
      <c r="DXD65" s="666"/>
      <c r="DXE65" s="1453"/>
      <c r="DXF65" s="1453"/>
      <c r="DXG65" s="1453"/>
      <c r="DXH65" s="1454"/>
      <c r="DXI65" s="666"/>
      <c r="DXJ65" s="666"/>
      <c r="DXK65" s="666"/>
      <c r="DXL65" s="1455"/>
      <c r="DXM65" s="666"/>
      <c r="DXN65" s="666"/>
      <c r="DXO65" s="666"/>
      <c r="DXP65" s="666"/>
      <c r="DXQ65" s="666"/>
      <c r="DXR65" s="666"/>
      <c r="DXS65" s="666"/>
      <c r="DXT65" s="666"/>
      <c r="DXU65" s="666"/>
      <c r="DXV65" s="1453"/>
      <c r="DXW65" s="1453"/>
      <c r="DXX65" s="1453"/>
      <c r="DXY65" s="1454"/>
      <c r="DXZ65" s="666"/>
      <c r="DYA65" s="666"/>
      <c r="DYB65" s="666"/>
      <c r="DYC65" s="1455"/>
      <c r="DYD65" s="666"/>
      <c r="DYE65" s="666"/>
      <c r="DYF65" s="666"/>
      <c r="DYG65" s="666"/>
      <c r="DYH65" s="666"/>
      <c r="DYI65" s="666"/>
      <c r="DYJ65" s="666"/>
      <c r="DYK65" s="666"/>
      <c r="DYL65" s="666"/>
      <c r="DYM65" s="1453"/>
      <c r="DYN65" s="1453"/>
      <c r="DYO65" s="1453"/>
      <c r="DYP65" s="1454"/>
      <c r="DYQ65" s="666"/>
      <c r="DYR65" s="666"/>
      <c r="DYS65" s="666"/>
      <c r="DYT65" s="1455"/>
      <c r="DYU65" s="666"/>
      <c r="DYV65" s="666"/>
      <c r="DYW65" s="666"/>
      <c r="DYX65" s="666"/>
      <c r="DYY65" s="666"/>
      <c r="DYZ65" s="666"/>
      <c r="DZA65" s="666"/>
      <c r="DZB65" s="666"/>
      <c r="DZC65" s="666"/>
      <c r="DZD65" s="1453"/>
      <c r="DZE65" s="1453"/>
      <c r="DZF65" s="1453"/>
      <c r="DZG65" s="1454"/>
      <c r="DZH65" s="666"/>
      <c r="DZI65" s="666"/>
      <c r="DZJ65" s="666"/>
      <c r="DZK65" s="1455"/>
      <c r="DZL65" s="666"/>
      <c r="DZM65" s="666"/>
      <c r="DZN65" s="666"/>
      <c r="DZO65" s="666"/>
      <c r="DZP65" s="666"/>
      <c r="DZQ65" s="666"/>
      <c r="DZR65" s="666"/>
      <c r="DZS65" s="666"/>
      <c r="DZT65" s="666"/>
      <c r="DZU65" s="1453"/>
      <c r="DZV65" s="1453"/>
      <c r="DZW65" s="1453"/>
      <c r="DZX65" s="1454"/>
      <c r="DZY65" s="666"/>
      <c r="DZZ65" s="666"/>
      <c r="EAA65" s="666"/>
      <c r="EAB65" s="1455"/>
      <c r="EAC65" s="666"/>
      <c r="EAD65" s="666"/>
      <c r="EAE65" s="666"/>
      <c r="EAF65" s="666"/>
      <c r="EAG65" s="666"/>
      <c r="EAH65" s="666"/>
      <c r="EAI65" s="666"/>
      <c r="EAJ65" s="666"/>
      <c r="EAK65" s="666"/>
      <c r="EAL65" s="1453"/>
      <c r="EAM65" s="1453"/>
      <c r="EAN65" s="1453"/>
      <c r="EAO65" s="1454"/>
      <c r="EAP65" s="666"/>
      <c r="EAQ65" s="666"/>
      <c r="EAR65" s="666"/>
      <c r="EAS65" s="1455"/>
      <c r="EAT65" s="666"/>
      <c r="EAU65" s="666"/>
      <c r="EAV65" s="666"/>
      <c r="EAW65" s="666"/>
      <c r="EAX65" s="666"/>
      <c r="EAY65" s="666"/>
      <c r="EAZ65" s="666"/>
      <c r="EBA65" s="666"/>
      <c r="EBB65" s="666"/>
      <c r="EBC65" s="1453"/>
      <c r="EBD65" s="1453"/>
      <c r="EBE65" s="1453"/>
      <c r="EBF65" s="1454"/>
      <c r="EBG65" s="666"/>
      <c r="EBH65" s="666"/>
      <c r="EBI65" s="666"/>
      <c r="EBJ65" s="1455"/>
      <c r="EBK65" s="666"/>
      <c r="EBL65" s="666"/>
      <c r="EBM65" s="666"/>
      <c r="EBN65" s="666"/>
      <c r="EBO65" s="666"/>
      <c r="EBP65" s="666"/>
      <c r="EBQ65" s="666"/>
      <c r="EBR65" s="666"/>
      <c r="EBS65" s="666"/>
      <c r="EBT65" s="1453"/>
      <c r="EBU65" s="1453"/>
      <c r="EBV65" s="1453"/>
      <c r="EBW65" s="1454"/>
      <c r="EBX65" s="666"/>
      <c r="EBY65" s="666"/>
      <c r="EBZ65" s="666"/>
      <c r="ECA65" s="1455"/>
      <c r="ECB65" s="666"/>
      <c r="ECC65" s="666"/>
      <c r="ECD65" s="666"/>
      <c r="ECE65" s="666"/>
      <c r="ECF65" s="666"/>
      <c r="ECG65" s="666"/>
      <c r="ECH65" s="666"/>
      <c r="ECI65" s="666"/>
      <c r="ECJ65" s="666"/>
      <c r="ECK65" s="1453"/>
      <c r="ECL65" s="1453"/>
      <c r="ECM65" s="1453"/>
      <c r="ECN65" s="1454"/>
      <c r="ECO65" s="666"/>
      <c r="ECP65" s="666"/>
      <c r="ECQ65" s="666"/>
      <c r="ECR65" s="1455"/>
      <c r="ECS65" s="666"/>
      <c r="ECT65" s="666"/>
      <c r="ECU65" s="666"/>
      <c r="ECV65" s="666"/>
      <c r="ECW65" s="666"/>
      <c r="ECX65" s="666"/>
      <c r="ECY65" s="666"/>
      <c r="ECZ65" s="666"/>
      <c r="EDA65" s="666"/>
      <c r="EDB65" s="1453"/>
      <c r="EDC65" s="1453"/>
      <c r="EDD65" s="1453"/>
      <c r="EDE65" s="1454"/>
      <c r="EDF65" s="666"/>
      <c r="EDG65" s="666"/>
      <c r="EDH65" s="666"/>
      <c r="EDI65" s="1455"/>
      <c r="EDJ65" s="666"/>
      <c r="EDK65" s="666"/>
      <c r="EDL65" s="666"/>
      <c r="EDM65" s="666"/>
      <c r="EDN65" s="666"/>
      <c r="EDO65" s="666"/>
      <c r="EDP65" s="666"/>
      <c r="EDQ65" s="666"/>
      <c r="EDR65" s="666"/>
      <c r="EDS65" s="1453"/>
      <c r="EDT65" s="1453"/>
      <c r="EDU65" s="1453"/>
      <c r="EDV65" s="1454"/>
      <c r="EDW65" s="666"/>
      <c r="EDX65" s="666"/>
      <c r="EDY65" s="666"/>
      <c r="EDZ65" s="1455"/>
      <c r="EEA65" s="666"/>
      <c r="EEB65" s="666"/>
      <c r="EEC65" s="666"/>
      <c r="EED65" s="666"/>
      <c r="EEE65" s="666"/>
      <c r="EEF65" s="666"/>
      <c r="EEG65" s="666"/>
      <c r="EEH65" s="666"/>
      <c r="EEI65" s="666"/>
      <c r="EEJ65" s="1453"/>
      <c r="EEK65" s="1453"/>
      <c r="EEL65" s="1453"/>
      <c r="EEM65" s="1454"/>
      <c r="EEN65" s="666"/>
      <c r="EEO65" s="666"/>
      <c r="EEP65" s="666"/>
      <c r="EEQ65" s="1455"/>
      <c r="EER65" s="666"/>
      <c r="EES65" s="666"/>
      <c r="EET65" s="666"/>
      <c r="EEU65" s="666"/>
      <c r="EEV65" s="666"/>
      <c r="EEW65" s="666"/>
      <c r="EEX65" s="666"/>
      <c r="EEY65" s="666"/>
      <c r="EEZ65" s="666"/>
      <c r="EFA65" s="1453"/>
      <c r="EFB65" s="1453"/>
      <c r="EFC65" s="1453"/>
      <c r="EFD65" s="1454"/>
      <c r="EFE65" s="666"/>
      <c r="EFF65" s="666"/>
      <c r="EFG65" s="666"/>
      <c r="EFH65" s="1455"/>
      <c r="EFI65" s="666"/>
      <c r="EFJ65" s="666"/>
      <c r="EFK65" s="666"/>
      <c r="EFL65" s="666"/>
      <c r="EFM65" s="666"/>
      <c r="EFN65" s="666"/>
      <c r="EFO65" s="666"/>
      <c r="EFP65" s="666"/>
      <c r="EFQ65" s="666"/>
      <c r="EFR65" s="1453"/>
      <c r="EFS65" s="1453"/>
      <c r="EFT65" s="1453"/>
      <c r="EFU65" s="1454"/>
      <c r="EFV65" s="666"/>
      <c r="EFW65" s="666"/>
      <c r="EFX65" s="666"/>
      <c r="EFY65" s="1455"/>
      <c r="EFZ65" s="666"/>
      <c r="EGA65" s="666"/>
      <c r="EGB65" s="666"/>
      <c r="EGC65" s="666"/>
      <c r="EGD65" s="666"/>
      <c r="EGE65" s="666"/>
      <c r="EGF65" s="666"/>
      <c r="EGG65" s="666"/>
      <c r="EGH65" s="666"/>
      <c r="EGI65" s="1453"/>
      <c r="EGJ65" s="1453"/>
      <c r="EGK65" s="1453"/>
      <c r="EGL65" s="1454"/>
      <c r="EGM65" s="666"/>
      <c r="EGN65" s="666"/>
      <c r="EGO65" s="666"/>
      <c r="EGP65" s="1455"/>
      <c r="EGQ65" s="666"/>
      <c r="EGR65" s="666"/>
      <c r="EGS65" s="666"/>
      <c r="EGT65" s="666"/>
      <c r="EGU65" s="666"/>
      <c r="EGV65" s="666"/>
      <c r="EGW65" s="666"/>
      <c r="EGX65" s="666"/>
      <c r="EGY65" s="666"/>
      <c r="EGZ65" s="1453"/>
      <c r="EHA65" s="1453"/>
      <c r="EHB65" s="1453"/>
      <c r="EHC65" s="1454"/>
      <c r="EHD65" s="666"/>
      <c r="EHE65" s="666"/>
      <c r="EHF65" s="666"/>
      <c r="EHG65" s="1455"/>
      <c r="EHH65" s="666"/>
      <c r="EHI65" s="666"/>
      <c r="EHJ65" s="666"/>
      <c r="EHK65" s="666"/>
      <c r="EHL65" s="666"/>
      <c r="EHM65" s="666"/>
      <c r="EHN65" s="666"/>
      <c r="EHO65" s="666"/>
      <c r="EHP65" s="666"/>
      <c r="EHQ65" s="1453"/>
      <c r="EHR65" s="1453"/>
      <c r="EHS65" s="1453"/>
      <c r="EHT65" s="1454"/>
      <c r="EHU65" s="666"/>
      <c r="EHV65" s="666"/>
      <c r="EHW65" s="666"/>
      <c r="EHX65" s="1455"/>
      <c r="EHY65" s="666"/>
      <c r="EHZ65" s="666"/>
      <c r="EIA65" s="666"/>
      <c r="EIB65" s="666"/>
      <c r="EIC65" s="666"/>
      <c r="EID65" s="666"/>
      <c r="EIE65" s="666"/>
      <c r="EIF65" s="666"/>
      <c r="EIG65" s="666"/>
      <c r="EIH65" s="1453"/>
      <c r="EII65" s="1453"/>
      <c r="EIJ65" s="1453"/>
      <c r="EIK65" s="1454"/>
      <c r="EIL65" s="666"/>
      <c r="EIM65" s="666"/>
      <c r="EIN65" s="666"/>
      <c r="EIO65" s="1455"/>
      <c r="EIP65" s="666"/>
      <c r="EIQ65" s="666"/>
      <c r="EIR65" s="666"/>
      <c r="EIS65" s="666"/>
      <c r="EIT65" s="666"/>
      <c r="EIU65" s="666"/>
      <c r="EIV65" s="666"/>
      <c r="EIW65" s="666"/>
      <c r="EIX65" s="666"/>
      <c r="EIY65" s="1453"/>
      <c r="EIZ65" s="1453"/>
      <c r="EJA65" s="1453"/>
      <c r="EJB65" s="1454"/>
      <c r="EJC65" s="666"/>
      <c r="EJD65" s="666"/>
      <c r="EJE65" s="666"/>
      <c r="EJF65" s="1455"/>
      <c r="EJG65" s="666"/>
      <c r="EJH65" s="666"/>
      <c r="EJI65" s="666"/>
      <c r="EJJ65" s="666"/>
      <c r="EJK65" s="666"/>
      <c r="EJL65" s="666"/>
      <c r="EJM65" s="666"/>
      <c r="EJN65" s="666"/>
      <c r="EJO65" s="666"/>
      <c r="EJP65" s="1453"/>
      <c r="EJQ65" s="1453"/>
      <c r="EJR65" s="1453"/>
      <c r="EJS65" s="1454"/>
      <c r="EJT65" s="666"/>
      <c r="EJU65" s="666"/>
      <c r="EJV65" s="666"/>
      <c r="EJW65" s="1455"/>
      <c r="EJX65" s="666"/>
      <c r="EJY65" s="666"/>
      <c r="EJZ65" s="666"/>
      <c r="EKA65" s="666"/>
      <c r="EKB65" s="666"/>
      <c r="EKC65" s="666"/>
      <c r="EKD65" s="666"/>
      <c r="EKE65" s="666"/>
      <c r="EKF65" s="666"/>
      <c r="EKG65" s="1453"/>
      <c r="EKH65" s="1453"/>
      <c r="EKI65" s="1453"/>
      <c r="EKJ65" s="1454"/>
      <c r="EKK65" s="666"/>
      <c r="EKL65" s="666"/>
      <c r="EKM65" s="666"/>
      <c r="EKN65" s="1455"/>
      <c r="EKO65" s="666"/>
      <c r="EKP65" s="666"/>
      <c r="EKQ65" s="666"/>
      <c r="EKR65" s="666"/>
      <c r="EKS65" s="666"/>
      <c r="EKT65" s="666"/>
      <c r="EKU65" s="666"/>
      <c r="EKV65" s="666"/>
      <c r="EKW65" s="666"/>
      <c r="EKX65" s="1453"/>
      <c r="EKY65" s="1453"/>
      <c r="EKZ65" s="1453"/>
      <c r="ELA65" s="1454"/>
      <c r="ELB65" s="666"/>
      <c r="ELC65" s="666"/>
      <c r="ELD65" s="666"/>
      <c r="ELE65" s="1455"/>
      <c r="ELF65" s="666"/>
      <c r="ELG65" s="666"/>
      <c r="ELH65" s="666"/>
      <c r="ELI65" s="666"/>
      <c r="ELJ65" s="666"/>
      <c r="ELK65" s="666"/>
      <c r="ELL65" s="666"/>
      <c r="ELM65" s="666"/>
      <c r="ELN65" s="666"/>
      <c r="ELO65" s="1453"/>
      <c r="ELP65" s="1453"/>
      <c r="ELQ65" s="1453"/>
      <c r="ELR65" s="1454"/>
      <c r="ELS65" s="666"/>
      <c r="ELT65" s="666"/>
      <c r="ELU65" s="666"/>
      <c r="ELV65" s="1455"/>
      <c r="ELW65" s="666"/>
      <c r="ELX65" s="666"/>
      <c r="ELY65" s="666"/>
      <c r="ELZ65" s="666"/>
      <c r="EMA65" s="666"/>
      <c r="EMB65" s="666"/>
      <c r="EMC65" s="666"/>
      <c r="EMD65" s="666"/>
      <c r="EME65" s="666"/>
      <c r="EMF65" s="1453"/>
      <c r="EMG65" s="1453"/>
      <c r="EMH65" s="1453"/>
      <c r="EMI65" s="1454"/>
      <c r="EMJ65" s="666"/>
      <c r="EMK65" s="666"/>
      <c r="EML65" s="666"/>
      <c r="EMM65" s="1455"/>
      <c r="EMN65" s="666"/>
      <c r="EMO65" s="666"/>
      <c r="EMP65" s="666"/>
      <c r="EMQ65" s="666"/>
      <c r="EMR65" s="666"/>
      <c r="EMS65" s="666"/>
      <c r="EMT65" s="666"/>
      <c r="EMU65" s="666"/>
      <c r="EMV65" s="666"/>
      <c r="EMW65" s="1453"/>
      <c r="EMX65" s="1453"/>
      <c r="EMY65" s="1453"/>
      <c r="EMZ65" s="1454"/>
      <c r="ENA65" s="666"/>
      <c r="ENB65" s="666"/>
      <c r="ENC65" s="666"/>
      <c r="END65" s="1455"/>
      <c r="ENE65" s="666"/>
      <c r="ENF65" s="666"/>
      <c r="ENG65" s="666"/>
      <c r="ENH65" s="666"/>
      <c r="ENI65" s="666"/>
      <c r="ENJ65" s="666"/>
      <c r="ENK65" s="666"/>
      <c r="ENL65" s="666"/>
      <c r="ENM65" s="666"/>
      <c r="ENN65" s="1453"/>
      <c r="ENO65" s="1453"/>
      <c r="ENP65" s="1453"/>
      <c r="ENQ65" s="1454"/>
      <c r="ENR65" s="666"/>
      <c r="ENS65" s="666"/>
      <c r="ENT65" s="666"/>
      <c r="ENU65" s="1455"/>
      <c r="ENV65" s="666"/>
      <c r="ENW65" s="666"/>
      <c r="ENX65" s="666"/>
      <c r="ENY65" s="666"/>
      <c r="ENZ65" s="666"/>
      <c r="EOA65" s="666"/>
      <c r="EOB65" s="666"/>
      <c r="EOC65" s="666"/>
      <c r="EOD65" s="666"/>
      <c r="EOE65" s="1453"/>
      <c r="EOF65" s="1453"/>
      <c r="EOG65" s="1453"/>
      <c r="EOH65" s="1454"/>
      <c r="EOI65" s="666"/>
      <c r="EOJ65" s="666"/>
      <c r="EOK65" s="666"/>
      <c r="EOL65" s="1455"/>
      <c r="EOM65" s="666"/>
      <c r="EON65" s="666"/>
      <c r="EOO65" s="666"/>
      <c r="EOP65" s="666"/>
      <c r="EOQ65" s="666"/>
      <c r="EOR65" s="666"/>
      <c r="EOS65" s="666"/>
      <c r="EOT65" s="666"/>
      <c r="EOU65" s="666"/>
      <c r="EOV65" s="1453"/>
      <c r="EOW65" s="1453"/>
      <c r="EOX65" s="1453"/>
      <c r="EOY65" s="1454"/>
      <c r="EOZ65" s="666"/>
      <c r="EPA65" s="666"/>
      <c r="EPB65" s="666"/>
      <c r="EPC65" s="1455"/>
      <c r="EPD65" s="666"/>
      <c r="EPE65" s="666"/>
      <c r="EPF65" s="666"/>
      <c r="EPG65" s="666"/>
      <c r="EPH65" s="666"/>
      <c r="EPI65" s="666"/>
      <c r="EPJ65" s="666"/>
      <c r="EPK65" s="666"/>
      <c r="EPL65" s="666"/>
      <c r="EPM65" s="1453"/>
      <c r="EPN65" s="1453"/>
      <c r="EPO65" s="1453"/>
      <c r="EPP65" s="1454"/>
      <c r="EPQ65" s="666"/>
      <c r="EPR65" s="666"/>
      <c r="EPS65" s="666"/>
      <c r="EPT65" s="1455"/>
      <c r="EPU65" s="666"/>
      <c r="EPV65" s="666"/>
      <c r="EPW65" s="666"/>
      <c r="EPX65" s="666"/>
      <c r="EPY65" s="666"/>
      <c r="EPZ65" s="666"/>
      <c r="EQA65" s="666"/>
      <c r="EQB65" s="666"/>
      <c r="EQC65" s="666"/>
      <c r="EQD65" s="1453"/>
      <c r="EQE65" s="1453"/>
      <c r="EQF65" s="1453"/>
      <c r="EQG65" s="1454"/>
      <c r="EQH65" s="666"/>
      <c r="EQI65" s="666"/>
      <c r="EQJ65" s="666"/>
      <c r="EQK65" s="1455"/>
      <c r="EQL65" s="666"/>
      <c r="EQM65" s="666"/>
      <c r="EQN65" s="666"/>
      <c r="EQO65" s="666"/>
      <c r="EQP65" s="666"/>
      <c r="EQQ65" s="666"/>
      <c r="EQR65" s="666"/>
      <c r="EQS65" s="666"/>
      <c r="EQT65" s="666"/>
      <c r="EQU65" s="1453"/>
      <c r="EQV65" s="1453"/>
      <c r="EQW65" s="1453"/>
      <c r="EQX65" s="1454"/>
      <c r="EQY65" s="666"/>
      <c r="EQZ65" s="666"/>
      <c r="ERA65" s="666"/>
      <c r="ERB65" s="1455"/>
      <c r="ERC65" s="666"/>
      <c r="ERD65" s="666"/>
      <c r="ERE65" s="666"/>
      <c r="ERF65" s="666"/>
      <c r="ERG65" s="666"/>
      <c r="ERH65" s="666"/>
      <c r="ERI65" s="666"/>
      <c r="ERJ65" s="666"/>
      <c r="ERK65" s="666"/>
      <c r="ERL65" s="1453"/>
      <c r="ERM65" s="1453"/>
      <c r="ERN65" s="1453"/>
      <c r="ERO65" s="1454"/>
      <c r="ERP65" s="666"/>
      <c r="ERQ65" s="666"/>
      <c r="ERR65" s="666"/>
      <c r="ERS65" s="1455"/>
      <c r="ERT65" s="666"/>
      <c r="ERU65" s="666"/>
      <c r="ERV65" s="666"/>
      <c r="ERW65" s="666"/>
      <c r="ERX65" s="666"/>
      <c r="ERY65" s="666"/>
      <c r="ERZ65" s="666"/>
      <c r="ESA65" s="666"/>
      <c r="ESB65" s="666"/>
      <c r="ESC65" s="1453"/>
      <c r="ESD65" s="1453"/>
      <c r="ESE65" s="1453"/>
      <c r="ESF65" s="1454"/>
      <c r="ESG65" s="666"/>
      <c r="ESH65" s="666"/>
      <c r="ESI65" s="666"/>
      <c r="ESJ65" s="1455"/>
      <c r="ESK65" s="666"/>
      <c r="ESL65" s="666"/>
      <c r="ESM65" s="666"/>
      <c r="ESN65" s="666"/>
      <c r="ESO65" s="666"/>
      <c r="ESP65" s="666"/>
      <c r="ESQ65" s="666"/>
      <c r="ESR65" s="666"/>
      <c r="ESS65" s="666"/>
      <c r="EST65" s="1453"/>
      <c r="ESU65" s="1453"/>
      <c r="ESV65" s="1453"/>
      <c r="ESW65" s="1454"/>
      <c r="ESX65" s="666"/>
      <c r="ESY65" s="666"/>
      <c r="ESZ65" s="666"/>
      <c r="ETA65" s="1455"/>
      <c r="ETB65" s="666"/>
      <c r="ETC65" s="666"/>
      <c r="ETD65" s="666"/>
      <c r="ETE65" s="666"/>
      <c r="ETF65" s="666"/>
      <c r="ETG65" s="666"/>
      <c r="ETH65" s="666"/>
      <c r="ETI65" s="666"/>
      <c r="ETJ65" s="666"/>
      <c r="ETK65" s="1453"/>
      <c r="ETL65" s="1453"/>
      <c r="ETM65" s="1453"/>
      <c r="ETN65" s="1454"/>
      <c r="ETO65" s="666"/>
      <c r="ETP65" s="666"/>
      <c r="ETQ65" s="666"/>
      <c r="ETR65" s="1455"/>
      <c r="ETS65" s="666"/>
      <c r="ETT65" s="666"/>
      <c r="ETU65" s="666"/>
      <c r="ETV65" s="666"/>
      <c r="ETW65" s="666"/>
      <c r="ETX65" s="666"/>
      <c r="ETY65" s="666"/>
      <c r="ETZ65" s="666"/>
      <c r="EUA65" s="666"/>
      <c r="EUB65" s="1453"/>
      <c r="EUC65" s="1453"/>
      <c r="EUD65" s="1453"/>
      <c r="EUE65" s="1454"/>
      <c r="EUF65" s="666"/>
      <c r="EUG65" s="666"/>
      <c r="EUH65" s="666"/>
      <c r="EUI65" s="1455"/>
      <c r="EUJ65" s="666"/>
      <c r="EUK65" s="666"/>
      <c r="EUL65" s="666"/>
      <c r="EUM65" s="666"/>
      <c r="EUN65" s="666"/>
      <c r="EUO65" s="666"/>
      <c r="EUP65" s="666"/>
      <c r="EUQ65" s="666"/>
      <c r="EUR65" s="666"/>
      <c r="EUS65" s="1453"/>
      <c r="EUT65" s="1453"/>
      <c r="EUU65" s="1453"/>
      <c r="EUV65" s="1454"/>
      <c r="EUW65" s="666"/>
      <c r="EUX65" s="666"/>
      <c r="EUY65" s="666"/>
      <c r="EUZ65" s="1455"/>
      <c r="EVA65" s="666"/>
      <c r="EVB65" s="666"/>
      <c r="EVC65" s="666"/>
      <c r="EVD65" s="666"/>
      <c r="EVE65" s="666"/>
      <c r="EVF65" s="666"/>
      <c r="EVG65" s="666"/>
      <c r="EVH65" s="666"/>
      <c r="EVI65" s="666"/>
      <c r="EVJ65" s="1453"/>
      <c r="EVK65" s="1453"/>
      <c r="EVL65" s="1453"/>
      <c r="EVM65" s="1454"/>
      <c r="EVN65" s="666"/>
      <c r="EVO65" s="666"/>
      <c r="EVP65" s="666"/>
      <c r="EVQ65" s="1455"/>
      <c r="EVR65" s="666"/>
      <c r="EVS65" s="666"/>
      <c r="EVT65" s="666"/>
      <c r="EVU65" s="666"/>
      <c r="EVV65" s="666"/>
      <c r="EVW65" s="666"/>
      <c r="EVX65" s="666"/>
      <c r="EVY65" s="666"/>
      <c r="EVZ65" s="666"/>
      <c r="EWA65" s="1453"/>
      <c r="EWB65" s="1453"/>
      <c r="EWC65" s="1453"/>
      <c r="EWD65" s="1454"/>
      <c r="EWE65" s="666"/>
      <c r="EWF65" s="666"/>
      <c r="EWG65" s="666"/>
      <c r="EWH65" s="1455"/>
      <c r="EWI65" s="666"/>
      <c r="EWJ65" s="666"/>
      <c r="EWK65" s="666"/>
      <c r="EWL65" s="666"/>
      <c r="EWM65" s="666"/>
      <c r="EWN65" s="666"/>
      <c r="EWO65" s="666"/>
      <c r="EWP65" s="666"/>
      <c r="EWQ65" s="666"/>
      <c r="EWR65" s="1453"/>
      <c r="EWS65" s="1453"/>
      <c r="EWT65" s="1453"/>
      <c r="EWU65" s="1454"/>
      <c r="EWV65" s="666"/>
      <c r="EWW65" s="666"/>
      <c r="EWX65" s="666"/>
      <c r="EWY65" s="1455"/>
      <c r="EWZ65" s="666"/>
      <c r="EXA65" s="666"/>
      <c r="EXB65" s="666"/>
      <c r="EXC65" s="666"/>
      <c r="EXD65" s="666"/>
      <c r="EXE65" s="666"/>
      <c r="EXF65" s="666"/>
      <c r="EXG65" s="666"/>
      <c r="EXH65" s="666"/>
      <c r="EXI65" s="1453"/>
      <c r="EXJ65" s="1453"/>
      <c r="EXK65" s="1453"/>
      <c r="EXL65" s="1454"/>
      <c r="EXM65" s="666"/>
      <c r="EXN65" s="666"/>
      <c r="EXO65" s="666"/>
      <c r="EXP65" s="1455"/>
      <c r="EXQ65" s="666"/>
      <c r="EXR65" s="666"/>
      <c r="EXS65" s="666"/>
      <c r="EXT65" s="666"/>
      <c r="EXU65" s="666"/>
      <c r="EXV65" s="666"/>
      <c r="EXW65" s="666"/>
      <c r="EXX65" s="666"/>
      <c r="EXY65" s="666"/>
      <c r="EXZ65" s="1453"/>
      <c r="EYA65" s="1453"/>
      <c r="EYB65" s="1453"/>
      <c r="EYC65" s="1454"/>
      <c r="EYD65" s="666"/>
      <c r="EYE65" s="666"/>
      <c r="EYF65" s="666"/>
      <c r="EYG65" s="1455"/>
      <c r="EYH65" s="666"/>
      <c r="EYI65" s="666"/>
      <c r="EYJ65" s="666"/>
      <c r="EYK65" s="666"/>
      <c r="EYL65" s="666"/>
      <c r="EYM65" s="666"/>
      <c r="EYN65" s="666"/>
      <c r="EYO65" s="666"/>
      <c r="EYP65" s="666"/>
      <c r="EYQ65" s="1453"/>
      <c r="EYR65" s="1453"/>
      <c r="EYS65" s="1453"/>
      <c r="EYT65" s="1454"/>
      <c r="EYU65" s="666"/>
      <c r="EYV65" s="666"/>
      <c r="EYW65" s="666"/>
      <c r="EYX65" s="1455"/>
      <c r="EYY65" s="666"/>
      <c r="EYZ65" s="666"/>
      <c r="EZA65" s="666"/>
      <c r="EZB65" s="666"/>
      <c r="EZC65" s="666"/>
      <c r="EZD65" s="666"/>
      <c r="EZE65" s="666"/>
      <c r="EZF65" s="666"/>
      <c r="EZG65" s="666"/>
      <c r="EZH65" s="1453"/>
      <c r="EZI65" s="1453"/>
      <c r="EZJ65" s="1453"/>
      <c r="EZK65" s="1454"/>
      <c r="EZL65" s="666"/>
      <c r="EZM65" s="666"/>
      <c r="EZN65" s="666"/>
      <c r="EZO65" s="1455"/>
      <c r="EZP65" s="666"/>
      <c r="EZQ65" s="666"/>
      <c r="EZR65" s="666"/>
      <c r="EZS65" s="666"/>
      <c r="EZT65" s="666"/>
      <c r="EZU65" s="666"/>
      <c r="EZV65" s="666"/>
      <c r="EZW65" s="666"/>
      <c r="EZX65" s="666"/>
      <c r="EZY65" s="1453"/>
      <c r="EZZ65" s="1453"/>
      <c r="FAA65" s="1453"/>
      <c r="FAB65" s="1454"/>
      <c r="FAC65" s="666"/>
      <c r="FAD65" s="666"/>
      <c r="FAE65" s="666"/>
      <c r="FAF65" s="1455"/>
      <c r="FAG65" s="666"/>
      <c r="FAH65" s="666"/>
      <c r="FAI65" s="666"/>
      <c r="FAJ65" s="666"/>
      <c r="FAK65" s="666"/>
      <c r="FAL65" s="666"/>
      <c r="FAM65" s="666"/>
      <c r="FAN65" s="666"/>
      <c r="FAO65" s="666"/>
      <c r="FAP65" s="1453"/>
      <c r="FAQ65" s="1453"/>
      <c r="FAR65" s="1453"/>
      <c r="FAS65" s="1454"/>
      <c r="FAT65" s="666"/>
      <c r="FAU65" s="666"/>
      <c r="FAV65" s="666"/>
      <c r="FAW65" s="1455"/>
      <c r="FAX65" s="666"/>
      <c r="FAY65" s="666"/>
      <c r="FAZ65" s="666"/>
      <c r="FBA65" s="666"/>
      <c r="FBB65" s="666"/>
      <c r="FBC65" s="666"/>
      <c r="FBD65" s="666"/>
      <c r="FBE65" s="666"/>
      <c r="FBF65" s="666"/>
      <c r="FBG65" s="1453"/>
      <c r="FBH65" s="1453"/>
      <c r="FBI65" s="1453"/>
      <c r="FBJ65" s="1454"/>
      <c r="FBK65" s="666"/>
      <c r="FBL65" s="666"/>
      <c r="FBM65" s="666"/>
      <c r="FBN65" s="1455"/>
      <c r="FBO65" s="666"/>
      <c r="FBP65" s="666"/>
      <c r="FBQ65" s="666"/>
      <c r="FBR65" s="666"/>
      <c r="FBS65" s="666"/>
      <c r="FBT65" s="666"/>
      <c r="FBU65" s="666"/>
      <c r="FBV65" s="666"/>
      <c r="FBW65" s="666"/>
      <c r="FBX65" s="1453"/>
      <c r="FBY65" s="1453"/>
      <c r="FBZ65" s="1453"/>
      <c r="FCA65" s="1454"/>
      <c r="FCB65" s="666"/>
      <c r="FCC65" s="666"/>
      <c r="FCD65" s="666"/>
      <c r="FCE65" s="1455"/>
      <c r="FCF65" s="666"/>
      <c r="FCG65" s="666"/>
      <c r="FCH65" s="666"/>
      <c r="FCI65" s="666"/>
      <c r="FCJ65" s="666"/>
      <c r="FCK65" s="666"/>
      <c r="FCL65" s="666"/>
      <c r="FCM65" s="666"/>
      <c r="FCN65" s="666"/>
      <c r="FCO65" s="1453"/>
      <c r="FCP65" s="1453"/>
      <c r="FCQ65" s="1453"/>
      <c r="FCR65" s="1454"/>
      <c r="FCS65" s="666"/>
      <c r="FCT65" s="666"/>
      <c r="FCU65" s="666"/>
      <c r="FCV65" s="1455"/>
      <c r="FCW65" s="666"/>
      <c r="FCX65" s="666"/>
      <c r="FCY65" s="666"/>
      <c r="FCZ65" s="666"/>
      <c r="FDA65" s="666"/>
      <c r="FDB65" s="666"/>
      <c r="FDC65" s="666"/>
      <c r="FDD65" s="666"/>
      <c r="FDE65" s="666"/>
      <c r="FDF65" s="1453"/>
      <c r="FDG65" s="1453"/>
      <c r="FDH65" s="1453"/>
      <c r="FDI65" s="1454"/>
      <c r="FDJ65" s="666"/>
      <c r="FDK65" s="666"/>
      <c r="FDL65" s="666"/>
      <c r="FDM65" s="1455"/>
      <c r="FDN65" s="666"/>
      <c r="FDO65" s="666"/>
      <c r="FDP65" s="666"/>
      <c r="FDQ65" s="666"/>
      <c r="FDR65" s="666"/>
      <c r="FDS65" s="666"/>
      <c r="FDT65" s="666"/>
      <c r="FDU65" s="666"/>
      <c r="FDV65" s="666"/>
      <c r="FDW65" s="1453"/>
      <c r="FDX65" s="1453"/>
      <c r="FDY65" s="1453"/>
      <c r="FDZ65" s="1454"/>
      <c r="FEA65" s="666"/>
      <c r="FEB65" s="666"/>
      <c r="FEC65" s="666"/>
      <c r="FED65" s="1455"/>
      <c r="FEE65" s="666"/>
      <c r="FEF65" s="666"/>
      <c r="FEG65" s="666"/>
      <c r="FEH65" s="666"/>
      <c r="FEI65" s="666"/>
      <c r="FEJ65" s="666"/>
      <c r="FEK65" s="666"/>
      <c r="FEL65" s="666"/>
      <c r="FEM65" s="666"/>
      <c r="FEN65" s="1453"/>
      <c r="FEO65" s="1453"/>
      <c r="FEP65" s="1453"/>
      <c r="FEQ65" s="1454"/>
      <c r="FER65" s="666"/>
      <c r="FES65" s="666"/>
      <c r="FET65" s="666"/>
      <c r="FEU65" s="1455"/>
      <c r="FEV65" s="666"/>
      <c r="FEW65" s="666"/>
      <c r="FEX65" s="666"/>
      <c r="FEY65" s="666"/>
      <c r="FEZ65" s="666"/>
      <c r="FFA65" s="666"/>
      <c r="FFB65" s="666"/>
      <c r="FFC65" s="666"/>
      <c r="FFD65" s="666"/>
      <c r="FFE65" s="1453"/>
      <c r="FFF65" s="1453"/>
      <c r="FFG65" s="1453"/>
      <c r="FFH65" s="1454"/>
      <c r="FFI65" s="666"/>
      <c r="FFJ65" s="666"/>
      <c r="FFK65" s="666"/>
      <c r="FFL65" s="1455"/>
      <c r="FFM65" s="666"/>
      <c r="FFN65" s="666"/>
      <c r="FFO65" s="666"/>
      <c r="FFP65" s="666"/>
      <c r="FFQ65" s="666"/>
      <c r="FFR65" s="666"/>
      <c r="FFS65" s="666"/>
      <c r="FFT65" s="666"/>
      <c r="FFU65" s="666"/>
      <c r="FFV65" s="1453"/>
      <c r="FFW65" s="1453"/>
      <c r="FFX65" s="1453"/>
      <c r="FFY65" s="1454"/>
      <c r="FFZ65" s="666"/>
      <c r="FGA65" s="666"/>
      <c r="FGB65" s="666"/>
      <c r="FGC65" s="1455"/>
      <c r="FGD65" s="666"/>
      <c r="FGE65" s="666"/>
      <c r="FGF65" s="666"/>
      <c r="FGG65" s="666"/>
      <c r="FGH65" s="666"/>
      <c r="FGI65" s="666"/>
      <c r="FGJ65" s="666"/>
      <c r="FGK65" s="666"/>
      <c r="FGL65" s="666"/>
      <c r="FGM65" s="1453"/>
      <c r="FGN65" s="1453"/>
      <c r="FGO65" s="1453"/>
      <c r="FGP65" s="1454"/>
      <c r="FGQ65" s="666"/>
      <c r="FGR65" s="666"/>
      <c r="FGS65" s="666"/>
      <c r="FGT65" s="1455"/>
      <c r="FGU65" s="666"/>
      <c r="FGV65" s="666"/>
      <c r="FGW65" s="666"/>
      <c r="FGX65" s="666"/>
      <c r="FGY65" s="666"/>
      <c r="FGZ65" s="666"/>
      <c r="FHA65" s="666"/>
      <c r="FHB65" s="666"/>
      <c r="FHC65" s="666"/>
      <c r="FHD65" s="1453"/>
      <c r="FHE65" s="1453"/>
      <c r="FHF65" s="1453"/>
      <c r="FHG65" s="1454"/>
      <c r="FHH65" s="666"/>
      <c r="FHI65" s="666"/>
      <c r="FHJ65" s="666"/>
      <c r="FHK65" s="1455"/>
      <c r="FHL65" s="666"/>
      <c r="FHM65" s="666"/>
      <c r="FHN65" s="666"/>
      <c r="FHO65" s="666"/>
      <c r="FHP65" s="666"/>
      <c r="FHQ65" s="666"/>
      <c r="FHR65" s="666"/>
      <c r="FHS65" s="666"/>
      <c r="FHT65" s="666"/>
      <c r="FHU65" s="1453"/>
      <c r="FHV65" s="1453"/>
      <c r="FHW65" s="1453"/>
      <c r="FHX65" s="1454"/>
      <c r="FHY65" s="666"/>
      <c r="FHZ65" s="666"/>
      <c r="FIA65" s="666"/>
      <c r="FIB65" s="1455"/>
      <c r="FIC65" s="666"/>
      <c r="FID65" s="666"/>
      <c r="FIE65" s="666"/>
      <c r="FIF65" s="666"/>
      <c r="FIG65" s="666"/>
      <c r="FIH65" s="666"/>
      <c r="FII65" s="666"/>
      <c r="FIJ65" s="666"/>
      <c r="FIK65" s="666"/>
      <c r="FIL65" s="1453"/>
      <c r="FIM65" s="1453"/>
      <c r="FIN65" s="1453"/>
      <c r="FIO65" s="1454"/>
      <c r="FIP65" s="666"/>
      <c r="FIQ65" s="666"/>
      <c r="FIR65" s="666"/>
      <c r="FIS65" s="1455"/>
      <c r="FIT65" s="666"/>
      <c r="FIU65" s="666"/>
      <c r="FIV65" s="666"/>
      <c r="FIW65" s="666"/>
      <c r="FIX65" s="666"/>
      <c r="FIY65" s="666"/>
      <c r="FIZ65" s="666"/>
      <c r="FJA65" s="666"/>
      <c r="FJB65" s="666"/>
      <c r="FJC65" s="1453"/>
      <c r="FJD65" s="1453"/>
      <c r="FJE65" s="1453"/>
      <c r="FJF65" s="1454"/>
      <c r="FJG65" s="666"/>
      <c r="FJH65" s="666"/>
      <c r="FJI65" s="666"/>
      <c r="FJJ65" s="1455"/>
      <c r="FJK65" s="666"/>
      <c r="FJL65" s="666"/>
      <c r="FJM65" s="666"/>
      <c r="FJN65" s="666"/>
      <c r="FJO65" s="666"/>
      <c r="FJP65" s="666"/>
      <c r="FJQ65" s="666"/>
      <c r="FJR65" s="666"/>
      <c r="FJS65" s="666"/>
      <c r="FJT65" s="1453"/>
      <c r="FJU65" s="1453"/>
      <c r="FJV65" s="1453"/>
      <c r="FJW65" s="1454"/>
      <c r="FJX65" s="666"/>
      <c r="FJY65" s="666"/>
      <c r="FJZ65" s="666"/>
      <c r="FKA65" s="1455"/>
      <c r="FKB65" s="666"/>
      <c r="FKC65" s="666"/>
      <c r="FKD65" s="666"/>
      <c r="FKE65" s="666"/>
      <c r="FKF65" s="666"/>
      <c r="FKG65" s="666"/>
      <c r="FKH65" s="666"/>
      <c r="FKI65" s="666"/>
      <c r="FKJ65" s="666"/>
      <c r="FKK65" s="1453"/>
      <c r="FKL65" s="1453"/>
      <c r="FKM65" s="1453"/>
      <c r="FKN65" s="1454"/>
      <c r="FKO65" s="666"/>
      <c r="FKP65" s="666"/>
      <c r="FKQ65" s="666"/>
      <c r="FKR65" s="1455"/>
      <c r="FKS65" s="666"/>
      <c r="FKT65" s="666"/>
      <c r="FKU65" s="666"/>
      <c r="FKV65" s="666"/>
      <c r="FKW65" s="666"/>
      <c r="FKX65" s="666"/>
      <c r="FKY65" s="666"/>
      <c r="FKZ65" s="666"/>
      <c r="FLA65" s="666"/>
      <c r="FLB65" s="1453"/>
      <c r="FLC65" s="1453"/>
      <c r="FLD65" s="1453"/>
      <c r="FLE65" s="1454"/>
      <c r="FLF65" s="666"/>
      <c r="FLG65" s="666"/>
      <c r="FLH65" s="666"/>
      <c r="FLI65" s="1455"/>
      <c r="FLJ65" s="666"/>
      <c r="FLK65" s="666"/>
      <c r="FLL65" s="666"/>
      <c r="FLM65" s="666"/>
      <c r="FLN65" s="666"/>
      <c r="FLO65" s="666"/>
      <c r="FLP65" s="666"/>
      <c r="FLQ65" s="666"/>
      <c r="FLR65" s="666"/>
      <c r="FLS65" s="1453"/>
      <c r="FLT65" s="1453"/>
      <c r="FLU65" s="1453"/>
      <c r="FLV65" s="1454"/>
      <c r="FLW65" s="666"/>
      <c r="FLX65" s="666"/>
      <c r="FLY65" s="666"/>
      <c r="FLZ65" s="1455"/>
      <c r="FMA65" s="666"/>
      <c r="FMB65" s="666"/>
      <c r="FMC65" s="666"/>
      <c r="FMD65" s="666"/>
      <c r="FME65" s="666"/>
      <c r="FMF65" s="666"/>
      <c r="FMG65" s="666"/>
      <c r="FMH65" s="666"/>
      <c r="FMI65" s="666"/>
      <c r="FMJ65" s="1453"/>
      <c r="FMK65" s="1453"/>
      <c r="FML65" s="1453"/>
      <c r="FMM65" s="1454"/>
      <c r="FMN65" s="666"/>
      <c r="FMO65" s="666"/>
      <c r="FMP65" s="666"/>
      <c r="FMQ65" s="1455"/>
      <c r="FMR65" s="666"/>
      <c r="FMS65" s="666"/>
      <c r="FMT65" s="666"/>
      <c r="FMU65" s="666"/>
      <c r="FMV65" s="666"/>
      <c r="FMW65" s="666"/>
      <c r="FMX65" s="666"/>
      <c r="FMY65" s="666"/>
      <c r="FMZ65" s="666"/>
      <c r="FNA65" s="1453"/>
      <c r="FNB65" s="1453"/>
      <c r="FNC65" s="1453"/>
      <c r="FND65" s="1454"/>
      <c r="FNE65" s="666"/>
      <c r="FNF65" s="666"/>
      <c r="FNG65" s="666"/>
      <c r="FNH65" s="1455"/>
      <c r="FNI65" s="666"/>
      <c r="FNJ65" s="666"/>
      <c r="FNK65" s="666"/>
      <c r="FNL65" s="666"/>
      <c r="FNM65" s="666"/>
      <c r="FNN65" s="666"/>
      <c r="FNO65" s="666"/>
      <c r="FNP65" s="666"/>
      <c r="FNQ65" s="666"/>
      <c r="FNR65" s="1453"/>
      <c r="FNS65" s="1453"/>
      <c r="FNT65" s="1453"/>
      <c r="FNU65" s="1454"/>
      <c r="FNV65" s="666"/>
      <c r="FNW65" s="666"/>
      <c r="FNX65" s="666"/>
      <c r="FNY65" s="1455"/>
      <c r="FNZ65" s="666"/>
      <c r="FOA65" s="666"/>
      <c r="FOB65" s="666"/>
      <c r="FOC65" s="666"/>
      <c r="FOD65" s="666"/>
      <c r="FOE65" s="666"/>
      <c r="FOF65" s="666"/>
      <c r="FOG65" s="666"/>
      <c r="FOH65" s="666"/>
      <c r="FOI65" s="1453"/>
      <c r="FOJ65" s="1453"/>
      <c r="FOK65" s="1453"/>
      <c r="FOL65" s="1454"/>
      <c r="FOM65" s="666"/>
      <c r="FON65" s="666"/>
      <c r="FOO65" s="666"/>
      <c r="FOP65" s="1455"/>
      <c r="FOQ65" s="666"/>
      <c r="FOR65" s="666"/>
      <c r="FOS65" s="666"/>
      <c r="FOT65" s="666"/>
      <c r="FOU65" s="666"/>
      <c r="FOV65" s="666"/>
      <c r="FOW65" s="666"/>
      <c r="FOX65" s="666"/>
      <c r="FOY65" s="666"/>
      <c r="FOZ65" s="1453"/>
      <c r="FPA65" s="1453"/>
      <c r="FPB65" s="1453"/>
      <c r="FPC65" s="1454"/>
      <c r="FPD65" s="666"/>
      <c r="FPE65" s="666"/>
      <c r="FPF65" s="666"/>
      <c r="FPG65" s="1455"/>
      <c r="FPH65" s="666"/>
      <c r="FPI65" s="666"/>
      <c r="FPJ65" s="666"/>
      <c r="FPK65" s="666"/>
      <c r="FPL65" s="666"/>
      <c r="FPM65" s="666"/>
      <c r="FPN65" s="666"/>
      <c r="FPO65" s="666"/>
      <c r="FPP65" s="666"/>
      <c r="FPQ65" s="1453"/>
      <c r="FPR65" s="1453"/>
      <c r="FPS65" s="1453"/>
      <c r="FPT65" s="1454"/>
      <c r="FPU65" s="666"/>
      <c r="FPV65" s="666"/>
      <c r="FPW65" s="666"/>
      <c r="FPX65" s="1455"/>
      <c r="FPY65" s="666"/>
      <c r="FPZ65" s="666"/>
      <c r="FQA65" s="666"/>
      <c r="FQB65" s="666"/>
      <c r="FQC65" s="666"/>
      <c r="FQD65" s="666"/>
      <c r="FQE65" s="666"/>
      <c r="FQF65" s="666"/>
      <c r="FQG65" s="666"/>
      <c r="FQH65" s="1453"/>
      <c r="FQI65" s="1453"/>
      <c r="FQJ65" s="1453"/>
      <c r="FQK65" s="1454"/>
      <c r="FQL65" s="666"/>
      <c r="FQM65" s="666"/>
      <c r="FQN65" s="666"/>
      <c r="FQO65" s="1455"/>
      <c r="FQP65" s="666"/>
      <c r="FQQ65" s="666"/>
      <c r="FQR65" s="666"/>
      <c r="FQS65" s="666"/>
      <c r="FQT65" s="666"/>
      <c r="FQU65" s="666"/>
      <c r="FQV65" s="666"/>
      <c r="FQW65" s="666"/>
      <c r="FQX65" s="666"/>
      <c r="FQY65" s="1453"/>
      <c r="FQZ65" s="1453"/>
      <c r="FRA65" s="1453"/>
      <c r="FRB65" s="1454"/>
      <c r="FRC65" s="666"/>
      <c r="FRD65" s="666"/>
      <c r="FRE65" s="666"/>
      <c r="FRF65" s="1455"/>
      <c r="FRG65" s="666"/>
      <c r="FRH65" s="666"/>
      <c r="FRI65" s="666"/>
      <c r="FRJ65" s="666"/>
      <c r="FRK65" s="666"/>
      <c r="FRL65" s="666"/>
      <c r="FRM65" s="666"/>
      <c r="FRN65" s="666"/>
      <c r="FRO65" s="666"/>
      <c r="FRP65" s="1453"/>
      <c r="FRQ65" s="1453"/>
      <c r="FRR65" s="1453"/>
      <c r="FRS65" s="1454"/>
      <c r="FRT65" s="666"/>
      <c r="FRU65" s="666"/>
      <c r="FRV65" s="666"/>
      <c r="FRW65" s="1455"/>
      <c r="FRX65" s="666"/>
      <c r="FRY65" s="666"/>
      <c r="FRZ65" s="666"/>
      <c r="FSA65" s="666"/>
      <c r="FSB65" s="666"/>
      <c r="FSC65" s="666"/>
      <c r="FSD65" s="666"/>
      <c r="FSE65" s="666"/>
      <c r="FSF65" s="666"/>
      <c r="FSG65" s="1453"/>
      <c r="FSH65" s="1453"/>
      <c r="FSI65" s="1453"/>
      <c r="FSJ65" s="1454"/>
      <c r="FSK65" s="666"/>
      <c r="FSL65" s="666"/>
      <c r="FSM65" s="666"/>
      <c r="FSN65" s="1455"/>
      <c r="FSO65" s="666"/>
      <c r="FSP65" s="666"/>
      <c r="FSQ65" s="666"/>
      <c r="FSR65" s="666"/>
      <c r="FSS65" s="666"/>
      <c r="FST65" s="666"/>
      <c r="FSU65" s="666"/>
      <c r="FSV65" s="666"/>
      <c r="FSW65" s="666"/>
      <c r="FSX65" s="1453"/>
      <c r="FSY65" s="1453"/>
      <c r="FSZ65" s="1453"/>
      <c r="FTA65" s="1454"/>
      <c r="FTB65" s="666"/>
      <c r="FTC65" s="666"/>
      <c r="FTD65" s="666"/>
      <c r="FTE65" s="1455"/>
      <c r="FTF65" s="666"/>
      <c r="FTG65" s="666"/>
      <c r="FTH65" s="666"/>
      <c r="FTI65" s="666"/>
      <c r="FTJ65" s="666"/>
      <c r="FTK65" s="666"/>
      <c r="FTL65" s="666"/>
      <c r="FTM65" s="666"/>
      <c r="FTN65" s="666"/>
      <c r="FTO65" s="1453"/>
      <c r="FTP65" s="1453"/>
      <c r="FTQ65" s="1453"/>
      <c r="FTR65" s="1454"/>
      <c r="FTS65" s="666"/>
      <c r="FTT65" s="666"/>
      <c r="FTU65" s="666"/>
      <c r="FTV65" s="1455"/>
      <c r="FTW65" s="666"/>
      <c r="FTX65" s="666"/>
      <c r="FTY65" s="666"/>
      <c r="FTZ65" s="666"/>
      <c r="FUA65" s="666"/>
      <c r="FUB65" s="666"/>
      <c r="FUC65" s="666"/>
      <c r="FUD65" s="666"/>
      <c r="FUE65" s="666"/>
      <c r="FUF65" s="1453"/>
      <c r="FUG65" s="1453"/>
      <c r="FUH65" s="1453"/>
      <c r="FUI65" s="1454"/>
      <c r="FUJ65" s="666"/>
      <c r="FUK65" s="666"/>
      <c r="FUL65" s="666"/>
      <c r="FUM65" s="1455"/>
      <c r="FUN65" s="666"/>
      <c r="FUO65" s="666"/>
      <c r="FUP65" s="666"/>
      <c r="FUQ65" s="666"/>
      <c r="FUR65" s="666"/>
      <c r="FUS65" s="666"/>
      <c r="FUT65" s="666"/>
      <c r="FUU65" s="666"/>
      <c r="FUV65" s="666"/>
      <c r="FUW65" s="1453"/>
      <c r="FUX65" s="1453"/>
      <c r="FUY65" s="1453"/>
      <c r="FUZ65" s="1454"/>
      <c r="FVA65" s="666"/>
      <c r="FVB65" s="666"/>
      <c r="FVC65" s="666"/>
      <c r="FVD65" s="1455"/>
      <c r="FVE65" s="666"/>
      <c r="FVF65" s="666"/>
      <c r="FVG65" s="666"/>
      <c r="FVH65" s="666"/>
      <c r="FVI65" s="666"/>
      <c r="FVJ65" s="666"/>
      <c r="FVK65" s="666"/>
      <c r="FVL65" s="666"/>
      <c r="FVM65" s="666"/>
      <c r="FVN65" s="1453"/>
      <c r="FVO65" s="1453"/>
      <c r="FVP65" s="1453"/>
      <c r="FVQ65" s="1454"/>
      <c r="FVR65" s="666"/>
      <c r="FVS65" s="666"/>
      <c r="FVT65" s="666"/>
      <c r="FVU65" s="1455"/>
      <c r="FVV65" s="666"/>
      <c r="FVW65" s="666"/>
      <c r="FVX65" s="666"/>
      <c r="FVY65" s="666"/>
      <c r="FVZ65" s="666"/>
      <c r="FWA65" s="666"/>
      <c r="FWB65" s="666"/>
      <c r="FWC65" s="666"/>
      <c r="FWD65" s="666"/>
      <c r="FWE65" s="1453"/>
      <c r="FWF65" s="1453"/>
      <c r="FWG65" s="1453"/>
      <c r="FWH65" s="1454"/>
      <c r="FWI65" s="666"/>
      <c r="FWJ65" s="666"/>
      <c r="FWK65" s="666"/>
      <c r="FWL65" s="1455"/>
      <c r="FWM65" s="666"/>
      <c r="FWN65" s="666"/>
      <c r="FWO65" s="666"/>
      <c r="FWP65" s="666"/>
      <c r="FWQ65" s="666"/>
      <c r="FWR65" s="666"/>
      <c r="FWS65" s="666"/>
      <c r="FWT65" s="666"/>
      <c r="FWU65" s="666"/>
      <c r="FWV65" s="1453"/>
      <c r="FWW65" s="1453"/>
      <c r="FWX65" s="1453"/>
      <c r="FWY65" s="1454"/>
      <c r="FWZ65" s="666"/>
      <c r="FXA65" s="666"/>
      <c r="FXB65" s="666"/>
      <c r="FXC65" s="1455"/>
      <c r="FXD65" s="666"/>
      <c r="FXE65" s="666"/>
      <c r="FXF65" s="666"/>
      <c r="FXG65" s="666"/>
      <c r="FXH65" s="666"/>
      <c r="FXI65" s="666"/>
      <c r="FXJ65" s="666"/>
      <c r="FXK65" s="666"/>
      <c r="FXL65" s="666"/>
      <c r="FXM65" s="1453"/>
      <c r="FXN65" s="1453"/>
      <c r="FXO65" s="1453"/>
      <c r="FXP65" s="1454"/>
      <c r="FXQ65" s="666"/>
      <c r="FXR65" s="666"/>
      <c r="FXS65" s="666"/>
      <c r="FXT65" s="1455"/>
      <c r="FXU65" s="666"/>
      <c r="FXV65" s="666"/>
      <c r="FXW65" s="666"/>
      <c r="FXX65" s="666"/>
      <c r="FXY65" s="666"/>
      <c r="FXZ65" s="666"/>
      <c r="FYA65" s="666"/>
      <c r="FYB65" s="666"/>
      <c r="FYC65" s="666"/>
      <c r="FYD65" s="1453"/>
      <c r="FYE65" s="1453"/>
      <c r="FYF65" s="1453"/>
      <c r="FYG65" s="1454"/>
      <c r="FYH65" s="666"/>
      <c r="FYI65" s="666"/>
      <c r="FYJ65" s="666"/>
      <c r="FYK65" s="1455"/>
      <c r="FYL65" s="666"/>
      <c r="FYM65" s="666"/>
      <c r="FYN65" s="666"/>
      <c r="FYO65" s="666"/>
      <c r="FYP65" s="666"/>
      <c r="FYQ65" s="666"/>
      <c r="FYR65" s="666"/>
      <c r="FYS65" s="666"/>
      <c r="FYT65" s="666"/>
      <c r="FYU65" s="1453"/>
      <c r="FYV65" s="1453"/>
      <c r="FYW65" s="1453"/>
      <c r="FYX65" s="1454"/>
      <c r="FYY65" s="666"/>
      <c r="FYZ65" s="666"/>
      <c r="FZA65" s="666"/>
      <c r="FZB65" s="1455"/>
      <c r="FZC65" s="666"/>
      <c r="FZD65" s="666"/>
      <c r="FZE65" s="666"/>
      <c r="FZF65" s="666"/>
      <c r="FZG65" s="666"/>
      <c r="FZH65" s="666"/>
      <c r="FZI65" s="666"/>
      <c r="FZJ65" s="666"/>
      <c r="FZK65" s="666"/>
      <c r="FZL65" s="1453"/>
      <c r="FZM65" s="1453"/>
      <c r="FZN65" s="1453"/>
      <c r="FZO65" s="1454"/>
      <c r="FZP65" s="666"/>
      <c r="FZQ65" s="666"/>
      <c r="FZR65" s="666"/>
      <c r="FZS65" s="1455"/>
      <c r="FZT65" s="666"/>
      <c r="FZU65" s="666"/>
      <c r="FZV65" s="666"/>
      <c r="FZW65" s="666"/>
      <c r="FZX65" s="666"/>
      <c r="FZY65" s="666"/>
      <c r="FZZ65" s="666"/>
      <c r="GAA65" s="666"/>
      <c r="GAB65" s="666"/>
      <c r="GAC65" s="1453"/>
      <c r="GAD65" s="1453"/>
      <c r="GAE65" s="1453"/>
      <c r="GAF65" s="1454"/>
      <c r="GAG65" s="666"/>
      <c r="GAH65" s="666"/>
      <c r="GAI65" s="666"/>
      <c r="GAJ65" s="1455"/>
      <c r="GAK65" s="666"/>
      <c r="GAL65" s="666"/>
      <c r="GAM65" s="666"/>
      <c r="GAN65" s="666"/>
      <c r="GAO65" s="666"/>
      <c r="GAP65" s="666"/>
      <c r="GAQ65" s="666"/>
      <c r="GAR65" s="666"/>
      <c r="GAS65" s="666"/>
      <c r="GAT65" s="1453"/>
      <c r="GAU65" s="1453"/>
      <c r="GAV65" s="1453"/>
      <c r="GAW65" s="1454"/>
      <c r="GAX65" s="666"/>
      <c r="GAY65" s="666"/>
      <c r="GAZ65" s="666"/>
      <c r="GBA65" s="1455"/>
      <c r="GBB65" s="666"/>
      <c r="GBC65" s="666"/>
      <c r="GBD65" s="666"/>
      <c r="GBE65" s="666"/>
      <c r="GBF65" s="666"/>
      <c r="GBG65" s="666"/>
      <c r="GBH65" s="666"/>
      <c r="GBI65" s="666"/>
      <c r="GBJ65" s="666"/>
      <c r="GBK65" s="1453"/>
      <c r="GBL65" s="1453"/>
      <c r="GBM65" s="1453"/>
      <c r="GBN65" s="1454"/>
      <c r="GBO65" s="666"/>
      <c r="GBP65" s="666"/>
      <c r="GBQ65" s="666"/>
      <c r="GBR65" s="1455"/>
      <c r="GBS65" s="666"/>
      <c r="GBT65" s="666"/>
      <c r="GBU65" s="666"/>
      <c r="GBV65" s="666"/>
      <c r="GBW65" s="666"/>
      <c r="GBX65" s="666"/>
      <c r="GBY65" s="666"/>
      <c r="GBZ65" s="666"/>
      <c r="GCA65" s="666"/>
      <c r="GCB65" s="1453"/>
      <c r="GCC65" s="1453"/>
      <c r="GCD65" s="1453"/>
      <c r="GCE65" s="1454"/>
      <c r="GCF65" s="666"/>
      <c r="GCG65" s="666"/>
      <c r="GCH65" s="666"/>
      <c r="GCI65" s="1455"/>
      <c r="GCJ65" s="666"/>
      <c r="GCK65" s="666"/>
      <c r="GCL65" s="666"/>
      <c r="GCM65" s="666"/>
      <c r="GCN65" s="666"/>
      <c r="GCO65" s="666"/>
      <c r="GCP65" s="666"/>
      <c r="GCQ65" s="666"/>
      <c r="GCR65" s="666"/>
      <c r="GCS65" s="1453"/>
      <c r="GCT65" s="1453"/>
      <c r="GCU65" s="1453"/>
      <c r="GCV65" s="1454"/>
      <c r="GCW65" s="666"/>
      <c r="GCX65" s="666"/>
      <c r="GCY65" s="666"/>
      <c r="GCZ65" s="1455"/>
      <c r="GDA65" s="666"/>
      <c r="GDB65" s="666"/>
      <c r="GDC65" s="666"/>
      <c r="GDD65" s="666"/>
      <c r="GDE65" s="666"/>
      <c r="GDF65" s="666"/>
      <c r="GDG65" s="666"/>
      <c r="GDH65" s="666"/>
      <c r="GDI65" s="666"/>
      <c r="GDJ65" s="1453"/>
      <c r="GDK65" s="1453"/>
      <c r="GDL65" s="1453"/>
      <c r="GDM65" s="1454"/>
      <c r="GDN65" s="666"/>
      <c r="GDO65" s="666"/>
      <c r="GDP65" s="666"/>
      <c r="GDQ65" s="1455"/>
      <c r="GDR65" s="666"/>
      <c r="GDS65" s="666"/>
      <c r="GDT65" s="666"/>
      <c r="GDU65" s="666"/>
      <c r="GDV65" s="666"/>
      <c r="GDW65" s="666"/>
      <c r="GDX65" s="666"/>
      <c r="GDY65" s="666"/>
      <c r="GDZ65" s="666"/>
      <c r="GEA65" s="1453"/>
      <c r="GEB65" s="1453"/>
      <c r="GEC65" s="1453"/>
      <c r="GED65" s="1454"/>
      <c r="GEE65" s="666"/>
      <c r="GEF65" s="666"/>
      <c r="GEG65" s="666"/>
      <c r="GEH65" s="1455"/>
      <c r="GEI65" s="666"/>
      <c r="GEJ65" s="666"/>
      <c r="GEK65" s="666"/>
      <c r="GEL65" s="666"/>
      <c r="GEM65" s="666"/>
      <c r="GEN65" s="666"/>
      <c r="GEO65" s="666"/>
      <c r="GEP65" s="666"/>
      <c r="GEQ65" s="666"/>
      <c r="GER65" s="1453"/>
      <c r="GES65" s="1453"/>
      <c r="GET65" s="1453"/>
      <c r="GEU65" s="1454"/>
      <c r="GEV65" s="666"/>
      <c r="GEW65" s="666"/>
      <c r="GEX65" s="666"/>
      <c r="GEY65" s="1455"/>
      <c r="GEZ65" s="666"/>
      <c r="GFA65" s="666"/>
      <c r="GFB65" s="666"/>
      <c r="GFC65" s="666"/>
      <c r="GFD65" s="666"/>
      <c r="GFE65" s="666"/>
      <c r="GFF65" s="666"/>
      <c r="GFG65" s="666"/>
      <c r="GFH65" s="666"/>
      <c r="GFI65" s="1453"/>
      <c r="GFJ65" s="1453"/>
      <c r="GFK65" s="1453"/>
      <c r="GFL65" s="1454"/>
      <c r="GFM65" s="666"/>
      <c r="GFN65" s="666"/>
      <c r="GFO65" s="666"/>
      <c r="GFP65" s="1455"/>
      <c r="GFQ65" s="666"/>
      <c r="GFR65" s="666"/>
      <c r="GFS65" s="666"/>
      <c r="GFT65" s="666"/>
      <c r="GFU65" s="666"/>
      <c r="GFV65" s="666"/>
      <c r="GFW65" s="666"/>
      <c r="GFX65" s="666"/>
      <c r="GFY65" s="666"/>
      <c r="GFZ65" s="1453"/>
      <c r="GGA65" s="1453"/>
      <c r="GGB65" s="1453"/>
      <c r="GGC65" s="1454"/>
      <c r="GGD65" s="666"/>
      <c r="GGE65" s="666"/>
      <c r="GGF65" s="666"/>
      <c r="GGG65" s="1455"/>
      <c r="GGH65" s="666"/>
      <c r="GGI65" s="666"/>
      <c r="GGJ65" s="666"/>
      <c r="GGK65" s="666"/>
      <c r="GGL65" s="666"/>
      <c r="GGM65" s="666"/>
      <c r="GGN65" s="666"/>
      <c r="GGO65" s="666"/>
      <c r="GGP65" s="666"/>
      <c r="GGQ65" s="1453"/>
      <c r="GGR65" s="1453"/>
      <c r="GGS65" s="1453"/>
      <c r="GGT65" s="1454"/>
      <c r="GGU65" s="666"/>
      <c r="GGV65" s="666"/>
      <c r="GGW65" s="666"/>
      <c r="GGX65" s="1455"/>
      <c r="GGY65" s="666"/>
      <c r="GGZ65" s="666"/>
      <c r="GHA65" s="666"/>
      <c r="GHB65" s="666"/>
      <c r="GHC65" s="666"/>
      <c r="GHD65" s="666"/>
      <c r="GHE65" s="666"/>
      <c r="GHF65" s="666"/>
      <c r="GHG65" s="666"/>
      <c r="GHH65" s="1453"/>
      <c r="GHI65" s="1453"/>
      <c r="GHJ65" s="1453"/>
      <c r="GHK65" s="1454"/>
      <c r="GHL65" s="666"/>
      <c r="GHM65" s="666"/>
      <c r="GHN65" s="666"/>
      <c r="GHO65" s="1455"/>
      <c r="GHP65" s="666"/>
      <c r="GHQ65" s="666"/>
      <c r="GHR65" s="666"/>
      <c r="GHS65" s="666"/>
      <c r="GHT65" s="666"/>
      <c r="GHU65" s="666"/>
      <c r="GHV65" s="666"/>
      <c r="GHW65" s="666"/>
      <c r="GHX65" s="666"/>
      <c r="GHY65" s="1453"/>
      <c r="GHZ65" s="1453"/>
      <c r="GIA65" s="1453"/>
      <c r="GIB65" s="1454"/>
      <c r="GIC65" s="666"/>
      <c r="GID65" s="666"/>
      <c r="GIE65" s="666"/>
      <c r="GIF65" s="1455"/>
      <c r="GIG65" s="666"/>
      <c r="GIH65" s="666"/>
      <c r="GII65" s="666"/>
      <c r="GIJ65" s="666"/>
      <c r="GIK65" s="666"/>
      <c r="GIL65" s="666"/>
      <c r="GIM65" s="666"/>
      <c r="GIN65" s="666"/>
      <c r="GIO65" s="666"/>
      <c r="GIP65" s="1453"/>
      <c r="GIQ65" s="1453"/>
      <c r="GIR65" s="1453"/>
      <c r="GIS65" s="1454"/>
      <c r="GIT65" s="666"/>
      <c r="GIU65" s="666"/>
      <c r="GIV65" s="666"/>
      <c r="GIW65" s="1455"/>
      <c r="GIX65" s="666"/>
      <c r="GIY65" s="666"/>
      <c r="GIZ65" s="666"/>
      <c r="GJA65" s="666"/>
      <c r="GJB65" s="666"/>
      <c r="GJC65" s="666"/>
      <c r="GJD65" s="666"/>
      <c r="GJE65" s="666"/>
      <c r="GJF65" s="666"/>
      <c r="GJG65" s="1453"/>
      <c r="GJH65" s="1453"/>
      <c r="GJI65" s="1453"/>
      <c r="GJJ65" s="1454"/>
      <c r="GJK65" s="666"/>
      <c r="GJL65" s="666"/>
      <c r="GJM65" s="666"/>
      <c r="GJN65" s="1455"/>
      <c r="GJO65" s="666"/>
      <c r="GJP65" s="666"/>
      <c r="GJQ65" s="666"/>
      <c r="GJR65" s="666"/>
      <c r="GJS65" s="666"/>
      <c r="GJT65" s="666"/>
      <c r="GJU65" s="666"/>
      <c r="GJV65" s="666"/>
      <c r="GJW65" s="666"/>
      <c r="GJX65" s="1453"/>
      <c r="GJY65" s="1453"/>
      <c r="GJZ65" s="1453"/>
      <c r="GKA65" s="1454"/>
      <c r="GKB65" s="666"/>
      <c r="GKC65" s="666"/>
      <c r="GKD65" s="666"/>
      <c r="GKE65" s="1455"/>
      <c r="GKF65" s="666"/>
      <c r="GKG65" s="666"/>
      <c r="GKH65" s="666"/>
      <c r="GKI65" s="666"/>
      <c r="GKJ65" s="666"/>
      <c r="GKK65" s="666"/>
      <c r="GKL65" s="666"/>
      <c r="GKM65" s="666"/>
      <c r="GKN65" s="666"/>
      <c r="GKO65" s="1453"/>
      <c r="GKP65" s="1453"/>
      <c r="GKQ65" s="1453"/>
      <c r="GKR65" s="1454"/>
      <c r="GKS65" s="666"/>
      <c r="GKT65" s="666"/>
      <c r="GKU65" s="666"/>
      <c r="GKV65" s="1455"/>
      <c r="GKW65" s="666"/>
      <c r="GKX65" s="666"/>
      <c r="GKY65" s="666"/>
      <c r="GKZ65" s="666"/>
      <c r="GLA65" s="666"/>
      <c r="GLB65" s="666"/>
      <c r="GLC65" s="666"/>
      <c r="GLD65" s="666"/>
      <c r="GLE65" s="666"/>
      <c r="GLF65" s="1453"/>
      <c r="GLG65" s="1453"/>
      <c r="GLH65" s="1453"/>
      <c r="GLI65" s="1454"/>
      <c r="GLJ65" s="666"/>
      <c r="GLK65" s="666"/>
      <c r="GLL65" s="666"/>
      <c r="GLM65" s="1455"/>
      <c r="GLN65" s="666"/>
      <c r="GLO65" s="666"/>
      <c r="GLP65" s="666"/>
      <c r="GLQ65" s="666"/>
      <c r="GLR65" s="666"/>
      <c r="GLS65" s="666"/>
      <c r="GLT65" s="666"/>
      <c r="GLU65" s="666"/>
      <c r="GLV65" s="666"/>
      <c r="GLW65" s="1453"/>
      <c r="GLX65" s="1453"/>
      <c r="GLY65" s="1453"/>
      <c r="GLZ65" s="1454"/>
      <c r="GMA65" s="666"/>
      <c r="GMB65" s="666"/>
      <c r="GMC65" s="666"/>
      <c r="GMD65" s="1455"/>
      <c r="GME65" s="666"/>
      <c r="GMF65" s="666"/>
      <c r="GMG65" s="666"/>
      <c r="GMH65" s="666"/>
      <c r="GMI65" s="666"/>
      <c r="GMJ65" s="666"/>
      <c r="GMK65" s="666"/>
      <c r="GML65" s="666"/>
      <c r="GMM65" s="666"/>
      <c r="GMN65" s="1453"/>
      <c r="GMO65" s="1453"/>
      <c r="GMP65" s="1453"/>
      <c r="GMQ65" s="1454"/>
      <c r="GMR65" s="666"/>
      <c r="GMS65" s="666"/>
      <c r="GMT65" s="666"/>
      <c r="GMU65" s="1455"/>
      <c r="GMV65" s="666"/>
      <c r="GMW65" s="666"/>
      <c r="GMX65" s="666"/>
      <c r="GMY65" s="666"/>
      <c r="GMZ65" s="666"/>
      <c r="GNA65" s="666"/>
      <c r="GNB65" s="666"/>
      <c r="GNC65" s="666"/>
      <c r="GND65" s="666"/>
      <c r="GNE65" s="1453"/>
      <c r="GNF65" s="1453"/>
      <c r="GNG65" s="1453"/>
      <c r="GNH65" s="1454"/>
      <c r="GNI65" s="666"/>
      <c r="GNJ65" s="666"/>
      <c r="GNK65" s="666"/>
      <c r="GNL65" s="1455"/>
      <c r="GNM65" s="666"/>
      <c r="GNN65" s="666"/>
      <c r="GNO65" s="666"/>
      <c r="GNP65" s="666"/>
      <c r="GNQ65" s="666"/>
      <c r="GNR65" s="666"/>
      <c r="GNS65" s="666"/>
      <c r="GNT65" s="666"/>
      <c r="GNU65" s="666"/>
      <c r="GNV65" s="1453"/>
      <c r="GNW65" s="1453"/>
      <c r="GNX65" s="1453"/>
      <c r="GNY65" s="1454"/>
      <c r="GNZ65" s="666"/>
      <c r="GOA65" s="666"/>
      <c r="GOB65" s="666"/>
      <c r="GOC65" s="1455"/>
      <c r="GOD65" s="666"/>
      <c r="GOE65" s="666"/>
      <c r="GOF65" s="666"/>
      <c r="GOG65" s="666"/>
      <c r="GOH65" s="666"/>
      <c r="GOI65" s="666"/>
      <c r="GOJ65" s="666"/>
      <c r="GOK65" s="666"/>
      <c r="GOL65" s="666"/>
      <c r="GOM65" s="1453"/>
      <c r="GON65" s="1453"/>
      <c r="GOO65" s="1453"/>
      <c r="GOP65" s="1454"/>
      <c r="GOQ65" s="666"/>
      <c r="GOR65" s="666"/>
      <c r="GOS65" s="666"/>
      <c r="GOT65" s="1455"/>
      <c r="GOU65" s="666"/>
      <c r="GOV65" s="666"/>
      <c r="GOW65" s="666"/>
      <c r="GOX65" s="666"/>
      <c r="GOY65" s="666"/>
      <c r="GOZ65" s="666"/>
      <c r="GPA65" s="666"/>
      <c r="GPB65" s="666"/>
      <c r="GPC65" s="666"/>
      <c r="GPD65" s="1453"/>
      <c r="GPE65" s="1453"/>
      <c r="GPF65" s="1453"/>
      <c r="GPG65" s="1454"/>
      <c r="GPH65" s="666"/>
      <c r="GPI65" s="666"/>
      <c r="GPJ65" s="666"/>
      <c r="GPK65" s="1455"/>
      <c r="GPL65" s="666"/>
      <c r="GPM65" s="666"/>
      <c r="GPN65" s="666"/>
      <c r="GPO65" s="666"/>
      <c r="GPP65" s="666"/>
      <c r="GPQ65" s="666"/>
      <c r="GPR65" s="666"/>
      <c r="GPS65" s="666"/>
      <c r="GPT65" s="666"/>
      <c r="GPU65" s="1453"/>
      <c r="GPV65" s="1453"/>
      <c r="GPW65" s="1453"/>
      <c r="GPX65" s="1454"/>
      <c r="GPY65" s="666"/>
      <c r="GPZ65" s="666"/>
      <c r="GQA65" s="666"/>
      <c r="GQB65" s="1455"/>
      <c r="GQC65" s="666"/>
      <c r="GQD65" s="666"/>
      <c r="GQE65" s="666"/>
      <c r="GQF65" s="666"/>
      <c r="GQG65" s="666"/>
      <c r="GQH65" s="666"/>
      <c r="GQI65" s="666"/>
      <c r="GQJ65" s="666"/>
      <c r="GQK65" s="666"/>
      <c r="GQL65" s="1453"/>
      <c r="GQM65" s="1453"/>
      <c r="GQN65" s="1453"/>
      <c r="GQO65" s="1454"/>
      <c r="GQP65" s="666"/>
      <c r="GQQ65" s="666"/>
      <c r="GQR65" s="666"/>
      <c r="GQS65" s="1455"/>
      <c r="GQT65" s="666"/>
      <c r="GQU65" s="666"/>
      <c r="GQV65" s="666"/>
      <c r="GQW65" s="666"/>
      <c r="GQX65" s="666"/>
      <c r="GQY65" s="666"/>
      <c r="GQZ65" s="666"/>
      <c r="GRA65" s="666"/>
      <c r="GRB65" s="666"/>
      <c r="GRC65" s="1453"/>
      <c r="GRD65" s="1453"/>
      <c r="GRE65" s="1453"/>
      <c r="GRF65" s="1454"/>
      <c r="GRG65" s="666"/>
      <c r="GRH65" s="666"/>
      <c r="GRI65" s="666"/>
      <c r="GRJ65" s="1455"/>
      <c r="GRK65" s="666"/>
      <c r="GRL65" s="666"/>
      <c r="GRM65" s="666"/>
      <c r="GRN65" s="666"/>
      <c r="GRO65" s="666"/>
      <c r="GRP65" s="666"/>
      <c r="GRQ65" s="666"/>
      <c r="GRR65" s="666"/>
      <c r="GRS65" s="666"/>
      <c r="GRT65" s="1453"/>
      <c r="GRU65" s="1453"/>
      <c r="GRV65" s="1453"/>
      <c r="GRW65" s="1454"/>
      <c r="GRX65" s="666"/>
      <c r="GRY65" s="666"/>
      <c r="GRZ65" s="666"/>
      <c r="GSA65" s="1455"/>
      <c r="GSB65" s="666"/>
      <c r="GSC65" s="666"/>
      <c r="GSD65" s="666"/>
      <c r="GSE65" s="666"/>
      <c r="GSF65" s="666"/>
      <c r="GSG65" s="666"/>
      <c r="GSH65" s="666"/>
      <c r="GSI65" s="666"/>
      <c r="GSJ65" s="666"/>
      <c r="GSK65" s="1453"/>
      <c r="GSL65" s="1453"/>
      <c r="GSM65" s="1453"/>
      <c r="GSN65" s="1454"/>
      <c r="GSO65" s="666"/>
      <c r="GSP65" s="666"/>
      <c r="GSQ65" s="666"/>
      <c r="GSR65" s="1455"/>
      <c r="GSS65" s="666"/>
      <c r="GST65" s="666"/>
      <c r="GSU65" s="666"/>
      <c r="GSV65" s="666"/>
      <c r="GSW65" s="666"/>
      <c r="GSX65" s="666"/>
      <c r="GSY65" s="666"/>
      <c r="GSZ65" s="666"/>
      <c r="GTA65" s="666"/>
      <c r="GTB65" s="1453"/>
      <c r="GTC65" s="1453"/>
      <c r="GTD65" s="1453"/>
      <c r="GTE65" s="1454"/>
      <c r="GTF65" s="666"/>
      <c r="GTG65" s="666"/>
      <c r="GTH65" s="666"/>
      <c r="GTI65" s="1455"/>
      <c r="GTJ65" s="666"/>
      <c r="GTK65" s="666"/>
      <c r="GTL65" s="666"/>
      <c r="GTM65" s="666"/>
      <c r="GTN65" s="666"/>
      <c r="GTO65" s="666"/>
      <c r="GTP65" s="666"/>
      <c r="GTQ65" s="666"/>
      <c r="GTR65" s="666"/>
      <c r="GTS65" s="1453"/>
      <c r="GTT65" s="1453"/>
      <c r="GTU65" s="1453"/>
      <c r="GTV65" s="1454"/>
      <c r="GTW65" s="666"/>
      <c r="GTX65" s="666"/>
      <c r="GTY65" s="666"/>
      <c r="GTZ65" s="1455"/>
      <c r="GUA65" s="666"/>
      <c r="GUB65" s="666"/>
      <c r="GUC65" s="666"/>
      <c r="GUD65" s="666"/>
      <c r="GUE65" s="666"/>
      <c r="GUF65" s="666"/>
      <c r="GUG65" s="666"/>
      <c r="GUH65" s="666"/>
      <c r="GUI65" s="666"/>
      <c r="GUJ65" s="1453"/>
      <c r="GUK65" s="1453"/>
      <c r="GUL65" s="1453"/>
      <c r="GUM65" s="1454"/>
      <c r="GUN65" s="666"/>
      <c r="GUO65" s="666"/>
      <c r="GUP65" s="666"/>
      <c r="GUQ65" s="1455"/>
      <c r="GUR65" s="666"/>
      <c r="GUS65" s="666"/>
      <c r="GUT65" s="666"/>
      <c r="GUU65" s="666"/>
      <c r="GUV65" s="666"/>
      <c r="GUW65" s="666"/>
      <c r="GUX65" s="666"/>
      <c r="GUY65" s="666"/>
      <c r="GUZ65" s="666"/>
      <c r="GVA65" s="1453"/>
      <c r="GVB65" s="1453"/>
      <c r="GVC65" s="1453"/>
      <c r="GVD65" s="1454"/>
      <c r="GVE65" s="666"/>
      <c r="GVF65" s="666"/>
      <c r="GVG65" s="666"/>
      <c r="GVH65" s="1455"/>
      <c r="GVI65" s="666"/>
      <c r="GVJ65" s="666"/>
      <c r="GVK65" s="666"/>
      <c r="GVL65" s="666"/>
      <c r="GVM65" s="666"/>
      <c r="GVN65" s="666"/>
      <c r="GVO65" s="666"/>
      <c r="GVP65" s="666"/>
      <c r="GVQ65" s="666"/>
      <c r="GVR65" s="1453"/>
      <c r="GVS65" s="1453"/>
      <c r="GVT65" s="1453"/>
      <c r="GVU65" s="1454"/>
      <c r="GVV65" s="666"/>
      <c r="GVW65" s="666"/>
      <c r="GVX65" s="666"/>
      <c r="GVY65" s="1455"/>
      <c r="GVZ65" s="666"/>
      <c r="GWA65" s="666"/>
      <c r="GWB65" s="666"/>
      <c r="GWC65" s="666"/>
      <c r="GWD65" s="666"/>
      <c r="GWE65" s="666"/>
      <c r="GWF65" s="666"/>
      <c r="GWG65" s="666"/>
      <c r="GWH65" s="666"/>
      <c r="GWI65" s="1453"/>
      <c r="GWJ65" s="1453"/>
      <c r="GWK65" s="1453"/>
      <c r="GWL65" s="1454"/>
      <c r="GWM65" s="666"/>
      <c r="GWN65" s="666"/>
      <c r="GWO65" s="666"/>
      <c r="GWP65" s="1455"/>
      <c r="GWQ65" s="666"/>
      <c r="GWR65" s="666"/>
      <c r="GWS65" s="666"/>
      <c r="GWT65" s="666"/>
      <c r="GWU65" s="666"/>
      <c r="GWV65" s="666"/>
      <c r="GWW65" s="666"/>
      <c r="GWX65" s="666"/>
      <c r="GWY65" s="666"/>
      <c r="GWZ65" s="1453"/>
      <c r="GXA65" s="1453"/>
      <c r="GXB65" s="1453"/>
      <c r="GXC65" s="1454"/>
      <c r="GXD65" s="666"/>
      <c r="GXE65" s="666"/>
      <c r="GXF65" s="666"/>
      <c r="GXG65" s="1455"/>
      <c r="GXH65" s="666"/>
      <c r="GXI65" s="666"/>
      <c r="GXJ65" s="666"/>
      <c r="GXK65" s="666"/>
      <c r="GXL65" s="666"/>
      <c r="GXM65" s="666"/>
      <c r="GXN65" s="666"/>
      <c r="GXO65" s="666"/>
      <c r="GXP65" s="666"/>
      <c r="GXQ65" s="1453"/>
      <c r="GXR65" s="1453"/>
      <c r="GXS65" s="1453"/>
      <c r="GXT65" s="1454"/>
      <c r="GXU65" s="666"/>
      <c r="GXV65" s="666"/>
      <c r="GXW65" s="666"/>
      <c r="GXX65" s="1455"/>
      <c r="GXY65" s="666"/>
      <c r="GXZ65" s="666"/>
      <c r="GYA65" s="666"/>
      <c r="GYB65" s="666"/>
      <c r="GYC65" s="666"/>
      <c r="GYD65" s="666"/>
      <c r="GYE65" s="666"/>
      <c r="GYF65" s="666"/>
      <c r="GYG65" s="666"/>
      <c r="GYH65" s="1453"/>
      <c r="GYI65" s="1453"/>
      <c r="GYJ65" s="1453"/>
      <c r="GYK65" s="1454"/>
      <c r="GYL65" s="666"/>
      <c r="GYM65" s="666"/>
      <c r="GYN65" s="666"/>
      <c r="GYO65" s="1455"/>
      <c r="GYP65" s="666"/>
      <c r="GYQ65" s="666"/>
      <c r="GYR65" s="666"/>
      <c r="GYS65" s="666"/>
      <c r="GYT65" s="666"/>
      <c r="GYU65" s="666"/>
      <c r="GYV65" s="666"/>
      <c r="GYW65" s="666"/>
      <c r="GYX65" s="666"/>
      <c r="GYY65" s="1453"/>
      <c r="GYZ65" s="1453"/>
      <c r="GZA65" s="1453"/>
      <c r="GZB65" s="1454"/>
      <c r="GZC65" s="666"/>
      <c r="GZD65" s="666"/>
      <c r="GZE65" s="666"/>
      <c r="GZF65" s="1455"/>
      <c r="GZG65" s="666"/>
      <c r="GZH65" s="666"/>
      <c r="GZI65" s="666"/>
      <c r="GZJ65" s="666"/>
      <c r="GZK65" s="666"/>
      <c r="GZL65" s="666"/>
      <c r="GZM65" s="666"/>
      <c r="GZN65" s="666"/>
      <c r="GZO65" s="666"/>
      <c r="GZP65" s="1453"/>
      <c r="GZQ65" s="1453"/>
      <c r="GZR65" s="1453"/>
      <c r="GZS65" s="1454"/>
      <c r="GZT65" s="666"/>
      <c r="GZU65" s="666"/>
      <c r="GZV65" s="666"/>
      <c r="GZW65" s="1455"/>
      <c r="GZX65" s="666"/>
      <c r="GZY65" s="666"/>
      <c r="GZZ65" s="666"/>
      <c r="HAA65" s="666"/>
      <c r="HAB65" s="666"/>
      <c r="HAC65" s="666"/>
      <c r="HAD65" s="666"/>
      <c r="HAE65" s="666"/>
      <c r="HAF65" s="666"/>
      <c r="HAG65" s="1453"/>
      <c r="HAH65" s="1453"/>
      <c r="HAI65" s="1453"/>
      <c r="HAJ65" s="1454"/>
      <c r="HAK65" s="666"/>
      <c r="HAL65" s="666"/>
      <c r="HAM65" s="666"/>
      <c r="HAN65" s="1455"/>
      <c r="HAO65" s="666"/>
      <c r="HAP65" s="666"/>
      <c r="HAQ65" s="666"/>
      <c r="HAR65" s="666"/>
      <c r="HAS65" s="666"/>
      <c r="HAT65" s="666"/>
      <c r="HAU65" s="666"/>
      <c r="HAV65" s="666"/>
      <c r="HAW65" s="666"/>
      <c r="HAX65" s="1453"/>
      <c r="HAY65" s="1453"/>
      <c r="HAZ65" s="1453"/>
      <c r="HBA65" s="1454"/>
      <c r="HBB65" s="666"/>
      <c r="HBC65" s="666"/>
      <c r="HBD65" s="666"/>
      <c r="HBE65" s="1455"/>
      <c r="HBF65" s="666"/>
      <c r="HBG65" s="666"/>
      <c r="HBH65" s="666"/>
      <c r="HBI65" s="666"/>
      <c r="HBJ65" s="666"/>
      <c r="HBK65" s="666"/>
      <c r="HBL65" s="666"/>
      <c r="HBM65" s="666"/>
      <c r="HBN65" s="666"/>
      <c r="HBO65" s="1453"/>
      <c r="HBP65" s="1453"/>
      <c r="HBQ65" s="1453"/>
      <c r="HBR65" s="1454"/>
      <c r="HBS65" s="666"/>
      <c r="HBT65" s="666"/>
      <c r="HBU65" s="666"/>
      <c r="HBV65" s="1455"/>
      <c r="HBW65" s="666"/>
      <c r="HBX65" s="666"/>
      <c r="HBY65" s="666"/>
      <c r="HBZ65" s="666"/>
      <c r="HCA65" s="666"/>
      <c r="HCB65" s="666"/>
      <c r="HCC65" s="666"/>
      <c r="HCD65" s="666"/>
      <c r="HCE65" s="666"/>
      <c r="HCF65" s="1453"/>
      <c r="HCG65" s="1453"/>
      <c r="HCH65" s="1453"/>
      <c r="HCI65" s="1454"/>
      <c r="HCJ65" s="666"/>
      <c r="HCK65" s="666"/>
      <c r="HCL65" s="666"/>
      <c r="HCM65" s="1455"/>
      <c r="HCN65" s="666"/>
      <c r="HCO65" s="666"/>
      <c r="HCP65" s="666"/>
      <c r="HCQ65" s="666"/>
      <c r="HCR65" s="666"/>
      <c r="HCS65" s="666"/>
      <c r="HCT65" s="666"/>
      <c r="HCU65" s="666"/>
      <c r="HCV65" s="666"/>
      <c r="HCW65" s="1453"/>
      <c r="HCX65" s="1453"/>
      <c r="HCY65" s="1453"/>
      <c r="HCZ65" s="1454"/>
      <c r="HDA65" s="666"/>
      <c r="HDB65" s="666"/>
      <c r="HDC65" s="666"/>
      <c r="HDD65" s="1455"/>
      <c r="HDE65" s="666"/>
      <c r="HDF65" s="666"/>
      <c r="HDG65" s="666"/>
      <c r="HDH65" s="666"/>
      <c r="HDI65" s="666"/>
      <c r="HDJ65" s="666"/>
      <c r="HDK65" s="666"/>
      <c r="HDL65" s="666"/>
      <c r="HDM65" s="666"/>
      <c r="HDN65" s="1453"/>
      <c r="HDO65" s="1453"/>
      <c r="HDP65" s="1453"/>
      <c r="HDQ65" s="1454"/>
      <c r="HDR65" s="666"/>
      <c r="HDS65" s="666"/>
      <c r="HDT65" s="666"/>
      <c r="HDU65" s="1455"/>
      <c r="HDV65" s="666"/>
      <c r="HDW65" s="666"/>
      <c r="HDX65" s="666"/>
      <c r="HDY65" s="666"/>
      <c r="HDZ65" s="666"/>
      <c r="HEA65" s="666"/>
      <c r="HEB65" s="666"/>
      <c r="HEC65" s="666"/>
      <c r="HED65" s="666"/>
      <c r="HEE65" s="1453"/>
      <c r="HEF65" s="1453"/>
      <c r="HEG65" s="1453"/>
      <c r="HEH65" s="1454"/>
      <c r="HEI65" s="666"/>
      <c r="HEJ65" s="666"/>
      <c r="HEK65" s="666"/>
      <c r="HEL65" s="1455"/>
      <c r="HEM65" s="666"/>
      <c r="HEN65" s="666"/>
      <c r="HEO65" s="666"/>
      <c r="HEP65" s="666"/>
      <c r="HEQ65" s="666"/>
      <c r="HER65" s="666"/>
      <c r="HES65" s="666"/>
      <c r="HET65" s="666"/>
      <c r="HEU65" s="666"/>
      <c r="HEV65" s="1453"/>
      <c r="HEW65" s="1453"/>
      <c r="HEX65" s="1453"/>
      <c r="HEY65" s="1454"/>
      <c r="HEZ65" s="666"/>
      <c r="HFA65" s="666"/>
      <c r="HFB65" s="666"/>
      <c r="HFC65" s="1455"/>
      <c r="HFD65" s="666"/>
      <c r="HFE65" s="666"/>
      <c r="HFF65" s="666"/>
      <c r="HFG65" s="666"/>
      <c r="HFH65" s="666"/>
      <c r="HFI65" s="666"/>
      <c r="HFJ65" s="666"/>
      <c r="HFK65" s="666"/>
      <c r="HFL65" s="666"/>
      <c r="HFM65" s="1453"/>
      <c r="HFN65" s="1453"/>
      <c r="HFO65" s="1453"/>
      <c r="HFP65" s="1454"/>
      <c r="HFQ65" s="666"/>
      <c r="HFR65" s="666"/>
      <c r="HFS65" s="666"/>
      <c r="HFT65" s="1455"/>
      <c r="HFU65" s="666"/>
      <c r="HFV65" s="666"/>
      <c r="HFW65" s="666"/>
      <c r="HFX65" s="666"/>
      <c r="HFY65" s="666"/>
      <c r="HFZ65" s="666"/>
      <c r="HGA65" s="666"/>
      <c r="HGB65" s="666"/>
      <c r="HGC65" s="666"/>
      <c r="HGD65" s="1453"/>
      <c r="HGE65" s="1453"/>
      <c r="HGF65" s="1453"/>
      <c r="HGG65" s="1454"/>
      <c r="HGH65" s="666"/>
      <c r="HGI65" s="666"/>
      <c r="HGJ65" s="666"/>
      <c r="HGK65" s="1455"/>
      <c r="HGL65" s="666"/>
      <c r="HGM65" s="666"/>
      <c r="HGN65" s="666"/>
      <c r="HGO65" s="666"/>
      <c r="HGP65" s="666"/>
      <c r="HGQ65" s="666"/>
      <c r="HGR65" s="666"/>
      <c r="HGS65" s="666"/>
      <c r="HGT65" s="666"/>
      <c r="HGU65" s="1453"/>
      <c r="HGV65" s="1453"/>
      <c r="HGW65" s="1453"/>
      <c r="HGX65" s="1454"/>
      <c r="HGY65" s="666"/>
      <c r="HGZ65" s="666"/>
      <c r="HHA65" s="666"/>
      <c r="HHB65" s="1455"/>
      <c r="HHC65" s="666"/>
      <c r="HHD65" s="666"/>
      <c r="HHE65" s="666"/>
      <c r="HHF65" s="666"/>
      <c r="HHG65" s="666"/>
      <c r="HHH65" s="666"/>
      <c r="HHI65" s="666"/>
      <c r="HHJ65" s="666"/>
      <c r="HHK65" s="666"/>
      <c r="HHL65" s="1453"/>
      <c r="HHM65" s="1453"/>
      <c r="HHN65" s="1453"/>
      <c r="HHO65" s="1454"/>
      <c r="HHP65" s="666"/>
      <c r="HHQ65" s="666"/>
      <c r="HHR65" s="666"/>
      <c r="HHS65" s="1455"/>
      <c r="HHT65" s="666"/>
      <c r="HHU65" s="666"/>
      <c r="HHV65" s="666"/>
      <c r="HHW65" s="666"/>
      <c r="HHX65" s="666"/>
      <c r="HHY65" s="666"/>
      <c r="HHZ65" s="666"/>
      <c r="HIA65" s="666"/>
      <c r="HIB65" s="666"/>
      <c r="HIC65" s="1453"/>
      <c r="HID65" s="1453"/>
      <c r="HIE65" s="1453"/>
      <c r="HIF65" s="1454"/>
      <c r="HIG65" s="666"/>
      <c r="HIH65" s="666"/>
      <c r="HII65" s="666"/>
      <c r="HIJ65" s="1455"/>
      <c r="HIK65" s="666"/>
      <c r="HIL65" s="666"/>
      <c r="HIM65" s="666"/>
      <c r="HIN65" s="666"/>
      <c r="HIO65" s="666"/>
      <c r="HIP65" s="666"/>
      <c r="HIQ65" s="666"/>
      <c r="HIR65" s="666"/>
      <c r="HIS65" s="666"/>
      <c r="HIT65" s="1453"/>
      <c r="HIU65" s="1453"/>
      <c r="HIV65" s="1453"/>
      <c r="HIW65" s="1454"/>
      <c r="HIX65" s="666"/>
      <c r="HIY65" s="666"/>
      <c r="HIZ65" s="666"/>
      <c r="HJA65" s="1455"/>
      <c r="HJB65" s="666"/>
      <c r="HJC65" s="666"/>
      <c r="HJD65" s="666"/>
      <c r="HJE65" s="666"/>
      <c r="HJF65" s="666"/>
      <c r="HJG65" s="666"/>
      <c r="HJH65" s="666"/>
      <c r="HJI65" s="666"/>
      <c r="HJJ65" s="666"/>
      <c r="HJK65" s="1453"/>
      <c r="HJL65" s="1453"/>
      <c r="HJM65" s="1453"/>
      <c r="HJN65" s="1454"/>
      <c r="HJO65" s="666"/>
      <c r="HJP65" s="666"/>
      <c r="HJQ65" s="666"/>
      <c r="HJR65" s="1455"/>
      <c r="HJS65" s="666"/>
      <c r="HJT65" s="666"/>
      <c r="HJU65" s="666"/>
      <c r="HJV65" s="666"/>
      <c r="HJW65" s="666"/>
      <c r="HJX65" s="666"/>
      <c r="HJY65" s="666"/>
      <c r="HJZ65" s="666"/>
      <c r="HKA65" s="666"/>
      <c r="HKB65" s="1453"/>
      <c r="HKC65" s="1453"/>
      <c r="HKD65" s="1453"/>
      <c r="HKE65" s="1454"/>
      <c r="HKF65" s="666"/>
      <c r="HKG65" s="666"/>
      <c r="HKH65" s="666"/>
      <c r="HKI65" s="1455"/>
      <c r="HKJ65" s="666"/>
      <c r="HKK65" s="666"/>
      <c r="HKL65" s="666"/>
      <c r="HKM65" s="666"/>
      <c r="HKN65" s="666"/>
      <c r="HKO65" s="666"/>
      <c r="HKP65" s="666"/>
      <c r="HKQ65" s="666"/>
      <c r="HKR65" s="666"/>
      <c r="HKS65" s="1453"/>
      <c r="HKT65" s="1453"/>
      <c r="HKU65" s="1453"/>
      <c r="HKV65" s="1454"/>
      <c r="HKW65" s="666"/>
      <c r="HKX65" s="666"/>
      <c r="HKY65" s="666"/>
      <c r="HKZ65" s="1455"/>
      <c r="HLA65" s="666"/>
      <c r="HLB65" s="666"/>
      <c r="HLC65" s="666"/>
      <c r="HLD65" s="666"/>
      <c r="HLE65" s="666"/>
      <c r="HLF65" s="666"/>
      <c r="HLG65" s="666"/>
      <c r="HLH65" s="666"/>
      <c r="HLI65" s="666"/>
      <c r="HLJ65" s="1453"/>
      <c r="HLK65" s="1453"/>
      <c r="HLL65" s="1453"/>
      <c r="HLM65" s="1454"/>
      <c r="HLN65" s="666"/>
      <c r="HLO65" s="666"/>
      <c r="HLP65" s="666"/>
      <c r="HLQ65" s="1455"/>
      <c r="HLR65" s="666"/>
      <c r="HLS65" s="666"/>
      <c r="HLT65" s="666"/>
      <c r="HLU65" s="666"/>
      <c r="HLV65" s="666"/>
      <c r="HLW65" s="666"/>
      <c r="HLX65" s="666"/>
      <c r="HLY65" s="666"/>
      <c r="HLZ65" s="666"/>
      <c r="HMA65" s="1453"/>
      <c r="HMB65" s="1453"/>
      <c r="HMC65" s="1453"/>
      <c r="HMD65" s="1454"/>
      <c r="HME65" s="666"/>
      <c r="HMF65" s="666"/>
      <c r="HMG65" s="666"/>
      <c r="HMH65" s="1455"/>
      <c r="HMI65" s="666"/>
      <c r="HMJ65" s="666"/>
      <c r="HMK65" s="666"/>
      <c r="HML65" s="666"/>
      <c r="HMM65" s="666"/>
      <c r="HMN65" s="666"/>
      <c r="HMO65" s="666"/>
      <c r="HMP65" s="666"/>
      <c r="HMQ65" s="666"/>
      <c r="HMR65" s="1453"/>
      <c r="HMS65" s="1453"/>
      <c r="HMT65" s="1453"/>
      <c r="HMU65" s="1454"/>
      <c r="HMV65" s="666"/>
      <c r="HMW65" s="666"/>
      <c r="HMX65" s="666"/>
      <c r="HMY65" s="1455"/>
      <c r="HMZ65" s="666"/>
      <c r="HNA65" s="666"/>
      <c r="HNB65" s="666"/>
      <c r="HNC65" s="666"/>
      <c r="HND65" s="666"/>
      <c r="HNE65" s="666"/>
      <c r="HNF65" s="666"/>
      <c r="HNG65" s="666"/>
      <c r="HNH65" s="666"/>
      <c r="HNI65" s="1453"/>
      <c r="HNJ65" s="1453"/>
      <c r="HNK65" s="1453"/>
      <c r="HNL65" s="1454"/>
      <c r="HNM65" s="666"/>
      <c r="HNN65" s="666"/>
      <c r="HNO65" s="666"/>
      <c r="HNP65" s="1455"/>
      <c r="HNQ65" s="666"/>
      <c r="HNR65" s="666"/>
      <c r="HNS65" s="666"/>
      <c r="HNT65" s="666"/>
      <c r="HNU65" s="666"/>
      <c r="HNV65" s="666"/>
      <c r="HNW65" s="666"/>
      <c r="HNX65" s="666"/>
      <c r="HNY65" s="666"/>
      <c r="HNZ65" s="1453"/>
      <c r="HOA65" s="1453"/>
      <c r="HOB65" s="1453"/>
      <c r="HOC65" s="1454"/>
      <c r="HOD65" s="666"/>
      <c r="HOE65" s="666"/>
      <c r="HOF65" s="666"/>
      <c r="HOG65" s="1455"/>
      <c r="HOH65" s="666"/>
      <c r="HOI65" s="666"/>
      <c r="HOJ65" s="666"/>
      <c r="HOK65" s="666"/>
      <c r="HOL65" s="666"/>
      <c r="HOM65" s="666"/>
      <c r="HON65" s="666"/>
      <c r="HOO65" s="666"/>
      <c r="HOP65" s="666"/>
      <c r="HOQ65" s="1453"/>
      <c r="HOR65" s="1453"/>
      <c r="HOS65" s="1453"/>
      <c r="HOT65" s="1454"/>
      <c r="HOU65" s="666"/>
      <c r="HOV65" s="666"/>
      <c r="HOW65" s="666"/>
      <c r="HOX65" s="1455"/>
      <c r="HOY65" s="666"/>
      <c r="HOZ65" s="666"/>
      <c r="HPA65" s="666"/>
      <c r="HPB65" s="666"/>
      <c r="HPC65" s="666"/>
      <c r="HPD65" s="666"/>
      <c r="HPE65" s="666"/>
      <c r="HPF65" s="666"/>
      <c r="HPG65" s="666"/>
      <c r="HPH65" s="1453"/>
      <c r="HPI65" s="1453"/>
      <c r="HPJ65" s="1453"/>
      <c r="HPK65" s="1454"/>
      <c r="HPL65" s="666"/>
      <c r="HPM65" s="666"/>
      <c r="HPN65" s="666"/>
      <c r="HPO65" s="1455"/>
      <c r="HPP65" s="666"/>
      <c r="HPQ65" s="666"/>
      <c r="HPR65" s="666"/>
      <c r="HPS65" s="666"/>
      <c r="HPT65" s="666"/>
      <c r="HPU65" s="666"/>
      <c r="HPV65" s="666"/>
      <c r="HPW65" s="666"/>
      <c r="HPX65" s="666"/>
      <c r="HPY65" s="1453"/>
      <c r="HPZ65" s="1453"/>
      <c r="HQA65" s="1453"/>
      <c r="HQB65" s="1454"/>
      <c r="HQC65" s="666"/>
      <c r="HQD65" s="666"/>
      <c r="HQE65" s="666"/>
      <c r="HQF65" s="1455"/>
      <c r="HQG65" s="666"/>
      <c r="HQH65" s="666"/>
      <c r="HQI65" s="666"/>
      <c r="HQJ65" s="666"/>
      <c r="HQK65" s="666"/>
      <c r="HQL65" s="666"/>
      <c r="HQM65" s="666"/>
      <c r="HQN65" s="666"/>
      <c r="HQO65" s="666"/>
      <c r="HQP65" s="1453"/>
      <c r="HQQ65" s="1453"/>
      <c r="HQR65" s="1453"/>
      <c r="HQS65" s="1454"/>
      <c r="HQT65" s="666"/>
      <c r="HQU65" s="666"/>
      <c r="HQV65" s="666"/>
      <c r="HQW65" s="1455"/>
      <c r="HQX65" s="666"/>
      <c r="HQY65" s="666"/>
      <c r="HQZ65" s="666"/>
      <c r="HRA65" s="666"/>
      <c r="HRB65" s="666"/>
      <c r="HRC65" s="666"/>
      <c r="HRD65" s="666"/>
      <c r="HRE65" s="666"/>
      <c r="HRF65" s="666"/>
      <c r="HRG65" s="1453"/>
      <c r="HRH65" s="1453"/>
      <c r="HRI65" s="1453"/>
      <c r="HRJ65" s="1454"/>
      <c r="HRK65" s="666"/>
      <c r="HRL65" s="666"/>
      <c r="HRM65" s="666"/>
      <c r="HRN65" s="1455"/>
      <c r="HRO65" s="666"/>
      <c r="HRP65" s="666"/>
      <c r="HRQ65" s="666"/>
      <c r="HRR65" s="666"/>
      <c r="HRS65" s="666"/>
      <c r="HRT65" s="666"/>
      <c r="HRU65" s="666"/>
      <c r="HRV65" s="666"/>
      <c r="HRW65" s="666"/>
      <c r="HRX65" s="1453"/>
      <c r="HRY65" s="1453"/>
      <c r="HRZ65" s="1453"/>
      <c r="HSA65" s="1454"/>
      <c r="HSB65" s="666"/>
      <c r="HSC65" s="666"/>
      <c r="HSD65" s="666"/>
      <c r="HSE65" s="1455"/>
      <c r="HSF65" s="666"/>
      <c r="HSG65" s="666"/>
      <c r="HSH65" s="666"/>
      <c r="HSI65" s="666"/>
      <c r="HSJ65" s="666"/>
      <c r="HSK65" s="666"/>
      <c r="HSL65" s="666"/>
      <c r="HSM65" s="666"/>
      <c r="HSN65" s="666"/>
      <c r="HSO65" s="1453"/>
      <c r="HSP65" s="1453"/>
      <c r="HSQ65" s="1453"/>
      <c r="HSR65" s="1454"/>
      <c r="HSS65" s="666"/>
      <c r="HST65" s="666"/>
      <c r="HSU65" s="666"/>
      <c r="HSV65" s="1455"/>
      <c r="HSW65" s="666"/>
      <c r="HSX65" s="666"/>
      <c r="HSY65" s="666"/>
      <c r="HSZ65" s="666"/>
      <c r="HTA65" s="666"/>
      <c r="HTB65" s="666"/>
      <c r="HTC65" s="666"/>
      <c r="HTD65" s="666"/>
      <c r="HTE65" s="666"/>
      <c r="HTF65" s="1453"/>
      <c r="HTG65" s="1453"/>
      <c r="HTH65" s="1453"/>
      <c r="HTI65" s="1454"/>
      <c r="HTJ65" s="666"/>
      <c r="HTK65" s="666"/>
      <c r="HTL65" s="666"/>
      <c r="HTM65" s="1455"/>
      <c r="HTN65" s="666"/>
      <c r="HTO65" s="666"/>
      <c r="HTP65" s="666"/>
      <c r="HTQ65" s="666"/>
      <c r="HTR65" s="666"/>
      <c r="HTS65" s="666"/>
      <c r="HTT65" s="666"/>
      <c r="HTU65" s="666"/>
      <c r="HTV65" s="666"/>
      <c r="HTW65" s="1453"/>
      <c r="HTX65" s="1453"/>
      <c r="HTY65" s="1453"/>
      <c r="HTZ65" s="1454"/>
      <c r="HUA65" s="666"/>
      <c r="HUB65" s="666"/>
      <c r="HUC65" s="666"/>
      <c r="HUD65" s="1455"/>
      <c r="HUE65" s="666"/>
      <c r="HUF65" s="666"/>
      <c r="HUG65" s="666"/>
      <c r="HUH65" s="666"/>
      <c r="HUI65" s="666"/>
      <c r="HUJ65" s="666"/>
      <c r="HUK65" s="666"/>
      <c r="HUL65" s="666"/>
      <c r="HUM65" s="666"/>
      <c r="HUN65" s="1453"/>
      <c r="HUO65" s="1453"/>
      <c r="HUP65" s="1453"/>
      <c r="HUQ65" s="1454"/>
      <c r="HUR65" s="666"/>
      <c r="HUS65" s="666"/>
      <c r="HUT65" s="666"/>
      <c r="HUU65" s="1455"/>
      <c r="HUV65" s="666"/>
      <c r="HUW65" s="666"/>
      <c r="HUX65" s="666"/>
      <c r="HUY65" s="666"/>
      <c r="HUZ65" s="666"/>
      <c r="HVA65" s="666"/>
      <c r="HVB65" s="666"/>
      <c r="HVC65" s="666"/>
      <c r="HVD65" s="666"/>
      <c r="HVE65" s="1453"/>
      <c r="HVF65" s="1453"/>
      <c r="HVG65" s="1453"/>
      <c r="HVH65" s="1454"/>
      <c r="HVI65" s="666"/>
      <c r="HVJ65" s="666"/>
      <c r="HVK65" s="666"/>
      <c r="HVL65" s="1455"/>
      <c r="HVM65" s="666"/>
      <c r="HVN65" s="666"/>
      <c r="HVO65" s="666"/>
      <c r="HVP65" s="666"/>
      <c r="HVQ65" s="666"/>
      <c r="HVR65" s="666"/>
      <c r="HVS65" s="666"/>
      <c r="HVT65" s="666"/>
      <c r="HVU65" s="666"/>
      <c r="HVV65" s="1453"/>
      <c r="HVW65" s="1453"/>
      <c r="HVX65" s="1453"/>
      <c r="HVY65" s="1454"/>
      <c r="HVZ65" s="666"/>
      <c r="HWA65" s="666"/>
      <c r="HWB65" s="666"/>
      <c r="HWC65" s="1455"/>
      <c r="HWD65" s="666"/>
      <c r="HWE65" s="666"/>
      <c r="HWF65" s="666"/>
      <c r="HWG65" s="666"/>
      <c r="HWH65" s="666"/>
      <c r="HWI65" s="666"/>
      <c r="HWJ65" s="666"/>
      <c r="HWK65" s="666"/>
      <c r="HWL65" s="666"/>
      <c r="HWM65" s="1453"/>
      <c r="HWN65" s="1453"/>
      <c r="HWO65" s="1453"/>
      <c r="HWP65" s="1454"/>
      <c r="HWQ65" s="666"/>
      <c r="HWR65" s="666"/>
      <c r="HWS65" s="666"/>
      <c r="HWT65" s="1455"/>
      <c r="HWU65" s="666"/>
      <c r="HWV65" s="666"/>
      <c r="HWW65" s="666"/>
      <c r="HWX65" s="666"/>
      <c r="HWY65" s="666"/>
      <c r="HWZ65" s="666"/>
      <c r="HXA65" s="666"/>
      <c r="HXB65" s="666"/>
      <c r="HXC65" s="666"/>
      <c r="HXD65" s="1453"/>
      <c r="HXE65" s="1453"/>
      <c r="HXF65" s="1453"/>
      <c r="HXG65" s="1454"/>
      <c r="HXH65" s="666"/>
      <c r="HXI65" s="666"/>
      <c r="HXJ65" s="666"/>
      <c r="HXK65" s="1455"/>
      <c r="HXL65" s="666"/>
      <c r="HXM65" s="666"/>
      <c r="HXN65" s="666"/>
      <c r="HXO65" s="666"/>
      <c r="HXP65" s="666"/>
      <c r="HXQ65" s="666"/>
      <c r="HXR65" s="666"/>
      <c r="HXS65" s="666"/>
      <c r="HXT65" s="666"/>
      <c r="HXU65" s="1453"/>
      <c r="HXV65" s="1453"/>
      <c r="HXW65" s="1453"/>
      <c r="HXX65" s="1454"/>
      <c r="HXY65" s="666"/>
      <c r="HXZ65" s="666"/>
      <c r="HYA65" s="666"/>
      <c r="HYB65" s="1455"/>
      <c r="HYC65" s="666"/>
      <c r="HYD65" s="666"/>
      <c r="HYE65" s="666"/>
      <c r="HYF65" s="666"/>
      <c r="HYG65" s="666"/>
      <c r="HYH65" s="666"/>
      <c r="HYI65" s="666"/>
      <c r="HYJ65" s="666"/>
      <c r="HYK65" s="666"/>
      <c r="HYL65" s="1453"/>
      <c r="HYM65" s="1453"/>
      <c r="HYN65" s="1453"/>
      <c r="HYO65" s="1454"/>
      <c r="HYP65" s="666"/>
      <c r="HYQ65" s="666"/>
      <c r="HYR65" s="666"/>
      <c r="HYS65" s="1455"/>
      <c r="HYT65" s="666"/>
      <c r="HYU65" s="666"/>
      <c r="HYV65" s="666"/>
      <c r="HYW65" s="666"/>
      <c r="HYX65" s="666"/>
      <c r="HYY65" s="666"/>
      <c r="HYZ65" s="666"/>
      <c r="HZA65" s="666"/>
      <c r="HZB65" s="666"/>
      <c r="HZC65" s="1453"/>
      <c r="HZD65" s="1453"/>
      <c r="HZE65" s="1453"/>
      <c r="HZF65" s="1454"/>
      <c r="HZG65" s="666"/>
      <c r="HZH65" s="666"/>
      <c r="HZI65" s="666"/>
      <c r="HZJ65" s="1455"/>
      <c r="HZK65" s="666"/>
      <c r="HZL65" s="666"/>
      <c r="HZM65" s="666"/>
      <c r="HZN65" s="666"/>
      <c r="HZO65" s="666"/>
      <c r="HZP65" s="666"/>
      <c r="HZQ65" s="666"/>
      <c r="HZR65" s="666"/>
      <c r="HZS65" s="666"/>
      <c r="HZT65" s="1453"/>
      <c r="HZU65" s="1453"/>
      <c r="HZV65" s="1453"/>
      <c r="HZW65" s="1454"/>
      <c r="HZX65" s="666"/>
      <c r="HZY65" s="666"/>
      <c r="HZZ65" s="666"/>
      <c r="IAA65" s="1455"/>
      <c r="IAB65" s="666"/>
      <c r="IAC65" s="666"/>
      <c r="IAD65" s="666"/>
      <c r="IAE65" s="666"/>
      <c r="IAF65" s="666"/>
      <c r="IAG65" s="666"/>
      <c r="IAH65" s="666"/>
      <c r="IAI65" s="666"/>
      <c r="IAJ65" s="666"/>
      <c r="IAK65" s="1453"/>
      <c r="IAL65" s="1453"/>
      <c r="IAM65" s="1453"/>
      <c r="IAN65" s="1454"/>
      <c r="IAO65" s="666"/>
      <c r="IAP65" s="666"/>
      <c r="IAQ65" s="666"/>
      <c r="IAR65" s="1455"/>
      <c r="IAS65" s="666"/>
      <c r="IAT65" s="666"/>
      <c r="IAU65" s="666"/>
      <c r="IAV65" s="666"/>
      <c r="IAW65" s="666"/>
      <c r="IAX65" s="666"/>
      <c r="IAY65" s="666"/>
      <c r="IAZ65" s="666"/>
      <c r="IBA65" s="666"/>
      <c r="IBB65" s="1453"/>
      <c r="IBC65" s="1453"/>
      <c r="IBD65" s="1453"/>
      <c r="IBE65" s="1454"/>
      <c r="IBF65" s="666"/>
      <c r="IBG65" s="666"/>
      <c r="IBH65" s="666"/>
      <c r="IBI65" s="1455"/>
      <c r="IBJ65" s="666"/>
      <c r="IBK65" s="666"/>
      <c r="IBL65" s="666"/>
      <c r="IBM65" s="666"/>
      <c r="IBN65" s="666"/>
      <c r="IBO65" s="666"/>
      <c r="IBP65" s="666"/>
      <c r="IBQ65" s="666"/>
      <c r="IBR65" s="666"/>
      <c r="IBS65" s="1453"/>
      <c r="IBT65" s="1453"/>
      <c r="IBU65" s="1453"/>
      <c r="IBV65" s="1454"/>
      <c r="IBW65" s="666"/>
      <c r="IBX65" s="666"/>
      <c r="IBY65" s="666"/>
      <c r="IBZ65" s="1455"/>
      <c r="ICA65" s="666"/>
      <c r="ICB65" s="666"/>
      <c r="ICC65" s="666"/>
      <c r="ICD65" s="666"/>
      <c r="ICE65" s="666"/>
      <c r="ICF65" s="666"/>
      <c r="ICG65" s="666"/>
      <c r="ICH65" s="666"/>
      <c r="ICI65" s="666"/>
      <c r="ICJ65" s="1453"/>
      <c r="ICK65" s="1453"/>
      <c r="ICL65" s="1453"/>
      <c r="ICM65" s="1454"/>
      <c r="ICN65" s="666"/>
      <c r="ICO65" s="666"/>
      <c r="ICP65" s="666"/>
      <c r="ICQ65" s="1455"/>
      <c r="ICR65" s="666"/>
      <c r="ICS65" s="666"/>
      <c r="ICT65" s="666"/>
      <c r="ICU65" s="666"/>
      <c r="ICV65" s="666"/>
      <c r="ICW65" s="666"/>
      <c r="ICX65" s="666"/>
      <c r="ICY65" s="666"/>
      <c r="ICZ65" s="666"/>
      <c r="IDA65" s="1453"/>
      <c r="IDB65" s="1453"/>
      <c r="IDC65" s="1453"/>
      <c r="IDD65" s="1454"/>
      <c r="IDE65" s="666"/>
      <c r="IDF65" s="666"/>
      <c r="IDG65" s="666"/>
      <c r="IDH65" s="1455"/>
      <c r="IDI65" s="666"/>
      <c r="IDJ65" s="666"/>
      <c r="IDK65" s="666"/>
      <c r="IDL65" s="666"/>
      <c r="IDM65" s="666"/>
      <c r="IDN65" s="666"/>
      <c r="IDO65" s="666"/>
      <c r="IDP65" s="666"/>
      <c r="IDQ65" s="666"/>
      <c r="IDR65" s="1453"/>
      <c r="IDS65" s="1453"/>
      <c r="IDT65" s="1453"/>
      <c r="IDU65" s="1454"/>
      <c r="IDV65" s="666"/>
      <c r="IDW65" s="666"/>
      <c r="IDX65" s="666"/>
      <c r="IDY65" s="1455"/>
      <c r="IDZ65" s="666"/>
      <c r="IEA65" s="666"/>
      <c r="IEB65" s="666"/>
      <c r="IEC65" s="666"/>
      <c r="IED65" s="666"/>
      <c r="IEE65" s="666"/>
      <c r="IEF65" s="666"/>
      <c r="IEG65" s="666"/>
      <c r="IEH65" s="666"/>
      <c r="IEI65" s="1453"/>
      <c r="IEJ65" s="1453"/>
      <c r="IEK65" s="1453"/>
      <c r="IEL65" s="1454"/>
      <c r="IEM65" s="666"/>
      <c r="IEN65" s="666"/>
      <c r="IEO65" s="666"/>
      <c r="IEP65" s="1455"/>
      <c r="IEQ65" s="666"/>
      <c r="IER65" s="666"/>
      <c r="IES65" s="666"/>
      <c r="IET65" s="666"/>
      <c r="IEU65" s="666"/>
      <c r="IEV65" s="666"/>
      <c r="IEW65" s="666"/>
      <c r="IEX65" s="666"/>
      <c r="IEY65" s="666"/>
      <c r="IEZ65" s="1453"/>
      <c r="IFA65" s="1453"/>
      <c r="IFB65" s="1453"/>
      <c r="IFC65" s="1454"/>
      <c r="IFD65" s="666"/>
      <c r="IFE65" s="666"/>
      <c r="IFF65" s="666"/>
      <c r="IFG65" s="1455"/>
      <c r="IFH65" s="666"/>
      <c r="IFI65" s="666"/>
      <c r="IFJ65" s="666"/>
      <c r="IFK65" s="666"/>
      <c r="IFL65" s="666"/>
      <c r="IFM65" s="666"/>
      <c r="IFN65" s="666"/>
      <c r="IFO65" s="666"/>
      <c r="IFP65" s="666"/>
      <c r="IFQ65" s="1453"/>
      <c r="IFR65" s="1453"/>
      <c r="IFS65" s="1453"/>
      <c r="IFT65" s="1454"/>
      <c r="IFU65" s="666"/>
      <c r="IFV65" s="666"/>
      <c r="IFW65" s="666"/>
      <c r="IFX65" s="1455"/>
      <c r="IFY65" s="666"/>
      <c r="IFZ65" s="666"/>
      <c r="IGA65" s="666"/>
      <c r="IGB65" s="666"/>
      <c r="IGC65" s="666"/>
      <c r="IGD65" s="666"/>
      <c r="IGE65" s="666"/>
      <c r="IGF65" s="666"/>
      <c r="IGG65" s="666"/>
      <c r="IGH65" s="1453"/>
      <c r="IGI65" s="1453"/>
      <c r="IGJ65" s="1453"/>
      <c r="IGK65" s="1454"/>
      <c r="IGL65" s="666"/>
      <c r="IGM65" s="666"/>
      <c r="IGN65" s="666"/>
      <c r="IGO65" s="1455"/>
      <c r="IGP65" s="666"/>
      <c r="IGQ65" s="666"/>
      <c r="IGR65" s="666"/>
      <c r="IGS65" s="666"/>
      <c r="IGT65" s="666"/>
      <c r="IGU65" s="666"/>
      <c r="IGV65" s="666"/>
      <c r="IGW65" s="666"/>
      <c r="IGX65" s="666"/>
      <c r="IGY65" s="1453"/>
      <c r="IGZ65" s="1453"/>
      <c r="IHA65" s="1453"/>
      <c r="IHB65" s="1454"/>
      <c r="IHC65" s="666"/>
      <c r="IHD65" s="666"/>
      <c r="IHE65" s="666"/>
      <c r="IHF65" s="1455"/>
      <c r="IHG65" s="666"/>
      <c r="IHH65" s="666"/>
      <c r="IHI65" s="666"/>
      <c r="IHJ65" s="666"/>
      <c r="IHK65" s="666"/>
      <c r="IHL65" s="666"/>
      <c r="IHM65" s="666"/>
      <c r="IHN65" s="666"/>
      <c r="IHO65" s="666"/>
      <c r="IHP65" s="1453"/>
      <c r="IHQ65" s="1453"/>
      <c r="IHR65" s="1453"/>
      <c r="IHS65" s="1454"/>
      <c r="IHT65" s="666"/>
      <c r="IHU65" s="666"/>
      <c r="IHV65" s="666"/>
      <c r="IHW65" s="1455"/>
      <c r="IHX65" s="666"/>
      <c r="IHY65" s="666"/>
      <c r="IHZ65" s="666"/>
      <c r="IIA65" s="666"/>
      <c r="IIB65" s="666"/>
      <c r="IIC65" s="666"/>
      <c r="IID65" s="666"/>
      <c r="IIE65" s="666"/>
      <c r="IIF65" s="666"/>
      <c r="IIG65" s="1453"/>
      <c r="IIH65" s="1453"/>
      <c r="III65" s="1453"/>
      <c r="IIJ65" s="1454"/>
      <c r="IIK65" s="666"/>
      <c r="IIL65" s="666"/>
      <c r="IIM65" s="666"/>
      <c r="IIN65" s="1455"/>
      <c r="IIO65" s="666"/>
      <c r="IIP65" s="666"/>
      <c r="IIQ65" s="666"/>
      <c r="IIR65" s="666"/>
      <c r="IIS65" s="666"/>
      <c r="IIT65" s="666"/>
      <c r="IIU65" s="666"/>
      <c r="IIV65" s="666"/>
      <c r="IIW65" s="666"/>
      <c r="IIX65" s="1453"/>
      <c r="IIY65" s="1453"/>
      <c r="IIZ65" s="1453"/>
      <c r="IJA65" s="1454"/>
      <c r="IJB65" s="666"/>
      <c r="IJC65" s="666"/>
      <c r="IJD65" s="666"/>
      <c r="IJE65" s="1455"/>
      <c r="IJF65" s="666"/>
      <c r="IJG65" s="666"/>
      <c r="IJH65" s="666"/>
      <c r="IJI65" s="666"/>
      <c r="IJJ65" s="666"/>
      <c r="IJK65" s="666"/>
      <c r="IJL65" s="666"/>
      <c r="IJM65" s="666"/>
      <c r="IJN65" s="666"/>
      <c r="IJO65" s="1453"/>
      <c r="IJP65" s="1453"/>
      <c r="IJQ65" s="1453"/>
      <c r="IJR65" s="1454"/>
      <c r="IJS65" s="666"/>
      <c r="IJT65" s="666"/>
      <c r="IJU65" s="666"/>
      <c r="IJV65" s="1455"/>
      <c r="IJW65" s="666"/>
      <c r="IJX65" s="666"/>
      <c r="IJY65" s="666"/>
      <c r="IJZ65" s="666"/>
      <c r="IKA65" s="666"/>
      <c r="IKB65" s="666"/>
      <c r="IKC65" s="666"/>
      <c r="IKD65" s="666"/>
      <c r="IKE65" s="666"/>
      <c r="IKF65" s="1453"/>
      <c r="IKG65" s="1453"/>
      <c r="IKH65" s="1453"/>
      <c r="IKI65" s="1454"/>
      <c r="IKJ65" s="666"/>
      <c r="IKK65" s="666"/>
      <c r="IKL65" s="666"/>
      <c r="IKM65" s="1455"/>
      <c r="IKN65" s="666"/>
      <c r="IKO65" s="666"/>
      <c r="IKP65" s="666"/>
      <c r="IKQ65" s="666"/>
      <c r="IKR65" s="666"/>
      <c r="IKS65" s="666"/>
      <c r="IKT65" s="666"/>
      <c r="IKU65" s="666"/>
      <c r="IKV65" s="666"/>
      <c r="IKW65" s="1453"/>
      <c r="IKX65" s="1453"/>
      <c r="IKY65" s="1453"/>
      <c r="IKZ65" s="1454"/>
      <c r="ILA65" s="666"/>
      <c r="ILB65" s="666"/>
      <c r="ILC65" s="666"/>
      <c r="ILD65" s="1455"/>
      <c r="ILE65" s="666"/>
      <c r="ILF65" s="666"/>
      <c r="ILG65" s="666"/>
      <c r="ILH65" s="666"/>
      <c r="ILI65" s="666"/>
      <c r="ILJ65" s="666"/>
      <c r="ILK65" s="666"/>
      <c r="ILL65" s="666"/>
      <c r="ILM65" s="666"/>
      <c r="ILN65" s="1453"/>
      <c r="ILO65" s="1453"/>
      <c r="ILP65" s="1453"/>
      <c r="ILQ65" s="1454"/>
      <c r="ILR65" s="666"/>
      <c r="ILS65" s="666"/>
      <c r="ILT65" s="666"/>
      <c r="ILU65" s="1455"/>
      <c r="ILV65" s="666"/>
      <c r="ILW65" s="666"/>
      <c r="ILX65" s="666"/>
      <c r="ILY65" s="666"/>
      <c r="ILZ65" s="666"/>
      <c r="IMA65" s="666"/>
      <c r="IMB65" s="666"/>
      <c r="IMC65" s="666"/>
      <c r="IMD65" s="666"/>
      <c r="IME65" s="1453"/>
      <c r="IMF65" s="1453"/>
      <c r="IMG65" s="1453"/>
      <c r="IMH65" s="1454"/>
      <c r="IMI65" s="666"/>
      <c r="IMJ65" s="666"/>
      <c r="IMK65" s="666"/>
      <c r="IML65" s="1455"/>
      <c r="IMM65" s="666"/>
      <c r="IMN65" s="666"/>
      <c r="IMO65" s="666"/>
      <c r="IMP65" s="666"/>
      <c r="IMQ65" s="666"/>
      <c r="IMR65" s="666"/>
      <c r="IMS65" s="666"/>
      <c r="IMT65" s="666"/>
      <c r="IMU65" s="666"/>
      <c r="IMV65" s="1453"/>
      <c r="IMW65" s="1453"/>
      <c r="IMX65" s="1453"/>
      <c r="IMY65" s="1454"/>
      <c r="IMZ65" s="666"/>
      <c r="INA65" s="666"/>
      <c r="INB65" s="666"/>
      <c r="INC65" s="1455"/>
      <c r="IND65" s="666"/>
      <c r="INE65" s="666"/>
      <c r="INF65" s="666"/>
      <c r="ING65" s="666"/>
      <c r="INH65" s="666"/>
      <c r="INI65" s="666"/>
      <c r="INJ65" s="666"/>
      <c r="INK65" s="666"/>
      <c r="INL65" s="666"/>
      <c r="INM65" s="1453"/>
      <c r="INN65" s="1453"/>
      <c r="INO65" s="1453"/>
      <c r="INP65" s="1454"/>
      <c r="INQ65" s="666"/>
      <c r="INR65" s="666"/>
      <c r="INS65" s="666"/>
      <c r="INT65" s="1455"/>
      <c r="INU65" s="666"/>
      <c r="INV65" s="666"/>
      <c r="INW65" s="666"/>
      <c r="INX65" s="666"/>
      <c r="INY65" s="666"/>
      <c r="INZ65" s="666"/>
      <c r="IOA65" s="666"/>
      <c r="IOB65" s="666"/>
      <c r="IOC65" s="666"/>
      <c r="IOD65" s="1453"/>
      <c r="IOE65" s="1453"/>
      <c r="IOF65" s="1453"/>
      <c r="IOG65" s="1454"/>
      <c r="IOH65" s="666"/>
      <c r="IOI65" s="666"/>
      <c r="IOJ65" s="666"/>
      <c r="IOK65" s="1455"/>
      <c r="IOL65" s="666"/>
      <c r="IOM65" s="666"/>
      <c r="ION65" s="666"/>
      <c r="IOO65" s="666"/>
      <c r="IOP65" s="666"/>
      <c r="IOQ65" s="666"/>
      <c r="IOR65" s="666"/>
      <c r="IOS65" s="666"/>
      <c r="IOT65" s="666"/>
      <c r="IOU65" s="1453"/>
      <c r="IOV65" s="1453"/>
      <c r="IOW65" s="1453"/>
      <c r="IOX65" s="1454"/>
      <c r="IOY65" s="666"/>
      <c r="IOZ65" s="666"/>
      <c r="IPA65" s="666"/>
      <c r="IPB65" s="1455"/>
      <c r="IPC65" s="666"/>
      <c r="IPD65" s="666"/>
      <c r="IPE65" s="666"/>
      <c r="IPF65" s="666"/>
      <c r="IPG65" s="666"/>
      <c r="IPH65" s="666"/>
      <c r="IPI65" s="666"/>
      <c r="IPJ65" s="666"/>
      <c r="IPK65" s="666"/>
      <c r="IPL65" s="1453"/>
      <c r="IPM65" s="1453"/>
      <c r="IPN65" s="1453"/>
      <c r="IPO65" s="1454"/>
      <c r="IPP65" s="666"/>
      <c r="IPQ65" s="666"/>
      <c r="IPR65" s="666"/>
      <c r="IPS65" s="1455"/>
      <c r="IPT65" s="666"/>
      <c r="IPU65" s="666"/>
      <c r="IPV65" s="666"/>
      <c r="IPW65" s="666"/>
      <c r="IPX65" s="666"/>
      <c r="IPY65" s="666"/>
      <c r="IPZ65" s="666"/>
      <c r="IQA65" s="666"/>
      <c r="IQB65" s="666"/>
      <c r="IQC65" s="1453"/>
      <c r="IQD65" s="1453"/>
      <c r="IQE65" s="1453"/>
      <c r="IQF65" s="1454"/>
      <c r="IQG65" s="666"/>
      <c r="IQH65" s="666"/>
      <c r="IQI65" s="666"/>
      <c r="IQJ65" s="1455"/>
      <c r="IQK65" s="666"/>
      <c r="IQL65" s="666"/>
      <c r="IQM65" s="666"/>
      <c r="IQN65" s="666"/>
      <c r="IQO65" s="666"/>
      <c r="IQP65" s="666"/>
      <c r="IQQ65" s="666"/>
      <c r="IQR65" s="666"/>
      <c r="IQS65" s="666"/>
      <c r="IQT65" s="1453"/>
      <c r="IQU65" s="1453"/>
      <c r="IQV65" s="1453"/>
      <c r="IQW65" s="1454"/>
      <c r="IQX65" s="666"/>
      <c r="IQY65" s="666"/>
      <c r="IQZ65" s="666"/>
      <c r="IRA65" s="1455"/>
      <c r="IRB65" s="666"/>
      <c r="IRC65" s="666"/>
      <c r="IRD65" s="666"/>
      <c r="IRE65" s="666"/>
      <c r="IRF65" s="666"/>
      <c r="IRG65" s="666"/>
      <c r="IRH65" s="666"/>
      <c r="IRI65" s="666"/>
      <c r="IRJ65" s="666"/>
      <c r="IRK65" s="1453"/>
      <c r="IRL65" s="1453"/>
      <c r="IRM65" s="1453"/>
      <c r="IRN65" s="1454"/>
      <c r="IRO65" s="666"/>
      <c r="IRP65" s="666"/>
      <c r="IRQ65" s="666"/>
      <c r="IRR65" s="1455"/>
      <c r="IRS65" s="666"/>
      <c r="IRT65" s="666"/>
      <c r="IRU65" s="666"/>
      <c r="IRV65" s="666"/>
      <c r="IRW65" s="666"/>
      <c r="IRX65" s="666"/>
      <c r="IRY65" s="666"/>
      <c r="IRZ65" s="666"/>
      <c r="ISA65" s="666"/>
      <c r="ISB65" s="1453"/>
      <c r="ISC65" s="1453"/>
      <c r="ISD65" s="1453"/>
      <c r="ISE65" s="1454"/>
      <c r="ISF65" s="666"/>
      <c r="ISG65" s="666"/>
      <c r="ISH65" s="666"/>
      <c r="ISI65" s="1455"/>
      <c r="ISJ65" s="666"/>
      <c r="ISK65" s="666"/>
      <c r="ISL65" s="666"/>
      <c r="ISM65" s="666"/>
      <c r="ISN65" s="666"/>
      <c r="ISO65" s="666"/>
      <c r="ISP65" s="666"/>
      <c r="ISQ65" s="666"/>
      <c r="ISR65" s="666"/>
      <c r="ISS65" s="1453"/>
      <c r="IST65" s="1453"/>
      <c r="ISU65" s="1453"/>
      <c r="ISV65" s="1454"/>
      <c r="ISW65" s="666"/>
      <c r="ISX65" s="666"/>
      <c r="ISY65" s="666"/>
      <c r="ISZ65" s="1455"/>
      <c r="ITA65" s="666"/>
      <c r="ITB65" s="666"/>
      <c r="ITC65" s="666"/>
      <c r="ITD65" s="666"/>
      <c r="ITE65" s="666"/>
      <c r="ITF65" s="666"/>
      <c r="ITG65" s="666"/>
      <c r="ITH65" s="666"/>
      <c r="ITI65" s="666"/>
      <c r="ITJ65" s="1453"/>
      <c r="ITK65" s="1453"/>
      <c r="ITL65" s="1453"/>
      <c r="ITM65" s="1454"/>
      <c r="ITN65" s="666"/>
      <c r="ITO65" s="666"/>
      <c r="ITP65" s="666"/>
      <c r="ITQ65" s="1455"/>
      <c r="ITR65" s="666"/>
      <c r="ITS65" s="666"/>
      <c r="ITT65" s="666"/>
      <c r="ITU65" s="666"/>
      <c r="ITV65" s="666"/>
      <c r="ITW65" s="666"/>
      <c r="ITX65" s="666"/>
      <c r="ITY65" s="666"/>
      <c r="ITZ65" s="666"/>
      <c r="IUA65" s="1453"/>
      <c r="IUB65" s="1453"/>
      <c r="IUC65" s="1453"/>
      <c r="IUD65" s="1454"/>
      <c r="IUE65" s="666"/>
      <c r="IUF65" s="666"/>
      <c r="IUG65" s="666"/>
      <c r="IUH65" s="1455"/>
      <c r="IUI65" s="666"/>
      <c r="IUJ65" s="666"/>
      <c r="IUK65" s="666"/>
      <c r="IUL65" s="666"/>
      <c r="IUM65" s="666"/>
      <c r="IUN65" s="666"/>
      <c r="IUO65" s="666"/>
      <c r="IUP65" s="666"/>
      <c r="IUQ65" s="666"/>
      <c r="IUR65" s="1453"/>
      <c r="IUS65" s="1453"/>
      <c r="IUT65" s="1453"/>
      <c r="IUU65" s="1454"/>
      <c r="IUV65" s="666"/>
      <c r="IUW65" s="666"/>
      <c r="IUX65" s="666"/>
      <c r="IUY65" s="1455"/>
      <c r="IUZ65" s="666"/>
      <c r="IVA65" s="666"/>
      <c r="IVB65" s="666"/>
      <c r="IVC65" s="666"/>
      <c r="IVD65" s="666"/>
      <c r="IVE65" s="666"/>
      <c r="IVF65" s="666"/>
      <c r="IVG65" s="666"/>
      <c r="IVH65" s="666"/>
      <c r="IVI65" s="1453"/>
      <c r="IVJ65" s="1453"/>
      <c r="IVK65" s="1453"/>
      <c r="IVL65" s="1454"/>
      <c r="IVM65" s="666"/>
      <c r="IVN65" s="666"/>
      <c r="IVO65" s="666"/>
      <c r="IVP65" s="1455"/>
      <c r="IVQ65" s="666"/>
      <c r="IVR65" s="666"/>
      <c r="IVS65" s="666"/>
      <c r="IVT65" s="666"/>
      <c r="IVU65" s="666"/>
      <c r="IVV65" s="666"/>
      <c r="IVW65" s="666"/>
      <c r="IVX65" s="666"/>
      <c r="IVY65" s="666"/>
      <c r="IVZ65" s="1453"/>
      <c r="IWA65" s="1453"/>
      <c r="IWB65" s="1453"/>
      <c r="IWC65" s="1454"/>
      <c r="IWD65" s="666"/>
      <c r="IWE65" s="666"/>
      <c r="IWF65" s="666"/>
      <c r="IWG65" s="1455"/>
      <c r="IWH65" s="666"/>
      <c r="IWI65" s="666"/>
      <c r="IWJ65" s="666"/>
      <c r="IWK65" s="666"/>
      <c r="IWL65" s="666"/>
      <c r="IWM65" s="666"/>
      <c r="IWN65" s="666"/>
      <c r="IWO65" s="666"/>
      <c r="IWP65" s="666"/>
      <c r="IWQ65" s="1453"/>
      <c r="IWR65" s="1453"/>
      <c r="IWS65" s="1453"/>
      <c r="IWT65" s="1454"/>
      <c r="IWU65" s="666"/>
      <c r="IWV65" s="666"/>
      <c r="IWW65" s="666"/>
      <c r="IWX65" s="1455"/>
      <c r="IWY65" s="666"/>
      <c r="IWZ65" s="666"/>
      <c r="IXA65" s="666"/>
      <c r="IXB65" s="666"/>
      <c r="IXC65" s="666"/>
      <c r="IXD65" s="666"/>
      <c r="IXE65" s="666"/>
      <c r="IXF65" s="666"/>
      <c r="IXG65" s="666"/>
      <c r="IXH65" s="1453"/>
      <c r="IXI65" s="1453"/>
      <c r="IXJ65" s="1453"/>
      <c r="IXK65" s="1454"/>
      <c r="IXL65" s="666"/>
      <c r="IXM65" s="666"/>
      <c r="IXN65" s="666"/>
      <c r="IXO65" s="1455"/>
      <c r="IXP65" s="666"/>
      <c r="IXQ65" s="666"/>
      <c r="IXR65" s="666"/>
      <c r="IXS65" s="666"/>
      <c r="IXT65" s="666"/>
      <c r="IXU65" s="666"/>
      <c r="IXV65" s="666"/>
      <c r="IXW65" s="666"/>
      <c r="IXX65" s="666"/>
      <c r="IXY65" s="1453"/>
      <c r="IXZ65" s="1453"/>
      <c r="IYA65" s="1453"/>
      <c r="IYB65" s="1454"/>
      <c r="IYC65" s="666"/>
      <c r="IYD65" s="666"/>
      <c r="IYE65" s="666"/>
      <c r="IYF65" s="1455"/>
      <c r="IYG65" s="666"/>
      <c r="IYH65" s="666"/>
      <c r="IYI65" s="666"/>
      <c r="IYJ65" s="666"/>
      <c r="IYK65" s="666"/>
      <c r="IYL65" s="666"/>
      <c r="IYM65" s="666"/>
      <c r="IYN65" s="666"/>
      <c r="IYO65" s="666"/>
      <c r="IYP65" s="1453"/>
      <c r="IYQ65" s="1453"/>
      <c r="IYR65" s="1453"/>
      <c r="IYS65" s="1454"/>
      <c r="IYT65" s="666"/>
      <c r="IYU65" s="666"/>
      <c r="IYV65" s="666"/>
      <c r="IYW65" s="1455"/>
      <c r="IYX65" s="666"/>
      <c r="IYY65" s="666"/>
      <c r="IYZ65" s="666"/>
      <c r="IZA65" s="666"/>
      <c r="IZB65" s="666"/>
      <c r="IZC65" s="666"/>
      <c r="IZD65" s="666"/>
      <c r="IZE65" s="666"/>
      <c r="IZF65" s="666"/>
      <c r="IZG65" s="1453"/>
      <c r="IZH65" s="1453"/>
      <c r="IZI65" s="1453"/>
      <c r="IZJ65" s="1454"/>
      <c r="IZK65" s="666"/>
      <c r="IZL65" s="666"/>
      <c r="IZM65" s="666"/>
      <c r="IZN65" s="1455"/>
      <c r="IZO65" s="666"/>
      <c r="IZP65" s="666"/>
      <c r="IZQ65" s="666"/>
      <c r="IZR65" s="666"/>
      <c r="IZS65" s="666"/>
      <c r="IZT65" s="666"/>
      <c r="IZU65" s="666"/>
      <c r="IZV65" s="666"/>
      <c r="IZW65" s="666"/>
      <c r="IZX65" s="1453"/>
      <c r="IZY65" s="1453"/>
      <c r="IZZ65" s="1453"/>
      <c r="JAA65" s="1454"/>
      <c r="JAB65" s="666"/>
      <c r="JAC65" s="666"/>
      <c r="JAD65" s="666"/>
      <c r="JAE65" s="1455"/>
      <c r="JAF65" s="666"/>
      <c r="JAG65" s="666"/>
      <c r="JAH65" s="666"/>
      <c r="JAI65" s="666"/>
      <c r="JAJ65" s="666"/>
      <c r="JAK65" s="666"/>
      <c r="JAL65" s="666"/>
      <c r="JAM65" s="666"/>
      <c r="JAN65" s="666"/>
      <c r="JAO65" s="1453"/>
      <c r="JAP65" s="1453"/>
      <c r="JAQ65" s="1453"/>
      <c r="JAR65" s="1454"/>
      <c r="JAS65" s="666"/>
      <c r="JAT65" s="666"/>
      <c r="JAU65" s="666"/>
      <c r="JAV65" s="1455"/>
      <c r="JAW65" s="666"/>
      <c r="JAX65" s="666"/>
      <c r="JAY65" s="666"/>
      <c r="JAZ65" s="666"/>
      <c r="JBA65" s="666"/>
      <c r="JBB65" s="666"/>
      <c r="JBC65" s="666"/>
      <c r="JBD65" s="666"/>
      <c r="JBE65" s="666"/>
      <c r="JBF65" s="1453"/>
      <c r="JBG65" s="1453"/>
      <c r="JBH65" s="1453"/>
      <c r="JBI65" s="1454"/>
      <c r="JBJ65" s="666"/>
      <c r="JBK65" s="666"/>
      <c r="JBL65" s="666"/>
      <c r="JBM65" s="1455"/>
      <c r="JBN65" s="666"/>
      <c r="JBO65" s="666"/>
      <c r="JBP65" s="666"/>
      <c r="JBQ65" s="666"/>
      <c r="JBR65" s="666"/>
      <c r="JBS65" s="666"/>
      <c r="JBT65" s="666"/>
      <c r="JBU65" s="666"/>
      <c r="JBV65" s="666"/>
      <c r="JBW65" s="1453"/>
      <c r="JBX65" s="1453"/>
      <c r="JBY65" s="1453"/>
      <c r="JBZ65" s="1454"/>
      <c r="JCA65" s="666"/>
      <c r="JCB65" s="666"/>
      <c r="JCC65" s="666"/>
      <c r="JCD65" s="1455"/>
      <c r="JCE65" s="666"/>
      <c r="JCF65" s="666"/>
      <c r="JCG65" s="666"/>
      <c r="JCH65" s="666"/>
      <c r="JCI65" s="666"/>
      <c r="JCJ65" s="666"/>
      <c r="JCK65" s="666"/>
      <c r="JCL65" s="666"/>
      <c r="JCM65" s="666"/>
      <c r="JCN65" s="1453"/>
      <c r="JCO65" s="1453"/>
      <c r="JCP65" s="1453"/>
      <c r="JCQ65" s="1454"/>
      <c r="JCR65" s="666"/>
      <c r="JCS65" s="666"/>
      <c r="JCT65" s="666"/>
      <c r="JCU65" s="1455"/>
      <c r="JCV65" s="666"/>
      <c r="JCW65" s="666"/>
      <c r="JCX65" s="666"/>
      <c r="JCY65" s="666"/>
      <c r="JCZ65" s="666"/>
      <c r="JDA65" s="666"/>
      <c r="JDB65" s="666"/>
      <c r="JDC65" s="666"/>
      <c r="JDD65" s="666"/>
      <c r="JDE65" s="1453"/>
      <c r="JDF65" s="1453"/>
      <c r="JDG65" s="1453"/>
      <c r="JDH65" s="1454"/>
      <c r="JDI65" s="666"/>
      <c r="JDJ65" s="666"/>
      <c r="JDK65" s="666"/>
      <c r="JDL65" s="1455"/>
      <c r="JDM65" s="666"/>
      <c r="JDN65" s="666"/>
      <c r="JDO65" s="666"/>
      <c r="JDP65" s="666"/>
      <c r="JDQ65" s="666"/>
      <c r="JDR65" s="666"/>
      <c r="JDS65" s="666"/>
      <c r="JDT65" s="666"/>
      <c r="JDU65" s="666"/>
      <c r="JDV65" s="1453"/>
      <c r="JDW65" s="1453"/>
      <c r="JDX65" s="1453"/>
      <c r="JDY65" s="1454"/>
      <c r="JDZ65" s="666"/>
      <c r="JEA65" s="666"/>
      <c r="JEB65" s="666"/>
      <c r="JEC65" s="1455"/>
      <c r="JED65" s="666"/>
      <c r="JEE65" s="666"/>
      <c r="JEF65" s="666"/>
      <c r="JEG65" s="666"/>
      <c r="JEH65" s="666"/>
      <c r="JEI65" s="666"/>
      <c r="JEJ65" s="666"/>
      <c r="JEK65" s="666"/>
      <c r="JEL65" s="666"/>
      <c r="JEM65" s="1453"/>
      <c r="JEN65" s="1453"/>
      <c r="JEO65" s="1453"/>
      <c r="JEP65" s="1454"/>
      <c r="JEQ65" s="666"/>
      <c r="JER65" s="666"/>
      <c r="JES65" s="666"/>
      <c r="JET65" s="1455"/>
      <c r="JEU65" s="666"/>
      <c r="JEV65" s="666"/>
      <c r="JEW65" s="666"/>
      <c r="JEX65" s="666"/>
      <c r="JEY65" s="666"/>
      <c r="JEZ65" s="666"/>
      <c r="JFA65" s="666"/>
      <c r="JFB65" s="666"/>
      <c r="JFC65" s="666"/>
      <c r="JFD65" s="1453"/>
      <c r="JFE65" s="1453"/>
      <c r="JFF65" s="1453"/>
      <c r="JFG65" s="1454"/>
      <c r="JFH65" s="666"/>
      <c r="JFI65" s="666"/>
      <c r="JFJ65" s="666"/>
      <c r="JFK65" s="1455"/>
      <c r="JFL65" s="666"/>
      <c r="JFM65" s="666"/>
      <c r="JFN65" s="666"/>
      <c r="JFO65" s="666"/>
      <c r="JFP65" s="666"/>
      <c r="JFQ65" s="666"/>
      <c r="JFR65" s="666"/>
      <c r="JFS65" s="666"/>
      <c r="JFT65" s="666"/>
      <c r="JFU65" s="1453"/>
      <c r="JFV65" s="1453"/>
      <c r="JFW65" s="1453"/>
      <c r="JFX65" s="1454"/>
      <c r="JFY65" s="666"/>
      <c r="JFZ65" s="666"/>
      <c r="JGA65" s="666"/>
      <c r="JGB65" s="1455"/>
      <c r="JGC65" s="666"/>
      <c r="JGD65" s="666"/>
      <c r="JGE65" s="666"/>
      <c r="JGF65" s="666"/>
      <c r="JGG65" s="666"/>
      <c r="JGH65" s="666"/>
      <c r="JGI65" s="666"/>
      <c r="JGJ65" s="666"/>
      <c r="JGK65" s="666"/>
      <c r="JGL65" s="1453"/>
      <c r="JGM65" s="1453"/>
      <c r="JGN65" s="1453"/>
      <c r="JGO65" s="1454"/>
      <c r="JGP65" s="666"/>
      <c r="JGQ65" s="666"/>
      <c r="JGR65" s="666"/>
      <c r="JGS65" s="1455"/>
      <c r="JGT65" s="666"/>
      <c r="JGU65" s="666"/>
      <c r="JGV65" s="666"/>
      <c r="JGW65" s="666"/>
      <c r="JGX65" s="666"/>
      <c r="JGY65" s="666"/>
      <c r="JGZ65" s="666"/>
      <c r="JHA65" s="666"/>
      <c r="JHB65" s="666"/>
      <c r="JHC65" s="1453"/>
      <c r="JHD65" s="1453"/>
      <c r="JHE65" s="1453"/>
      <c r="JHF65" s="1454"/>
      <c r="JHG65" s="666"/>
      <c r="JHH65" s="666"/>
      <c r="JHI65" s="666"/>
      <c r="JHJ65" s="1455"/>
      <c r="JHK65" s="666"/>
      <c r="JHL65" s="666"/>
      <c r="JHM65" s="666"/>
      <c r="JHN65" s="666"/>
      <c r="JHO65" s="666"/>
      <c r="JHP65" s="666"/>
      <c r="JHQ65" s="666"/>
      <c r="JHR65" s="666"/>
      <c r="JHS65" s="666"/>
      <c r="JHT65" s="1453"/>
      <c r="JHU65" s="1453"/>
      <c r="JHV65" s="1453"/>
      <c r="JHW65" s="1454"/>
      <c r="JHX65" s="666"/>
      <c r="JHY65" s="666"/>
      <c r="JHZ65" s="666"/>
      <c r="JIA65" s="1455"/>
      <c r="JIB65" s="666"/>
      <c r="JIC65" s="666"/>
      <c r="JID65" s="666"/>
      <c r="JIE65" s="666"/>
      <c r="JIF65" s="666"/>
      <c r="JIG65" s="666"/>
      <c r="JIH65" s="666"/>
      <c r="JII65" s="666"/>
      <c r="JIJ65" s="666"/>
      <c r="JIK65" s="1453"/>
      <c r="JIL65" s="1453"/>
      <c r="JIM65" s="1453"/>
      <c r="JIN65" s="1454"/>
      <c r="JIO65" s="666"/>
      <c r="JIP65" s="666"/>
      <c r="JIQ65" s="666"/>
      <c r="JIR65" s="1455"/>
      <c r="JIS65" s="666"/>
      <c r="JIT65" s="666"/>
      <c r="JIU65" s="666"/>
      <c r="JIV65" s="666"/>
      <c r="JIW65" s="666"/>
      <c r="JIX65" s="666"/>
      <c r="JIY65" s="666"/>
      <c r="JIZ65" s="666"/>
      <c r="JJA65" s="666"/>
      <c r="JJB65" s="1453"/>
      <c r="JJC65" s="1453"/>
      <c r="JJD65" s="1453"/>
      <c r="JJE65" s="1454"/>
      <c r="JJF65" s="666"/>
      <c r="JJG65" s="666"/>
      <c r="JJH65" s="666"/>
      <c r="JJI65" s="1455"/>
      <c r="JJJ65" s="666"/>
      <c r="JJK65" s="666"/>
      <c r="JJL65" s="666"/>
      <c r="JJM65" s="666"/>
      <c r="JJN65" s="666"/>
      <c r="JJO65" s="666"/>
      <c r="JJP65" s="666"/>
      <c r="JJQ65" s="666"/>
      <c r="JJR65" s="666"/>
      <c r="JJS65" s="1453"/>
      <c r="JJT65" s="1453"/>
      <c r="JJU65" s="1453"/>
      <c r="JJV65" s="1454"/>
      <c r="JJW65" s="666"/>
      <c r="JJX65" s="666"/>
      <c r="JJY65" s="666"/>
      <c r="JJZ65" s="1455"/>
      <c r="JKA65" s="666"/>
      <c r="JKB65" s="666"/>
      <c r="JKC65" s="666"/>
      <c r="JKD65" s="666"/>
      <c r="JKE65" s="666"/>
      <c r="JKF65" s="666"/>
      <c r="JKG65" s="666"/>
      <c r="JKH65" s="666"/>
      <c r="JKI65" s="666"/>
      <c r="JKJ65" s="1453"/>
      <c r="JKK65" s="1453"/>
      <c r="JKL65" s="1453"/>
      <c r="JKM65" s="1454"/>
      <c r="JKN65" s="666"/>
      <c r="JKO65" s="666"/>
      <c r="JKP65" s="666"/>
      <c r="JKQ65" s="1455"/>
      <c r="JKR65" s="666"/>
      <c r="JKS65" s="666"/>
      <c r="JKT65" s="666"/>
      <c r="JKU65" s="666"/>
      <c r="JKV65" s="666"/>
      <c r="JKW65" s="666"/>
      <c r="JKX65" s="666"/>
      <c r="JKY65" s="666"/>
      <c r="JKZ65" s="666"/>
      <c r="JLA65" s="1453"/>
      <c r="JLB65" s="1453"/>
      <c r="JLC65" s="1453"/>
      <c r="JLD65" s="1454"/>
      <c r="JLE65" s="666"/>
      <c r="JLF65" s="666"/>
      <c r="JLG65" s="666"/>
      <c r="JLH65" s="1455"/>
      <c r="JLI65" s="666"/>
      <c r="JLJ65" s="666"/>
      <c r="JLK65" s="666"/>
      <c r="JLL65" s="666"/>
      <c r="JLM65" s="666"/>
      <c r="JLN65" s="666"/>
      <c r="JLO65" s="666"/>
      <c r="JLP65" s="666"/>
      <c r="JLQ65" s="666"/>
      <c r="JLR65" s="1453"/>
      <c r="JLS65" s="1453"/>
      <c r="JLT65" s="1453"/>
      <c r="JLU65" s="1454"/>
      <c r="JLV65" s="666"/>
      <c r="JLW65" s="666"/>
      <c r="JLX65" s="666"/>
      <c r="JLY65" s="1455"/>
      <c r="JLZ65" s="666"/>
      <c r="JMA65" s="666"/>
      <c r="JMB65" s="666"/>
      <c r="JMC65" s="666"/>
      <c r="JMD65" s="666"/>
      <c r="JME65" s="666"/>
      <c r="JMF65" s="666"/>
      <c r="JMG65" s="666"/>
      <c r="JMH65" s="666"/>
      <c r="JMI65" s="1453"/>
      <c r="JMJ65" s="1453"/>
      <c r="JMK65" s="1453"/>
      <c r="JML65" s="1454"/>
      <c r="JMM65" s="666"/>
      <c r="JMN65" s="666"/>
      <c r="JMO65" s="666"/>
      <c r="JMP65" s="1455"/>
      <c r="JMQ65" s="666"/>
      <c r="JMR65" s="666"/>
      <c r="JMS65" s="666"/>
      <c r="JMT65" s="666"/>
      <c r="JMU65" s="666"/>
      <c r="JMV65" s="666"/>
      <c r="JMW65" s="666"/>
      <c r="JMX65" s="666"/>
      <c r="JMY65" s="666"/>
      <c r="JMZ65" s="1453"/>
      <c r="JNA65" s="1453"/>
      <c r="JNB65" s="1453"/>
      <c r="JNC65" s="1454"/>
      <c r="JND65" s="666"/>
      <c r="JNE65" s="666"/>
      <c r="JNF65" s="666"/>
      <c r="JNG65" s="1455"/>
      <c r="JNH65" s="666"/>
      <c r="JNI65" s="666"/>
      <c r="JNJ65" s="666"/>
      <c r="JNK65" s="666"/>
      <c r="JNL65" s="666"/>
      <c r="JNM65" s="666"/>
      <c r="JNN65" s="666"/>
      <c r="JNO65" s="666"/>
      <c r="JNP65" s="666"/>
      <c r="JNQ65" s="1453"/>
      <c r="JNR65" s="1453"/>
      <c r="JNS65" s="1453"/>
      <c r="JNT65" s="1454"/>
      <c r="JNU65" s="666"/>
      <c r="JNV65" s="666"/>
      <c r="JNW65" s="666"/>
      <c r="JNX65" s="1455"/>
      <c r="JNY65" s="666"/>
      <c r="JNZ65" s="666"/>
      <c r="JOA65" s="666"/>
      <c r="JOB65" s="666"/>
      <c r="JOC65" s="666"/>
      <c r="JOD65" s="666"/>
      <c r="JOE65" s="666"/>
      <c r="JOF65" s="666"/>
      <c r="JOG65" s="666"/>
      <c r="JOH65" s="1453"/>
      <c r="JOI65" s="1453"/>
      <c r="JOJ65" s="1453"/>
      <c r="JOK65" s="1454"/>
      <c r="JOL65" s="666"/>
      <c r="JOM65" s="666"/>
      <c r="JON65" s="666"/>
      <c r="JOO65" s="1455"/>
      <c r="JOP65" s="666"/>
      <c r="JOQ65" s="666"/>
      <c r="JOR65" s="666"/>
      <c r="JOS65" s="666"/>
      <c r="JOT65" s="666"/>
      <c r="JOU65" s="666"/>
      <c r="JOV65" s="666"/>
      <c r="JOW65" s="666"/>
      <c r="JOX65" s="666"/>
      <c r="JOY65" s="1453"/>
      <c r="JOZ65" s="1453"/>
      <c r="JPA65" s="1453"/>
      <c r="JPB65" s="1454"/>
      <c r="JPC65" s="666"/>
      <c r="JPD65" s="666"/>
      <c r="JPE65" s="666"/>
      <c r="JPF65" s="1455"/>
      <c r="JPG65" s="666"/>
      <c r="JPH65" s="666"/>
      <c r="JPI65" s="666"/>
      <c r="JPJ65" s="666"/>
      <c r="JPK65" s="666"/>
      <c r="JPL65" s="666"/>
      <c r="JPM65" s="666"/>
      <c r="JPN65" s="666"/>
      <c r="JPO65" s="666"/>
      <c r="JPP65" s="1453"/>
      <c r="JPQ65" s="1453"/>
      <c r="JPR65" s="1453"/>
      <c r="JPS65" s="1454"/>
      <c r="JPT65" s="666"/>
      <c r="JPU65" s="666"/>
      <c r="JPV65" s="666"/>
      <c r="JPW65" s="1455"/>
      <c r="JPX65" s="666"/>
      <c r="JPY65" s="666"/>
      <c r="JPZ65" s="666"/>
      <c r="JQA65" s="666"/>
      <c r="JQB65" s="666"/>
      <c r="JQC65" s="666"/>
      <c r="JQD65" s="666"/>
      <c r="JQE65" s="666"/>
      <c r="JQF65" s="666"/>
      <c r="JQG65" s="1453"/>
      <c r="JQH65" s="1453"/>
      <c r="JQI65" s="1453"/>
      <c r="JQJ65" s="1454"/>
      <c r="JQK65" s="666"/>
      <c r="JQL65" s="666"/>
      <c r="JQM65" s="666"/>
      <c r="JQN65" s="1455"/>
      <c r="JQO65" s="666"/>
      <c r="JQP65" s="666"/>
      <c r="JQQ65" s="666"/>
      <c r="JQR65" s="666"/>
      <c r="JQS65" s="666"/>
      <c r="JQT65" s="666"/>
      <c r="JQU65" s="666"/>
      <c r="JQV65" s="666"/>
      <c r="JQW65" s="666"/>
      <c r="JQX65" s="1453"/>
      <c r="JQY65" s="1453"/>
      <c r="JQZ65" s="1453"/>
      <c r="JRA65" s="1454"/>
      <c r="JRB65" s="666"/>
      <c r="JRC65" s="666"/>
      <c r="JRD65" s="666"/>
      <c r="JRE65" s="1455"/>
      <c r="JRF65" s="666"/>
      <c r="JRG65" s="666"/>
      <c r="JRH65" s="666"/>
      <c r="JRI65" s="666"/>
      <c r="JRJ65" s="666"/>
      <c r="JRK65" s="666"/>
      <c r="JRL65" s="666"/>
      <c r="JRM65" s="666"/>
      <c r="JRN65" s="666"/>
      <c r="JRO65" s="1453"/>
      <c r="JRP65" s="1453"/>
      <c r="JRQ65" s="1453"/>
      <c r="JRR65" s="1454"/>
      <c r="JRS65" s="666"/>
      <c r="JRT65" s="666"/>
      <c r="JRU65" s="666"/>
      <c r="JRV65" s="1455"/>
      <c r="JRW65" s="666"/>
      <c r="JRX65" s="666"/>
      <c r="JRY65" s="666"/>
      <c r="JRZ65" s="666"/>
      <c r="JSA65" s="666"/>
      <c r="JSB65" s="666"/>
      <c r="JSC65" s="666"/>
      <c r="JSD65" s="666"/>
      <c r="JSE65" s="666"/>
      <c r="JSF65" s="1453"/>
      <c r="JSG65" s="1453"/>
      <c r="JSH65" s="1453"/>
      <c r="JSI65" s="1454"/>
      <c r="JSJ65" s="666"/>
      <c r="JSK65" s="666"/>
      <c r="JSL65" s="666"/>
      <c r="JSM65" s="1455"/>
      <c r="JSN65" s="666"/>
      <c r="JSO65" s="666"/>
      <c r="JSP65" s="666"/>
      <c r="JSQ65" s="666"/>
      <c r="JSR65" s="666"/>
      <c r="JSS65" s="666"/>
      <c r="JST65" s="666"/>
      <c r="JSU65" s="666"/>
      <c r="JSV65" s="666"/>
      <c r="JSW65" s="1453"/>
      <c r="JSX65" s="1453"/>
      <c r="JSY65" s="1453"/>
      <c r="JSZ65" s="1454"/>
      <c r="JTA65" s="666"/>
      <c r="JTB65" s="666"/>
      <c r="JTC65" s="666"/>
      <c r="JTD65" s="1455"/>
      <c r="JTE65" s="666"/>
      <c r="JTF65" s="666"/>
      <c r="JTG65" s="666"/>
      <c r="JTH65" s="666"/>
      <c r="JTI65" s="666"/>
      <c r="JTJ65" s="666"/>
      <c r="JTK65" s="666"/>
      <c r="JTL65" s="666"/>
      <c r="JTM65" s="666"/>
      <c r="JTN65" s="1453"/>
      <c r="JTO65" s="1453"/>
      <c r="JTP65" s="1453"/>
      <c r="JTQ65" s="1454"/>
      <c r="JTR65" s="666"/>
      <c r="JTS65" s="666"/>
      <c r="JTT65" s="666"/>
      <c r="JTU65" s="1455"/>
      <c r="JTV65" s="666"/>
      <c r="JTW65" s="666"/>
      <c r="JTX65" s="666"/>
      <c r="JTY65" s="666"/>
      <c r="JTZ65" s="666"/>
      <c r="JUA65" s="666"/>
      <c r="JUB65" s="666"/>
      <c r="JUC65" s="666"/>
      <c r="JUD65" s="666"/>
      <c r="JUE65" s="1453"/>
      <c r="JUF65" s="1453"/>
      <c r="JUG65" s="1453"/>
      <c r="JUH65" s="1454"/>
      <c r="JUI65" s="666"/>
      <c r="JUJ65" s="666"/>
      <c r="JUK65" s="666"/>
      <c r="JUL65" s="1455"/>
      <c r="JUM65" s="666"/>
      <c r="JUN65" s="666"/>
      <c r="JUO65" s="666"/>
      <c r="JUP65" s="666"/>
      <c r="JUQ65" s="666"/>
      <c r="JUR65" s="666"/>
      <c r="JUS65" s="666"/>
      <c r="JUT65" s="666"/>
      <c r="JUU65" s="666"/>
      <c r="JUV65" s="1453"/>
      <c r="JUW65" s="1453"/>
      <c r="JUX65" s="1453"/>
      <c r="JUY65" s="1454"/>
      <c r="JUZ65" s="666"/>
      <c r="JVA65" s="666"/>
      <c r="JVB65" s="666"/>
      <c r="JVC65" s="1455"/>
      <c r="JVD65" s="666"/>
      <c r="JVE65" s="666"/>
      <c r="JVF65" s="666"/>
      <c r="JVG65" s="666"/>
      <c r="JVH65" s="666"/>
      <c r="JVI65" s="666"/>
      <c r="JVJ65" s="666"/>
      <c r="JVK65" s="666"/>
      <c r="JVL65" s="666"/>
      <c r="JVM65" s="1453"/>
      <c r="JVN65" s="1453"/>
      <c r="JVO65" s="1453"/>
      <c r="JVP65" s="1454"/>
      <c r="JVQ65" s="666"/>
      <c r="JVR65" s="666"/>
      <c r="JVS65" s="666"/>
      <c r="JVT65" s="1455"/>
      <c r="JVU65" s="666"/>
      <c r="JVV65" s="666"/>
      <c r="JVW65" s="666"/>
      <c r="JVX65" s="666"/>
      <c r="JVY65" s="666"/>
      <c r="JVZ65" s="666"/>
      <c r="JWA65" s="666"/>
      <c r="JWB65" s="666"/>
      <c r="JWC65" s="666"/>
      <c r="JWD65" s="1453"/>
      <c r="JWE65" s="1453"/>
      <c r="JWF65" s="1453"/>
      <c r="JWG65" s="1454"/>
      <c r="JWH65" s="666"/>
      <c r="JWI65" s="666"/>
      <c r="JWJ65" s="666"/>
      <c r="JWK65" s="1455"/>
      <c r="JWL65" s="666"/>
      <c r="JWM65" s="666"/>
      <c r="JWN65" s="666"/>
      <c r="JWO65" s="666"/>
      <c r="JWP65" s="666"/>
      <c r="JWQ65" s="666"/>
      <c r="JWR65" s="666"/>
      <c r="JWS65" s="666"/>
      <c r="JWT65" s="666"/>
      <c r="JWU65" s="1453"/>
      <c r="JWV65" s="1453"/>
      <c r="JWW65" s="1453"/>
      <c r="JWX65" s="1454"/>
      <c r="JWY65" s="666"/>
      <c r="JWZ65" s="666"/>
      <c r="JXA65" s="666"/>
      <c r="JXB65" s="1455"/>
      <c r="JXC65" s="666"/>
      <c r="JXD65" s="666"/>
      <c r="JXE65" s="666"/>
      <c r="JXF65" s="666"/>
      <c r="JXG65" s="666"/>
      <c r="JXH65" s="666"/>
      <c r="JXI65" s="666"/>
      <c r="JXJ65" s="666"/>
      <c r="JXK65" s="666"/>
      <c r="JXL65" s="1453"/>
      <c r="JXM65" s="1453"/>
      <c r="JXN65" s="1453"/>
      <c r="JXO65" s="1454"/>
      <c r="JXP65" s="666"/>
      <c r="JXQ65" s="666"/>
      <c r="JXR65" s="666"/>
      <c r="JXS65" s="1455"/>
      <c r="JXT65" s="666"/>
      <c r="JXU65" s="666"/>
      <c r="JXV65" s="666"/>
      <c r="JXW65" s="666"/>
      <c r="JXX65" s="666"/>
      <c r="JXY65" s="666"/>
      <c r="JXZ65" s="666"/>
      <c r="JYA65" s="666"/>
      <c r="JYB65" s="666"/>
      <c r="JYC65" s="1453"/>
      <c r="JYD65" s="1453"/>
      <c r="JYE65" s="1453"/>
      <c r="JYF65" s="1454"/>
      <c r="JYG65" s="666"/>
      <c r="JYH65" s="666"/>
      <c r="JYI65" s="666"/>
      <c r="JYJ65" s="1455"/>
      <c r="JYK65" s="666"/>
      <c r="JYL65" s="666"/>
      <c r="JYM65" s="666"/>
      <c r="JYN65" s="666"/>
      <c r="JYO65" s="666"/>
      <c r="JYP65" s="666"/>
      <c r="JYQ65" s="666"/>
      <c r="JYR65" s="666"/>
      <c r="JYS65" s="666"/>
      <c r="JYT65" s="1453"/>
      <c r="JYU65" s="1453"/>
      <c r="JYV65" s="1453"/>
      <c r="JYW65" s="1454"/>
      <c r="JYX65" s="666"/>
      <c r="JYY65" s="666"/>
      <c r="JYZ65" s="666"/>
      <c r="JZA65" s="1455"/>
      <c r="JZB65" s="666"/>
      <c r="JZC65" s="666"/>
      <c r="JZD65" s="666"/>
      <c r="JZE65" s="666"/>
      <c r="JZF65" s="666"/>
      <c r="JZG65" s="666"/>
      <c r="JZH65" s="666"/>
      <c r="JZI65" s="666"/>
      <c r="JZJ65" s="666"/>
      <c r="JZK65" s="1453"/>
      <c r="JZL65" s="1453"/>
      <c r="JZM65" s="1453"/>
      <c r="JZN65" s="1454"/>
      <c r="JZO65" s="666"/>
      <c r="JZP65" s="666"/>
      <c r="JZQ65" s="666"/>
      <c r="JZR65" s="1455"/>
      <c r="JZS65" s="666"/>
      <c r="JZT65" s="666"/>
      <c r="JZU65" s="666"/>
      <c r="JZV65" s="666"/>
      <c r="JZW65" s="666"/>
      <c r="JZX65" s="666"/>
      <c r="JZY65" s="666"/>
      <c r="JZZ65" s="666"/>
      <c r="KAA65" s="666"/>
      <c r="KAB65" s="1453"/>
      <c r="KAC65" s="1453"/>
      <c r="KAD65" s="1453"/>
      <c r="KAE65" s="1454"/>
      <c r="KAF65" s="666"/>
      <c r="KAG65" s="666"/>
      <c r="KAH65" s="666"/>
      <c r="KAI65" s="1455"/>
      <c r="KAJ65" s="666"/>
      <c r="KAK65" s="666"/>
      <c r="KAL65" s="666"/>
      <c r="KAM65" s="666"/>
      <c r="KAN65" s="666"/>
      <c r="KAO65" s="666"/>
      <c r="KAP65" s="666"/>
      <c r="KAQ65" s="666"/>
      <c r="KAR65" s="666"/>
      <c r="KAS65" s="1453"/>
      <c r="KAT65" s="1453"/>
      <c r="KAU65" s="1453"/>
      <c r="KAV65" s="1454"/>
      <c r="KAW65" s="666"/>
      <c r="KAX65" s="666"/>
      <c r="KAY65" s="666"/>
      <c r="KAZ65" s="1455"/>
      <c r="KBA65" s="666"/>
      <c r="KBB65" s="666"/>
      <c r="KBC65" s="666"/>
      <c r="KBD65" s="666"/>
      <c r="KBE65" s="666"/>
      <c r="KBF65" s="666"/>
      <c r="KBG65" s="666"/>
      <c r="KBH65" s="666"/>
      <c r="KBI65" s="666"/>
      <c r="KBJ65" s="1453"/>
      <c r="KBK65" s="1453"/>
      <c r="KBL65" s="1453"/>
      <c r="KBM65" s="1454"/>
      <c r="KBN65" s="666"/>
      <c r="KBO65" s="666"/>
      <c r="KBP65" s="666"/>
      <c r="KBQ65" s="1455"/>
      <c r="KBR65" s="666"/>
      <c r="KBS65" s="666"/>
      <c r="KBT65" s="666"/>
      <c r="KBU65" s="666"/>
      <c r="KBV65" s="666"/>
      <c r="KBW65" s="666"/>
      <c r="KBX65" s="666"/>
      <c r="KBY65" s="666"/>
      <c r="KBZ65" s="666"/>
      <c r="KCA65" s="1453"/>
      <c r="KCB65" s="1453"/>
      <c r="KCC65" s="1453"/>
      <c r="KCD65" s="1454"/>
      <c r="KCE65" s="666"/>
      <c r="KCF65" s="666"/>
      <c r="KCG65" s="666"/>
      <c r="KCH65" s="1455"/>
      <c r="KCI65" s="666"/>
      <c r="KCJ65" s="666"/>
      <c r="KCK65" s="666"/>
      <c r="KCL65" s="666"/>
      <c r="KCM65" s="666"/>
      <c r="KCN65" s="666"/>
      <c r="KCO65" s="666"/>
      <c r="KCP65" s="666"/>
      <c r="KCQ65" s="666"/>
      <c r="KCR65" s="1453"/>
      <c r="KCS65" s="1453"/>
      <c r="KCT65" s="1453"/>
      <c r="KCU65" s="1454"/>
      <c r="KCV65" s="666"/>
      <c r="KCW65" s="666"/>
      <c r="KCX65" s="666"/>
      <c r="KCY65" s="1455"/>
      <c r="KCZ65" s="666"/>
      <c r="KDA65" s="666"/>
      <c r="KDB65" s="666"/>
      <c r="KDC65" s="666"/>
      <c r="KDD65" s="666"/>
      <c r="KDE65" s="666"/>
      <c r="KDF65" s="666"/>
      <c r="KDG65" s="666"/>
      <c r="KDH65" s="666"/>
      <c r="KDI65" s="1453"/>
      <c r="KDJ65" s="1453"/>
      <c r="KDK65" s="1453"/>
      <c r="KDL65" s="1454"/>
      <c r="KDM65" s="666"/>
      <c r="KDN65" s="666"/>
      <c r="KDO65" s="666"/>
      <c r="KDP65" s="1455"/>
      <c r="KDQ65" s="666"/>
      <c r="KDR65" s="666"/>
      <c r="KDS65" s="666"/>
      <c r="KDT65" s="666"/>
      <c r="KDU65" s="666"/>
      <c r="KDV65" s="666"/>
      <c r="KDW65" s="666"/>
      <c r="KDX65" s="666"/>
      <c r="KDY65" s="666"/>
      <c r="KDZ65" s="1453"/>
      <c r="KEA65" s="1453"/>
      <c r="KEB65" s="1453"/>
      <c r="KEC65" s="1454"/>
      <c r="KED65" s="666"/>
      <c r="KEE65" s="666"/>
      <c r="KEF65" s="666"/>
      <c r="KEG65" s="1455"/>
      <c r="KEH65" s="666"/>
      <c r="KEI65" s="666"/>
      <c r="KEJ65" s="666"/>
      <c r="KEK65" s="666"/>
      <c r="KEL65" s="666"/>
      <c r="KEM65" s="666"/>
      <c r="KEN65" s="666"/>
      <c r="KEO65" s="666"/>
      <c r="KEP65" s="666"/>
      <c r="KEQ65" s="1453"/>
      <c r="KER65" s="1453"/>
      <c r="KES65" s="1453"/>
      <c r="KET65" s="1454"/>
      <c r="KEU65" s="666"/>
      <c r="KEV65" s="666"/>
      <c r="KEW65" s="666"/>
      <c r="KEX65" s="1455"/>
      <c r="KEY65" s="666"/>
      <c r="KEZ65" s="666"/>
      <c r="KFA65" s="666"/>
      <c r="KFB65" s="666"/>
      <c r="KFC65" s="666"/>
      <c r="KFD65" s="666"/>
      <c r="KFE65" s="666"/>
      <c r="KFF65" s="666"/>
      <c r="KFG65" s="666"/>
      <c r="KFH65" s="1453"/>
      <c r="KFI65" s="1453"/>
      <c r="KFJ65" s="1453"/>
      <c r="KFK65" s="1454"/>
      <c r="KFL65" s="666"/>
      <c r="KFM65" s="666"/>
      <c r="KFN65" s="666"/>
      <c r="KFO65" s="1455"/>
      <c r="KFP65" s="666"/>
      <c r="KFQ65" s="666"/>
      <c r="KFR65" s="666"/>
      <c r="KFS65" s="666"/>
      <c r="KFT65" s="666"/>
      <c r="KFU65" s="666"/>
      <c r="KFV65" s="666"/>
      <c r="KFW65" s="666"/>
      <c r="KFX65" s="666"/>
      <c r="KFY65" s="1453"/>
      <c r="KFZ65" s="1453"/>
      <c r="KGA65" s="1453"/>
      <c r="KGB65" s="1454"/>
      <c r="KGC65" s="666"/>
      <c r="KGD65" s="666"/>
      <c r="KGE65" s="666"/>
      <c r="KGF65" s="1455"/>
      <c r="KGG65" s="666"/>
      <c r="KGH65" s="666"/>
      <c r="KGI65" s="666"/>
      <c r="KGJ65" s="666"/>
      <c r="KGK65" s="666"/>
      <c r="KGL65" s="666"/>
      <c r="KGM65" s="666"/>
      <c r="KGN65" s="666"/>
      <c r="KGO65" s="666"/>
      <c r="KGP65" s="1453"/>
      <c r="KGQ65" s="1453"/>
      <c r="KGR65" s="1453"/>
      <c r="KGS65" s="1454"/>
      <c r="KGT65" s="666"/>
      <c r="KGU65" s="666"/>
      <c r="KGV65" s="666"/>
      <c r="KGW65" s="1455"/>
      <c r="KGX65" s="666"/>
      <c r="KGY65" s="666"/>
      <c r="KGZ65" s="666"/>
      <c r="KHA65" s="666"/>
      <c r="KHB65" s="666"/>
      <c r="KHC65" s="666"/>
      <c r="KHD65" s="666"/>
      <c r="KHE65" s="666"/>
      <c r="KHF65" s="666"/>
      <c r="KHG65" s="1453"/>
      <c r="KHH65" s="1453"/>
      <c r="KHI65" s="1453"/>
      <c r="KHJ65" s="1454"/>
      <c r="KHK65" s="666"/>
      <c r="KHL65" s="666"/>
      <c r="KHM65" s="666"/>
      <c r="KHN65" s="1455"/>
      <c r="KHO65" s="666"/>
      <c r="KHP65" s="666"/>
      <c r="KHQ65" s="666"/>
      <c r="KHR65" s="666"/>
      <c r="KHS65" s="666"/>
      <c r="KHT65" s="666"/>
      <c r="KHU65" s="666"/>
      <c r="KHV65" s="666"/>
      <c r="KHW65" s="666"/>
      <c r="KHX65" s="1453"/>
      <c r="KHY65" s="1453"/>
      <c r="KHZ65" s="1453"/>
      <c r="KIA65" s="1454"/>
      <c r="KIB65" s="666"/>
      <c r="KIC65" s="666"/>
      <c r="KID65" s="666"/>
      <c r="KIE65" s="1455"/>
      <c r="KIF65" s="666"/>
      <c r="KIG65" s="666"/>
      <c r="KIH65" s="666"/>
      <c r="KII65" s="666"/>
      <c r="KIJ65" s="666"/>
      <c r="KIK65" s="666"/>
      <c r="KIL65" s="666"/>
      <c r="KIM65" s="666"/>
      <c r="KIN65" s="666"/>
      <c r="KIO65" s="1453"/>
      <c r="KIP65" s="1453"/>
      <c r="KIQ65" s="1453"/>
      <c r="KIR65" s="1454"/>
      <c r="KIS65" s="666"/>
      <c r="KIT65" s="666"/>
      <c r="KIU65" s="666"/>
      <c r="KIV65" s="1455"/>
      <c r="KIW65" s="666"/>
      <c r="KIX65" s="666"/>
      <c r="KIY65" s="666"/>
      <c r="KIZ65" s="666"/>
      <c r="KJA65" s="666"/>
      <c r="KJB65" s="666"/>
      <c r="KJC65" s="666"/>
      <c r="KJD65" s="666"/>
      <c r="KJE65" s="666"/>
      <c r="KJF65" s="1453"/>
      <c r="KJG65" s="1453"/>
      <c r="KJH65" s="1453"/>
      <c r="KJI65" s="1454"/>
      <c r="KJJ65" s="666"/>
      <c r="KJK65" s="666"/>
      <c r="KJL65" s="666"/>
      <c r="KJM65" s="1455"/>
      <c r="KJN65" s="666"/>
      <c r="KJO65" s="666"/>
      <c r="KJP65" s="666"/>
      <c r="KJQ65" s="666"/>
      <c r="KJR65" s="666"/>
      <c r="KJS65" s="666"/>
      <c r="KJT65" s="666"/>
      <c r="KJU65" s="666"/>
      <c r="KJV65" s="666"/>
      <c r="KJW65" s="1453"/>
      <c r="KJX65" s="1453"/>
      <c r="KJY65" s="1453"/>
      <c r="KJZ65" s="1454"/>
      <c r="KKA65" s="666"/>
      <c r="KKB65" s="666"/>
      <c r="KKC65" s="666"/>
      <c r="KKD65" s="1455"/>
      <c r="KKE65" s="666"/>
      <c r="KKF65" s="666"/>
      <c r="KKG65" s="666"/>
      <c r="KKH65" s="666"/>
      <c r="KKI65" s="666"/>
      <c r="KKJ65" s="666"/>
      <c r="KKK65" s="666"/>
      <c r="KKL65" s="666"/>
      <c r="KKM65" s="666"/>
      <c r="KKN65" s="1453"/>
      <c r="KKO65" s="1453"/>
      <c r="KKP65" s="1453"/>
      <c r="KKQ65" s="1454"/>
      <c r="KKR65" s="666"/>
      <c r="KKS65" s="666"/>
      <c r="KKT65" s="666"/>
      <c r="KKU65" s="1455"/>
      <c r="KKV65" s="666"/>
      <c r="KKW65" s="666"/>
      <c r="KKX65" s="666"/>
      <c r="KKY65" s="666"/>
      <c r="KKZ65" s="666"/>
      <c r="KLA65" s="666"/>
      <c r="KLB65" s="666"/>
      <c r="KLC65" s="666"/>
      <c r="KLD65" s="666"/>
      <c r="KLE65" s="1453"/>
      <c r="KLF65" s="1453"/>
      <c r="KLG65" s="1453"/>
      <c r="KLH65" s="1454"/>
      <c r="KLI65" s="666"/>
      <c r="KLJ65" s="666"/>
      <c r="KLK65" s="666"/>
      <c r="KLL65" s="1455"/>
      <c r="KLM65" s="666"/>
      <c r="KLN65" s="666"/>
      <c r="KLO65" s="666"/>
      <c r="KLP65" s="666"/>
      <c r="KLQ65" s="666"/>
      <c r="KLR65" s="666"/>
      <c r="KLS65" s="666"/>
      <c r="KLT65" s="666"/>
      <c r="KLU65" s="666"/>
      <c r="KLV65" s="1453"/>
      <c r="KLW65" s="1453"/>
      <c r="KLX65" s="1453"/>
      <c r="KLY65" s="1454"/>
      <c r="KLZ65" s="666"/>
      <c r="KMA65" s="666"/>
      <c r="KMB65" s="666"/>
      <c r="KMC65" s="1455"/>
      <c r="KMD65" s="666"/>
      <c r="KME65" s="666"/>
      <c r="KMF65" s="666"/>
      <c r="KMG65" s="666"/>
      <c r="KMH65" s="666"/>
      <c r="KMI65" s="666"/>
      <c r="KMJ65" s="666"/>
      <c r="KMK65" s="666"/>
      <c r="KML65" s="666"/>
      <c r="KMM65" s="1453"/>
      <c r="KMN65" s="1453"/>
      <c r="KMO65" s="1453"/>
      <c r="KMP65" s="1454"/>
      <c r="KMQ65" s="666"/>
      <c r="KMR65" s="666"/>
      <c r="KMS65" s="666"/>
      <c r="KMT65" s="1455"/>
      <c r="KMU65" s="666"/>
      <c r="KMV65" s="666"/>
      <c r="KMW65" s="666"/>
      <c r="KMX65" s="666"/>
      <c r="KMY65" s="666"/>
      <c r="KMZ65" s="666"/>
      <c r="KNA65" s="666"/>
      <c r="KNB65" s="666"/>
      <c r="KNC65" s="666"/>
      <c r="KND65" s="1453"/>
      <c r="KNE65" s="1453"/>
      <c r="KNF65" s="1453"/>
      <c r="KNG65" s="1454"/>
      <c r="KNH65" s="666"/>
      <c r="KNI65" s="666"/>
      <c r="KNJ65" s="666"/>
      <c r="KNK65" s="1455"/>
      <c r="KNL65" s="666"/>
      <c r="KNM65" s="666"/>
      <c r="KNN65" s="666"/>
      <c r="KNO65" s="666"/>
      <c r="KNP65" s="666"/>
      <c r="KNQ65" s="666"/>
      <c r="KNR65" s="666"/>
      <c r="KNS65" s="666"/>
      <c r="KNT65" s="666"/>
      <c r="KNU65" s="1453"/>
      <c r="KNV65" s="1453"/>
      <c r="KNW65" s="1453"/>
      <c r="KNX65" s="1454"/>
      <c r="KNY65" s="666"/>
      <c r="KNZ65" s="666"/>
      <c r="KOA65" s="666"/>
      <c r="KOB65" s="1455"/>
      <c r="KOC65" s="666"/>
      <c r="KOD65" s="666"/>
      <c r="KOE65" s="666"/>
      <c r="KOF65" s="666"/>
      <c r="KOG65" s="666"/>
      <c r="KOH65" s="666"/>
      <c r="KOI65" s="666"/>
      <c r="KOJ65" s="666"/>
      <c r="KOK65" s="666"/>
      <c r="KOL65" s="1453"/>
      <c r="KOM65" s="1453"/>
      <c r="KON65" s="1453"/>
      <c r="KOO65" s="1454"/>
      <c r="KOP65" s="666"/>
      <c r="KOQ65" s="666"/>
      <c r="KOR65" s="666"/>
      <c r="KOS65" s="1455"/>
      <c r="KOT65" s="666"/>
      <c r="KOU65" s="666"/>
      <c r="KOV65" s="666"/>
      <c r="KOW65" s="666"/>
      <c r="KOX65" s="666"/>
      <c r="KOY65" s="666"/>
      <c r="KOZ65" s="666"/>
      <c r="KPA65" s="666"/>
      <c r="KPB65" s="666"/>
      <c r="KPC65" s="1453"/>
      <c r="KPD65" s="1453"/>
      <c r="KPE65" s="1453"/>
      <c r="KPF65" s="1454"/>
      <c r="KPG65" s="666"/>
      <c r="KPH65" s="666"/>
      <c r="KPI65" s="666"/>
      <c r="KPJ65" s="1455"/>
      <c r="KPK65" s="666"/>
      <c r="KPL65" s="666"/>
      <c r="KPM65" s="666"/>
      <c r="KPN65" s="666"/>
      <c r="KPO65" s="666"/>
      <c r="KPP65" s="666"/>
      <c r="KPQ65" s="666"/>
      <c r="KPR65" s="666"/>
      <c r="KPS65" s="666"/>
      <c r="KPT65" s="1453"/>
      <c r="KPU65" s="1453"/>
      <c r="KPV65" s="1453"/>
      <c r="KPW65" s="1454"/>
      <c r="KPX65" s="666"/>
      <c r="KPY65" s="666"/>
      <c r="KPZ65" s="666"/>
      <c r="KQA65" s="1455"/>
      <c r="KQB65" s="666"/>
      <c r="KQC65" s="666"/>
      <c r="KQD65" s="666"/>
      <c r="KQE65" s="666"/>
      <c r="KQF65" s="666"/>
      <c r="KQG65" s="666"/>
      <c r="KQH65" s="666"/>
      <c r="KQI65" s="666"/>
      <c r="KQJ65" s="666"/>
      <c r="KQK65" s="1453"/>
      <c r="KQL65" s="1453"/>
      <c r="KQM65" s="1453"/>
      <c r="KQN65" s="1454"/>
      <c r="KQO65" s="666"/>
      <c r="KQP65" s="666"/>
      <c r="KQQ65" s="666"/>
      <c r="KQR65" s="1455"/>
      <c r="KQS65" s="666"/>
      <c r="KQT65" s="666"/>
      <c r="KQU65" s="666"/>
      <c r="KQV65" s="666"/>
      <c r="KQW65" s="666"/>
      <c r="KQX65" s="666"/>
      <c r="KQY65" s="666"/>
      <c r="KQZ65" s="666"/>
      <c r="KRA65" s="666"/>
      <c r="KRB65" s="1453"/>
      <c r="KRC65" s="1453"/>
      <c r="KRD65" s="1453"/>
      <c r="KRE65" s="1454"/>
      <c r="KRF65" s="666"/>
      <c r="KRG65" s="666"/>
      <c r="KRH65" s="666"/>
      <c r="KRI65" s="1455"/>
      <c r="KRJ65" s="666"/>
      <c r="KRK65" s="666"/>
      <c r="KRL65" s="666"/>
      <c r="KRM65" s="666"/>
      <c r="KRN65" s="666"/>
      <c r="KRO65" s="666"/>
      <c r="KRP65" s="666"/>
      <c r="KRQ65" s="666"/>
      <c r="KRR65" s="666"/>
      <c r="KRS65" s="1453"/>
      <c r="KRT65" s="1453"/>
      <c r="KRU65" s="1453"/>
      <c r="KRV65" s="1454"/>
      <c r="KRW65" s="666"/>
      <c r="KRX65" s="666"/>
      <c r="KRY65" s="666"/>
      <c r="KRZ65" s="1455"/>
      <c r="KSA65" s="666"/>
      <c r="KSB65" s="666"/>
      <c r="KSC65" s="666"/>
      <c r="KSD65" s="666"/>
      <c r="KSE65" s="666"/>
      <c r="KSF65" s="666"/>
      <c r="KSG65" s="666"/>
      <c r="KSH65" s="666"/>
      <c r="KSI65" s="666"/>
      <c r="KSJ65" s="1453"/>
      <c r="KSK65" s="1453"/>
      <c r="KSL65" s="1453"/>
      <c r="KSM65" s="1454"/>
      <c r="KSN65" s="666"/>
      <c r="KSO65" s="666"/>
      <c r="KSP65" s="666"/>
      <c r="KSQ65" s="1455"/>
      <c r="KSR65" s="666"/>
      <c r="KSS65" s="666"/>
      <c r="KST65" s="666"/>
      <c r="KSU65" s="666"/>
      <c r="KSV65" s="666"/>
      <c r="KSW65" s="666"/>
      <c r="KSX65" s="666"/>
      <c r="KSY65" s="666"/>
      <c r="KSZ65" s="666"/>
      <c r="KTA65" s="1453"/>
      <c r="KTB65" s="1453"/>
      <c r="KTC65" s="1453"/>
      <c r="KTD65" s="1454"/>
      <c r="KTE65" s="666"/>
      <c r="KTF65" s="666"/>
      <c r="KTG65" s="666"/>
      <c r="KTH65" s="1455"/>
      <c r="KTI65" s="666"/>
      <c r="KTJ65" s="666"/>
      <c r="KTK65" s="666"/>
      <c r="KTL65" s="666"/>
      <c r="KTM65" s="666"/>
      <c r="KTN65" s="666"/>
      <c r="KTO65" s="666"/>
      <c r="KTP65" s="666"/>
      <c r="KTQ65" s="666"/>
      <c r="KTR65" s="1453"/>
      <c r="KTS65" s="1453"/>
      <c r="KTT65" s="1453"/>
      <c r="KTU65" s="1454"/>
      <c r="KTV65" s="666"/>
      <c r="KTW65" s="666"/>
      <c r="KTX65" s="666"/>
      <c r="KTY65" s="1455"/>
      <c r="KTZ65" s="666"/>
      <c r="KUA65" s="666"/>
      <c r="KUB65" s="666"/>
      <c r="KUC65" s="666"/>
      <c r="KUD65" s="666"/>
      <c r="KUE65" s="666"/>
      <c r="KUF65" s="666"/>
      <c r="KUG65" s="666"/>
      <c r="KUH65" s="666"/>
      <c r="KUI65" s="1453"/>
      <c r="KUJ65" s="1453"/>
      <c r="KUK65" s="1453"/>
      <c r="KUL65" s="1454"/>
      <c r="KUM65" s="666"/>
      <c r="KUN65" s="666"/>
      <c r="KUO65" s="666"/>
      <c r="KUP65" s="1455"/>
      <c r="KUQ65" s="666"/>
      <c r="KUR65" s="666"/>
      <c r="KUS65" s="666"/>
      <c r="KUT65" s="666"/>
      <c r="KUU65" s="666"/>
      <c r="KUV65" s="666"/>
      <c r="KUW65" s="666"/>
      <c r="KUX65" s="666"/>
      <c r="KUY65" s="666"/>
      <c r="KUZ65" s="1453"/>
      <c r="KVA65" s="1453"/>
      <c r="KVB65" s="1453"/>
      <c r="KVC65" s="1454"/>
      <c r="KVD65" s="666"/>
      <c r="KVE65" s="666"/>
      <c r="KVF65" s="666"/>
      <c r="KVG65" s="1455"/>
      <c r="KVH65" s="666"/>
      <c r="KVI65" s="666"/>
      <c r="KVJ65" s="666"/>
      <c r="KVK65" s="666"/>
      <c r="KVL65" s="666"/>
      <c r="KVM65" s="666"/>
      <c r="KVN65" s="666"/>
      <c r="KVO65" s="666"/>
      <c r="KVP65" s="666"/>
      <c r="KVQ65" s="1453"/>
      <c r="KVR65" s="1453"/>
      <c r="KVS65" s="1453"/>
      <c r="KVT65" s="1454"/>
      <c r="KVU65" s="666"/>
      <c r="KVV65" s="666"/>
      <c r="KVW65" s="666"/>
      <c r="KVX65" s="1455"/>
      <c r="KVY65" s="666"/>
      <c r="KVZ65" s="666"/>
      <c r="KWA65" s="666"/>
      <c r="KWB65" s="666"/>
      <c r="KWC65" s="666"/>
      <c r="KWD65" s="666"/>
      <c r="KWE65" s="666"/>
      <c r="KWF65" s="666"/>
      <c r="KWG65" s="666"/>
      <c r="KWH65" s="1453"/>
      <c r="KWI65" s="1453"/>
      <c r="KWJ65" s="1453"/>
      <c r="KWK65" s="1454"/>
      <c r="KWL65" s="666"/>
      <c r="KWM65" s="666"/>
      <c r="KWN65" s="666"/>
      <c r="KWO65" s="1455"/>
      <c r="KWP65" s="666"/>
      <c r="KWQ65" s="666"/>
      <c r="KWR65" s="666"/>
      <c r="KWS65" s="666"/>
      <c r="KWT65" s="666"/>
      <c r="KWU65" s="666"/>
      <c r="KWV65" s="666"/>
      <c r="KWW65" s="666"/>
      <c r="KWX65" s="666"/>
      <c r="KWY65" s="1453"/>
      <c r="KWZ65" s="1453"/>
      <c r="KXA65" s="1453"/>
      <c r="KXB65" s="1454"/>
      <c r="KXC65" s="666"/>
      <c r="KXD65" s="666"/>
      <c r="KXE65" s="666"/>
      <c r="KXF65" s="1455"/>
      <c r="KXG65" s="666"/>
      <c r="KXH65" s="666"/>
      <c r="KXI65" s="666"/>
      <c r="KXJ65" s="666"/>
      <c r="KXK65" s="666"/>
      <c r="KXL65" s="666"/>
      <c r="KXM65" s="666"/>
      <c r="KXN65" s="666"/>
      <c r="KXO65" s="666"/>
      <c r="KXP65" s="1453"/>
      <c r="KXQ65" s="1453"/>
      <c r="KXR65" s="1453"/>
      <c r="KXS65" s="1454"/>
      <c r="KXT65" s="666"/>
      <c r="KXU65" s="666"/>
      <c r="KXV65" s="666"/>
      <c r="KXW65" s="1455"/>
      <c r="KXX65" s="666"/>
      <c r="KXY65" s="666"/>
      <c r="KXZ65" s="666"/>
      <c r="KYA65" s="666"/>
      <c r="KYB65" s="666"/>
      <c r="KYC65" s="666"/>
      <c r="KYD65" s="666"/>
      <c r="KYE65" s="666"/>
      <c r="KYF65" s="666"/>
      <c r="KYG65" s="1453"/>
      <c r="KYH65" s="1453"/>
      <c r="KYI65" s="1453"/>
      <c r="KYJ65" s="1454"/>
      <c r="KYK65" s="666"/>
      <c r="KYL65" s="666"/>
      <c r="KYM65" s="666"/>
      <c r="KYN65" s="1455"/>
      <c r="KYO65" s="666"/>
      <c r="KYP65" s="666"/>
      <c r="KYQ65" s="666"/>
      <c r="KYR65" s="666"/>
      <c r="KYS65" s="666"/>
      <c r="KYT65" s="666"/>
      <c r="KYU65" s="666"/>
      <c r="KYV65" s="666"/>
      <c r="KYW65" s="666"/>
      <c r="KYX65" s="1453"/>
      <c r="KYY65" s="1453"/>
      <c r="KYZ65" s="1453"/>
      <c r="KZA65" s="1454"/>
      <c r="KZB65" s="666"/>
      <c r="KZC65" s="666"/>
      <c r="KZD65" s="666"/>
      <c r="KZE65" s="1455"/>
      <c r="KZF65" s="666"/>
      <c r="KZG65" s="666"/>
      <c r="KZH65" s="666"/>
      <c r="KZI65" s="666"/>
      <c r="KZJ65" s="666"/>
      <c r="KZK65" s="666"/>
      <c r="KZL65" s="666"/>
      <c r="KZM65" s="666"/>
      <c r="KZN65" s="666"/>
      <c r="KZO65" s="1453"/>
      <c r="KZP65" s="1453"/>
      <c r="KZQ65" s="1453"/>
      <c r="KZR65" s="1454"/>
      <c r="KZS65" s="666"/>
      <c r="KZT65" s="666"/>
      <c r="KZU65" s="666"/>
      <c r="KZV65" s="1455"/>
      <c r="KZW65" s="666"/>
      <c r="KZX65" s="666"/>
      <c r="KZY65" s="666"/>
      <c r="KZZ65" s="666"/>
      <c r="LAA65" s="666"/>
      <c r="LAB65" s="666"/>
      <c r="LAC65" s="666"/>
      <c r="LAD65" s="666"/>
      <c r="LAE65" s="666"/>
      <c r="LAF65" s="1453"/>
      <c r="LAG65" s="1453"/>
      <c r="LAH65" s="1453"/>
      <c r="LAI65" s="1454"/>
      <c r="LAJ65" s="666"/>
      <c r="LAK65" s="666"/>
      <c r="LAL65" s="666"/>
      <c r="LAM65" s="1455"/>
      <c r="LAN65" s="666"/>
      <c r="LAO65" s="666"/>
      <c r="LAP65" s="666"/>
      <c r="LAQ65" s="666"/>
      <c r="LAR65" s="666"/>
      <c r="LAS65" s="666"/>
      <c r="LAT65" s="666"/>
      <c r="LAU65" s="666"/>
      <c r="LAV65" s="666"/>
      <c r="LAW65" s="1453"/>
      <c r="LAX65" s="1453"/>
      <c r="LAY65" s="1453"/>
      <c r="LAZ65" s="1454"/>
      <c r="LBA65" s="666"/>
      <c r="LBB65" s="666"/>
      <c r="LBC65" s="666"/>
      <c r="LBD65" s="1455"/>
      <c r="LBE65" s="666"/>
      <c r="LBF65" s="666"/>
      <c r="LBG65" s="666"/>
      <c r="LBH65" s="666"/>
      <c r="LBI65" s="666"/>
      <c r="LBJ65" s="666"/>
      <c r="LBK65" s="666"/>
      <c r="LBL65" s="666"/>
      <c r="LBM65" s="666"/>
      <c r="LBN65" s="1453"/>
      <c r="LBO65" s="1453"/>
      <c r="LBP65" s="1453"/>
      <c r="LBQ65" s="1454"/>
      <c r="LBR65" s="666"/>
      <c r="LBS65" s="666"/>
      <c r="LBT65" s="666"/>
      <c r="LBU65" s="1455"/>
      <c r="LBV65" s="666"/>
      <c r="LBW65" s="666"/>
      <c r="LBX65" s="666"/>
      <c r="LBY65" s="666"/>
      <c r="LBZ65" s="666"/>
      <c r="LCA65" s="666"/>
      <c r="LCB65" s="666"/>
      <c r="LCC65" s="666"/>
      <c r="LCD65" s="666"/>
      <c r="LCE65" s="1453"/>
      <c r="LCF65" s="1453"/>
      <c r="LCG65" s="1453"/>
      <c r="LCH65" s="1454"/>
      <c r="LCI65" s="666"/>
      <c r="LCJ65" s="666"/>
      <c r="LCK65" s="666"/>
      <c r="LCL65" s="1455"/>
      <c r="LCM65" s="666"/>
      <c r="LCN65" s="666"/>
      <c r="LCO65" s="666"/>
      <c r="LCP65" s="666"/>
      <c r="LCQ65" s="666"/>
      <c r="LCR65" s="666"/>
      <c r="LCS65" s="666"/>
      <c r="LCT65" s="666"/>
      <c r="LCU65" s="666"/>
      <c r="LCV65" s="1453"/>
      <c r="LCW65" s="1453"/>
      <c r="LCX65" s="1453"/>
      <c r="LCY65" s="1454"/>
      <c r="LCZ65" s="666"/>
      <c r="LDA65" s="666"/>
      <c r="LDB65" s="666"/>
      <c r="LDC65" s="1455"/>
      <c r="LDD65" s="666"/>
      <c r="LDE65" s="666"/>
      <c r="LDF65" s="666"/>
      <c r="LDG65" s="666"/>
      <c r="LDH65" s="666"/>
      <c r="LDI65" s="666"/>
      <c r="LDJ65" s="666"/>
      <c r="LDK65" s="666"/>
      <c r="LDL65" s="666"/>
      <c r="LDM65" s="1453"/>
      <c r="LDN65" s="1453"/>
      <c r="LDO65" s="1453"/>
      <c r="LDP65" s="1454"/>
      <c r="LDQ65" s="666"/>
      <c r="LDR65" s="666"/>
      <c r="LDS65" s="666"/>
      <c r="LDT65" s="1455"/>
      <c r="LDU65" s="666"/>
      <c r="LDV65" s="666"/>
      <c r="LDW65" s="666"/>
      <c r="LDX65" s="666"/>
      <c r="LDY65" s="666"/>
      <c r="LDZ65" s="666"/>
      <c r="LEA65" s="666"/>
      <c r="LEB65" s="666"/>
      <c r="LEC65" s="666"/>
      <c r="LED65" s="1453"/>
      <c r="LEE65" s="1453"/>
      <c r="LEF65" s="1453"/>
      <c r="LEG65" s="1454"/>
      <c r="LEH65" s="666"/>
      <c r="LEI65" s="666"/>
      <c r="LEJ65" s="666"/>
      <c r="LEK65" s="1455"/>
      <c r="LEL65" s="666"/>
      <c r="LEM65" s="666"/>
      <c r="LEN65" s="666"/>
      <c r="LEO65" s="666"/>
      <c r="LEP65" s="666"/>
      <c r="LEQ65" s="666"/>
      <c r="LER65" s="666"/>
      <c r="LES65" s="666"/>
      <c r="LET65" s="666"/>
      <c r="LEU65" s="1453"/>
      <c r="LEV65" s="1453"/>
      <c r="LEW65" s="1453"/>
      <c r="LEX65" s="1454"/>
      <c r="LEY65" s="666"/>
      <c r="LEZ65" s="666"/>
      <c r="LFA65" s="666"/>
      <c r="LFB65" s="1455"/>
      <c r="LFC65" s="666"/>
      <c r="LFD65" s="666"/>
      <c r="LFE65" s="666"/>
      <c r="LFF65" s="666"/>
      <c r="LFG65" s="666"/>
      <c r="LFH65" s="666"/>
      <c r="LFI65" s="666"/>
      <c r="LFJ65" s="666"/>
      <c r="LFK65" s="666"/>
      <c r="LFL65" s="1453"/>
      <c r="LFM65" s="1453"/>
      <c r="LFN65" s="1453"/>
      <c r="LFO65" s="1454"/>
      <c r="LFP65" s="666"/>
      <c r="LFQ65" s="666"/>
      <c r="LFR65" s="666"/>
      <c r="LFS65" s="1455"/>
      <c r="LFT65" s="666"/>
      <c r="LFU65" s="666"/>
      <c r="LFV65" s="666"/>
      <c r="LFW65" s="666"/>
      <c r="LFX65" s="666"/>
      <c r="LFY65" s="666"/>
      <c r="LFZ65" s="666"/>
      <c r="LGA65" s="666"/>
      <c r="LGB65" s="666"/>
      <c r="LGC65" s="1453"/>
      <c r="LGD65" s="1453"/>
      <c r="LGE65" s="1453"/>
      <c r="LGF65" s="1454"/>
      <c r="LGG65" s="666"/>
      <c r="LGH65" s="666"/>
      <c r="LGI65" s="666"/>
      <c r="LGJ65" s="1455"/>
      <c r="LGK65" s="666"/>
      <c r="LGL65" s="666"/>
      <c r="LGM65" s="666"/>
      <c r="LGN65" s="666"/>
      <c r="LGO65" s="666"/>
      <c r="LGP65" s="666"/>
      <c r="LGQ65" s="666"/>
      <c r="LGR65" s="666"/>
      <c r="LGS65" s="666"/>
      <c r="LGT65" s="1453"/>
      <c r="LGU65" s="1453"/>
      <c r="LGV65" s="1453"/>
      <c r="LGW65" s="1454"/>
      <c r="LGX65" s="666"/>
      <c r="LGY65" s="666"/>
      <c r="LGZ65" s="666"/>
      <c r="LHA65" s="1455"/>
      <c r="LHB65" s="666"/>
      <c r="LHC65" s="666"/>
      <c r="LHD65" s="666"/>
      <c r="LHE65" s="666"/>
      <c r="LHF65" s="666"/>
      <c r="LHG65" s="666"/>
      <c r="LHH65" s="666"/>
      <c r="LHI65" s="666"/>
      <c r="LHJ65" s="666"/>
      <c r="LHK65" s="1453"/>
      <c r="LHL65" s="1453"/>
      <c r="LHM65" s="1453"/>
      <c r="LHN65" s="1454"/>
      <c r="LHO65" s="666"/>
      <c r="LHP65" s="666"/>
      <c r="LHQ65" s="666"/>
      <c r="LHR65" s="1455"/>
      <c r="LHS65" s="666"/>
      <c r="LHT65" s="666"/>
      <c r="LHU65" s="666"/>
      <c r="LHV65" s="666"/>
      <c r="LHW65" s="666"/>
      <c r="LHX65" s="666"/>
      <c r="LHY65" s="666"/>
      <c r="LHZ65" s="666"/>
      <c r="LIA65" s="666"/>
      <c r="LIB65" s="1453"/>
      <c r="LIC65" s="1453"/>
      <c r="LID65" s="1453"/>
      <c r="LIE65" s="1454"/>
      <c r="LIF65" s="666"/>
      <c r="LIG65" s="666"/>
      <c r="LIH65" s="666"/>
      <c r="LII65" s="1455"/>
      <c r="LIJ65" s="666"/>
      <c r="LIK65" s="666"/>
      <c r="LIL65" s="666"/>
      <c r="LIM65" s="666"/>
      <c r="LIN65" s="666"/>
      <c r="LIO65" s="666"/>
      <c r="LIP65" s="666"/>
      <c r="LIQ65" s="666"/>
      <c r="LIR65" s="666"/>
      <c r="LIS65" s="1453"/>
      <c r="LIT65" s="1453"/>
      <c r="LIU65" s="1453"/>
      <c r="LIV65" s="1454"/>
      <c r="LIW65" s="666"/>
      <c r="LIX65" s="666"/>
      <c r="LIY65" s="666"/>
      <c r="LIZ65" s="1455"/>
      <c r="LJA65" s="666"/>
      <c r="LJB65" s="666"/>
      <c r="LJC65" s="666"/>
      <c r="LJD65" s="666"/>
      <c r="LJE65" s="666"/>
      <c r="LJF65" s="666"/>
      <c r="LJG65" s="666"/>
      <c r="LJH65" s="666"/>
      <c r="LJI65" s="666"/>
      <c r="LJJ65" s="1453"/>
      <c r="LJK65" s="1453"/>
      <c r="LJL65" s="1453"/>
      <c r="LJM65" s="1454"/>
      <c r="LJN65" s="666"/>
      <c r="LJO65" s="666"/>
      <c r="LJP65" s="666"/>
      <c r="LJQ65" s="1455"/>
      <c r="LJR65" s="666"/>
      <c r="LJS65" s="666"/>
      <c r="LJT65" s="666"/>
      <c r="LJU65" s="666"/>
      <c r="LJV65" s="666"/>
      <c r="LJW65" s="666"/>
      <c r="LJX65" s="666"/>
      <c r="LJY65" s="666"/>
      <c r="LJZ65" s="666"/>
      <c r="LKA65" s="1453"/>
      <c r="LKB65" s="1453"/>
      <c r="LKC65" s="1453"/>
      <c r="LKD65" s="1454"/>
      <c r="LKE65" s="666"/>
      <c r="LKF65" s="666"/>
      <c r="LKG65" s="666"/>
      <c r="LKH65" s="1455"/>
      <c r="LKI65" s="666"/>
      <c r="LKJ65" s="666"/>
      <c r="LKK65" s="666"/>
      <c r="LKL65" s="666"/>
      <c r="LKM65" s="666"/>
      <c r="LKN65" s="666"/>
      <c r="LKO65" s="666"/>
      <c r="LKP65" s="666"/>
      <c r="LKQ65" s="666"/>
      <c r="LKR65" s="1453"/>
      <c r="LKS65" s="1453"/>
      <c r="LKT65" s="1453"/>
      <c r="LKU65" s="1454"/>
      <c r="LKV65" s="666"/>
      <c r="LKW65" s="666"/>
      <c r="LKX65" s="666"/>
      <c r="LKY65" s="1455"/>
      <c r="LKZ65" s="666"/>
      <c r="LLA65" s="666"/>
      <c r="LLB65" s="666"/>
      <c r="LLC65" s="666"/>
      <c r="LLD65" s="666"/>
      <c r="LLE65" s="666"/>
      <c r="LLF65" s="666"/>
      <c r="LLG65" s="666"/>
      <c r="LLH65" s="666"/>
      <c r="LLI65" s="1453"/>
      <c r="LLJ65" s="1453"/>
      <c r="LLK65" s="1453"/>
      <c r="LLL65" s="1454"/>
      <c r="LLM65" s="666"/>
      <c r="LLN65" s="666"/>
      <c r="LLO65" s="666"/>
      <c r="LLP65" s="1455"/>
      <c r="LLQ65" s="666"/>
      <c r="LLR65" s="666"/>
      <c r="LLS65" s="666"/>
      <c r="LLT65" s="666"/>
      <c r="LLU65" s="666"/>
      <c r="LLV65" s="666"/>
      <c r="LLW65" s="666"/>
      <c r="LLX65" s="666"/>
      <c r="LLY65" s="666"/>
      <c r="LLZ65" s="1453"/>
      <c r="LMA65" s="1453"/>
      <c r="LMB65" s="1453"/>
      <c r="LMC65" s="1454"/>
      <c r="LMD65" s="666"/>
      <c r="LME65" s="666"/>
      <c r="LMF65" s="666"/>
      <c r="LMG65" s="1455"/>
      <c r="LMH65" s="666"/>
      <c r="LMI65" s="666"/>
      <c r="LMJ65" s="666"/>
      <c r="LMK65" s="666"/>
      <c r="LML65" s="666"/>
      <c r="LMM65" s="666"/>
      <c r="LMN65" s="666"/>
      <c r="LMO65" s="666"/>
      <c r="LMP65" s="666"/>
      <c r="LMQ65" s="1453"/>
      <c r="LMR65" s="1453"/>
      <c r="LMS65" s="1453"/>
      <c r="LMT65" s="1454"/>
      <c r="LMU65" s="666"/>
      <c r="LMV65" s="666"/>
      <c r="LMW65" s="666"/>
      <c r="LMX65" s="1455"/>
      <c r="LMY65" s="666"/>
      <c r="LMZ65" s="666"/>
      <c r="LNA65" s="666"/>
      <c r="LNB65" s="666"/>
      <c r="LNC65" s="666"/>
      <c r="LND65" s="666"/>
      <c r="LNE65" s="666"/>
      <c r="LNF65" s="666"/>
      <c r="LNG65" s="666"/>
      <c r="LNH65" s="1453"/>
      <c r="LNI65" s="1453"/>
      <c r="LNJ65" s="1453"/>
      <c r="LNK65" s="1454"/>
      <c r="LNL65" s="666"/>
      <c r="LNM65" s="666"/>
      <c r="LNN65" s="666"/>
      <c r="LNO65" s="1455"/>
      <c r="LNP65" s="666"/>
      <c r="LNQ65" s="666"/>
      <c r="LNR65" s="666"/>
      <c r="LNS65" s="666"/>
      <c r="LNT65" s="666"/>
      <c r="LNU65" s="666"/>
      <c r="LNV65" s="666"/>
      <c r="LNW65" s="666"/>
      <c r="LNX65" s="666"/>
      <c r="LNY65" s="1453"/>
      <c r="LNZ65" s="1453"/>
      <c r="LOA65" s="1453"/>
      <c r="LOB65" s="1454"/>
      <c r="LOC65" s="666"/>
      <c r="LOD65" s="666"/>
      <c r="LOE65" s="666"/>
      <c r="LOF65" s="1455"/>
      <c r="LOG65" s="666"/>
      <c r="LOH65" s="666"/>
      <c r="LOI65" s="666"/>
      <c r="LOJ65" s="666"/>
      <c r="LOK65" s="666"/>
      <c r="LOL65" s="666"/>
      <c r="LOM65" s="666"/>
      <c r="LON65" s="666"/>
      <c r="LOO65" s="666"/>
      <c r="LOP65" s="1453"/>
      <c r="LOQ65" s="1453"/>
      <c r="LOR65" s="1453"/>
      <c r="LOS65" s="1454"/>
      <c r="LOT65" s="666"/>
      <c r="LOU65" s="666"/>
      <c r="LOV65" s="666"/>
      <c r="LOW65" s="1455"/>
      <c r="LOX65" s="666"/>
      <c r="LOY65" s="666"/>
      <c r="LOZ65" s="666"/>
      <c r="LPA65" s="666"/>
      <c r="LPB65" s="666"/>
      <c r="LPC65" s="666"/>
      <c r="LPD65" s="666"/>
      <c r="LPE65" s="666"/>
      <c r="LPF65" s="666"/>
      <c r="LPG65" s="1453"/>
      <c r="LPH65" s="1453"/>
      <c r="LPI65" s="1453"/>
      <c r="LPJ65" s="1454"/>
      <c r="LPK65" s="666"/>
      <c r="LPL65" s="666"/>
      <c r="LPM65" s="666"/>
      <c r="LPN65" s="1455"/>
      <c r="LPO65" s="666"/>
      <c r="LPP65" s="666"/>
      <c r="LPQ65" s="666"/>
      <c r="LPR65" s="666"/>
      <c r="LPS65" s="666"/>
      <c r="LPT65" s="666"/>
      <c r="LPU65" s="666"/>
      <c r="LPV65" s="666"/>
      <c r="LPW65" s="666"/>
      <c r="LPX65" s="1453"/>
      <c r="LPY65" s="1453"/>
      <c r="LPZ65" s="1453"/>
      <c r="LQA65" s="1454"/>
      <c r="LQB65" s="666"/>
      <c r="LQC65" s="666"/>
      <c r="LQD65" s="666"/>
      <c r="LQE65" s="1455"/>
      <c r="LQF65" s="666"/>
      <c r="LQG65" s="666"/>
      <c r="LQH65" s="666"/>
      <c r="LQI65" s="666"/>
      <c r="LQJ65" s="666"/>
      <c r="LQK65" s="666"/>
      <c r="LQL65" s="666"/>
      <c r="LQM65" s="666"/>
      <c r="LQN65" s="666"/>
      <c r="LQO65" s="1453"/>
      <c r="LQP65" s="1453"/>
      <c r="LQQ65" s="1453"/>
      <c r="LQR65" s="1454"/>
      <c r="LQS65" s="666"/>
      <c r="LQT65" s="666"/>
      <c r="LQU65" s="666"/>
      <c r="LQV65" s="1455"/>
      <c r="LQW65" s="666"/>
      <c r="LQX65" s="666"/>
      <c r="LQY65" s="666"/>
      <c r="LQZ65" s="666"/>
      <c r="LRA65" s="666"/>
      <c r="LRB65" s="666"/>
      <c r="LRC65" s="666"/>
      <c r="LRD65" s="666"/>
      <c r="LRE65" s="666"/>
      <c r="LRF65" s="1453"/>
      <c r="LRG65" s="1453"/>
      <c r="LRH65" s="1453"/>
      <c r="LRI65" s="1454"/>
      <c r="LRJ65" s="666"/>
      <c r="LRK65" s="666"/>
      <c r="LRL65" s="666"/>
      <c r="LRM65" s="1455"/>
      <c r="LRN65" s="666"/>
      <c r="LRO65" s="666"/>
      <c r="LRP65" s="666"/>
      <c r="LRQ65" s="666"/>
      <c r="LRR65" s="666"/>
      <c r="LRS65" s="666"/>
      <c r="LRT65" s="666"/>
      <c r="LRU65" s="666"/>
      <c r="LRV65" s="666"/>
      <c r="LRW65" s="1453"/>
      <c r="LRX65" s="1453"/>
      <c r="LRY65" s="1453"/>
      <c r="LRZ65" s="1454"/>
      <c r="LSA65" s="666"/>
      <c r="LSB65" s="666"/>
      <c r="LSC65" s="666"/>
      <c r="LSD65" s="1455"/>
      <c r="LSE65" s="666"/>
      <c r="LSF65" s="666"/>
      <c r="LSG65" s="666"/>
      <c r="LSH65" s="666"/>
      <c r="LSI65" s="666"/>
      <c r="LSJ65" s="666"/>
      <c r="LSK65" s="666"/>
      <c r="LSL65" s="666"/>
      <c r="LSM65" s="666"/>
      <c r="LSN65" s="1453"/>
      <c r="LSO65" s="1453"/>
      <c r="LSP65" s="1453"/>
      <c r="LSQ65" s="1454"/>
      <c r="LSR65" s="666"/>
      <c r="LSS65" s="666"/>
      <c r="LST65" s="666"/>
      <c r="LSU65" s="1455"/>
      <c r="LSV65" s="666"/>
      <c r="LSW65" s="666"/>
      <c r="LSX65" s="666"/>
      <c r="LSY65" s="666"/>
      <c r="LSZ65" s="666"/>
      <c r="LTA65" s="666"/>
      <c r="LTB65" s="666"/>
      <c r="LTC65" s="666"/>
      <c r="LTD65" s="666"/>
      <c r="LTE65" s="1453"/>
      <c r="LTF65" s="1453"/>
      <c r="LTG65" s="1453"/>
      <c r="LTH65" s="1454"/>
      <c r="LTI65" s="666"/>
      <c r="LTJ65" s="666"/>
      <c r="LTK65" s="666"/>
      <c r="LTL65" s="1455"/>
      <c r="LTM65" s="666"/>
      <c r="LTN65" s="666"/>
      <c r="LTO65" s="666"/>
      <c r="LTP65" s="666"/>
      <c r="LTQ65" s="666"/>
      <c r="LTR65" s="666"/>
      <c r="LTS65" s="666"/>
      <c r="LTT65" s="666"/>
      <c r="LTU65" s="666"/>
      <c r="LTV65" s="1453"/>
      <c r="LTW65" s="1453"/>
      <c r="LTX65" s="1453"/>
      <c r="LTY65" s="1454"/>
      <c r="LTZ65" s="666"/>
      <c r="LUA65" s="666"/>
      <c r="LUB65" s="666"/>
      <c r="LUC65" s="1455"/>
      <c r="LUD65" s="666"/>
      <c r="LUE65" s="666"/>
      <c r="LUF65" s="666"/>
      <c r="LUG65" s="666"/>
      <c r="LUH65" s="666"/>
      <c r="LUI65" s="666"/>
      <c r="LUJ65" s="666"/>
      <c r="LUK65" s="666"/>
      <c r="LUL65" s="666"/>
      <c r="LUM65" s="1453"/>
      <c r="LUN65" s="1453"/>
      <c r="LUO65" s="1453"/>
      <c r="LUP65" s="1454"/>
      <c r="LUQ65" s="666"/>
      <c r="LUR65" s="666"/>
      <c r="LUS65" s="666"/>
      <c r="LUT65" s="1455"/>
      <c r="LUU65" s="666"/>
      <c r="LUV65" s="666"/>
      <c r="LUW65" s="666"/>
      <c r="LUX65" s="666"/>
      <c r="LUY65" s="666"/>
      <c r="LUZ65" s="666"/>
      <c r="LVA65" s="666"/>
      <c r="LVB65" s="666"/>
      <c r="LVC65" s="666"/>
      <c r="LVD65" s="1453"/>
      <c r="LVE65" s="1453"/>
      <c r="LVF65" s="1453"/>
      <c r="LVG65" s="1454"/>
      <c r="LVH65" s="666"/>
      <c r="LVI65" s="666"/>
      <c r="LVJ65" s="666"/>
      <c r="LVK65" s="1455"/>
      <c r="LVL65" s="666"/>
      <c r="LVM65" s="666"/>
      <c r="LVN65" s="666"/>
      <c r="LVO65" s="666"/>
      <c r="LVP65" s="666"/>
      <c r="LVQ65" s="666"/>
      <c r="LVR65" s="666"/>
      <c r="LVS65" s="666"/>
      <c r="LVT65" s="666"/>
      <c r="LVU65" s="1453"/>
      <c r="LVV65" s="1453"/>
      <c r="LVW65" s="1453"/>
      <c r="LVX65" s="1454"/>
      <c r="LVY65" s="666"/>
      <c r="LVZ65" s="666"/>
      <c r="LWA65" s="666"/>
      <c r="LWB65" s="1455"/>
      <c r="LWC65" s="666"/>
      <c r="LWD65" s="666"/>
      <c r="LWE65" s="666"/>
      <c r="LWF65" s="666"/>
      <c r="LWG65" s="666"/>
      <c r="LWH65" s="666"/>
      <c r="LWI65" s="666"/>
      <c r="LWJ65" s="666"/>
      <c r="LWK65" s="666"/>
      <c r="LWL65" s="1453"/>
      <c r="LWM65" s="1453"/>
      <c r="LWN65" s="1453"/>
      <c r="LWO65" s="1454"/>
      <c r="LWP65" s="666"/>
      <c r="LWQ65" s="666"/>
      <c r="LWR65" s="666"/>
      <c r="LWS65" s="1455"/>
      <c r="LWT65" s="666"/>
      <c r="LWU65" s="666"/>
      <c r="LWV65" s="666"/>
      <c r="LWW65" s="666"/>
      <c r="LWX65" s="666"/>
      <c r="LWY65" s="666"/>
      <c r="LWZ65" s="666"/>
      <c r="LXA65" s="666"/>
      <c r="LXB65" s="666"/>
      <c r="LXC65" s="1453"/>
      <c r="LXD65" s="1453"/>
      <c r="LXE65" s="1453"/>
      <c r="LXF65" s="1454"/>
      <c r="LXG65" s="666"/>
      <c r="LXH65" s="666"/>
      <c r="LXI65" s="666"/>
      <c r="LXJ65" s="1455"/>
      <c r="LXK65" s="666"/>
      <c r="LXL65" s="666"/>
      <c r="LXM65" s="666"/>
      <c r="LXN65" s="666"/>
      <c r="LXO65" s="666"/>
      <c r="LXP65" s="666"/>
      <c r="LXQ65" s="666"/>
      <c r="LXR65" s="666"/>
      <c r="LXS65" s="666"/>
      <c r="LXT65" s="1453"/>
      <c r="LXU65" s="1453"/>
      <c r="LXV65" s="1453"/>
      <c r="LXW65" s="1454"/>
      <c r="LXX65" s="666"/>
      <c r="LXY65" s="666"/>
      <c r="LXZ65" s="666"/>
      <c r="LYA65" s="1455"/>
      <c r="LYB65" s="666"/>
      <c r="LYC65" s="666"/>
      <c r="LYD65" s="666"/>
      <c r="LYE65" s="666"/>
      <c r="LYF65" s="666"/>
      <c r="LYG65" s="666"/>
      <c r="LYH65" s="666"/>
      <c r="LYI65" s="666"/>
      <c r="LYJ65" s="666"/>
      <c r="LYK65" s="1453"/>
      <c r="LYL65" s="1453"/>
      <c r="LYM65" s="1453"/>
      <c r="LYN65" s="1454"/>
      <c r="LYO65" s="666"/>
      <c r="LYP65" s="666"/>
      <c r="LYQ65" s="666"/>
      <c r="LYR65" s="1455"/>
      <c r="LYS65" s="666"/>
      <c r="LYT65" s="666"/>
      <c r="LYU65" s="666"/>
      <c r="LYV65" s="666"/>
      <c r="LYW65" s="666"/>
      <c r="LYX65" s="666"/>
      <c r="LYY65" s="666"/>
      <c r="LYZ65" s="666"/>
      <c r="LZA65" s="666"/>
      <c r="LZB65" s="1453"/>
      <c r="LZC65" s="1453"/>
      <c r="LZD65" s="1453"/>
      <c r="LZE65" s="1454"/>
      <c r="LZF65" s="666"/>
      <c r="LZG65" s="666"/>
      <c r="LZH65" s="666"/>
      <c r="LZI65" s="1455"/>
      <c r="LZJ65" s="666"/>
      <c r="LZK65" s="666"/>
      <c r="LZL65" s="666"/>
      <c r="LZM65" s="666"/>
      <c r="LZN65" s="666"/>
      <c r="LZO65" s="666"/>
      <c r="LZP65" s="666"/>
      <c r="LZQ65" s="666"/>
      <c r="LZR65" s="666"/>
      <c r="LZS65" s="1453"/>
      <c r="LZT65" s="1453"/>
      <c r="LZU65" s="1453"/>
      <c r="LZV65" s="1454"/>
      <c r="LZW65" s="666"/>
      <c r="LZX65" s="666"/>
      <c r="LZY65" s="666"/>
      <c r="LZZ65" s="1455"/>
      <c r="MAA65" s="666"/>
      <c r="MAB65" s="666"/>
      <c r="MAC65" s="666"/>
      <c r="MAD65" s="666"/>
      <c r="MAE65" s="666"/>
      <c r="MAF65" s="666"/>
      <c r="MAG65" s="666"/>
      <c r="MAH65" s="666"/>
      <c r="MAI65" s="666"/>
      <c r="MAJ65" s="1453"/>
      <c r="MAK65" s="1453"/>
      <c r="MAL65" s="1453"/>
      <c r="MAM65" s="1454"/>
      <c r="MAN65" s="666"/>
      <c r="MAO65" s="666"/>
      <c r="MAP65" s="666"/>
      <c r="MAQ65" s="1455"/>
      <c r="MAR65" s="666"/>
      <c r="MAS65" s="666"/>
      <c r="MAT65" s="666"/>
      <c r="MAU65" s="666"/>
      <c r="MAV65" s="666"/>
      <c r="MAW65" s="666"/>
      <c r="MAX65" s="666"/>
      <c r="MAY65" s="666"/>
      <c r="MAZ65" s="666"/>
      <c r="MBA65" s="1453"/>
      <c r="MBB65" s="1453"/>
      <c r="MBC65" s="1453"/>
      <c r="MBD65" s="1454"/>
      <c r="MBE65" s="666"/>
      <c r="MBF65" s="666"/>
      <c r="MBG65" s="666"/>
      <c r="MBH65" s="1455"/>
      <c r="MBI65" s="666"/>
      <c r="MBJ65" s="666"/>
      <c r="MBK65" s="666"/>
      <c r="MBL65" s="666"/>
      <c r="MBM65" s="666"/>
      <c r="MBN65" s="666"/>
      <c r="MBO65" s="666"/>
      <c r="MBP65" s="666"/>
      <c r="MBQ65" s="666"/>
      <c r="MBR65" s="1453"/>
      <c r="MBS65" s="1453"/>
      <c r="MBT65" s="1453"/>
      <c r="MBU65" s="1454"/>
      <c r="MBV65" s="666"/>
      <c r="MBW65" s="666"/>
      <c r="MBX65" s="666"/>
      <c r="MBY65" s="1455"/>
      <c r="MBZ65" s="666"/>
      <c r="MCA65" s="666"/>
      <c r="MCB65" s="666"/>
      <c r="MCC65" s="666"/>
      <c r="MCD65" s="666"/>
      <c r="MCE65" s="666"/>
      <c r="MCF65" s="666"/>
      <c r="MCG65" s="666"/>
      <c r="MCH65" s="666"/>
      <c r="MCI65" s="1453"/>
      <c r="MCJ65" s="1453"/>
      <c r="MCK65" s="1453"/>
      <c r="MCL65" s="1454"/>
      <c r="MCM65" s="666"/>
      <c r="MCN65" s="666"/>
      <c r="MCO65" s="666"/>
      <c r="MCP65" s="1455"/>
      <c r="MCQ65" s="666"/>
      <c r="MCR65" s="666"/>
      <c r="MCS65" s="666"/>
      <c r="MCT65" s="666"/>
      <c r="MCU65" s="666"/>
      <c r="MCV65" s="666"/>
      <c r="MCW65" s="666"/>
      <c r="MCX65" s="666"/>
      <c r="MCY65" s="666"/>
      <c r="MCZ65" s="1453"/>
      <c r="MDA65" s="1453"/>
      <c r="MDB65" s="1453"/>
      <c r="MDC65" s="1454"/>
      <c r="MDD65" s="666"/>
      <c r="MDE65" s="666"/>
      <c r="MDF65" s="666"/>
      <c r="MDG65" s="1455"/>
      <c r="MDH65" s="666"/>
      <c r="MDI65" s="666"/>
      <c r="MDJ65" s="666"/>
      <c r="MDK65" s="666"/>
      <c r="MDL65" s="666"/>
      <c r="MDM65" s="666"/>
      <c r="MDN65" s="666"/>
      <c r="MDO65" s="666"/>
      <c r="MDP65" s="666"/>
      <c r="MDQ65" s="1453"/>
      <c r="MDR65" s="1453"/>
      <c r="MDS65" s="1453"/>
      <c r="MDT65" s="1454"/>
      <c r="MDU65" s="666"/>
      <c r="MDV65" s="666"/>
      <c r="MDW65" s="666"/>
      <c r="MDX65" s="1455"/>
      <c r="MDY65" s="666"/>
      <c r="MDZ65" s="666"/>
      <c r="MEA65" s="666"/>
      <c r="MEB65" s="666"/>
      <c r="MEC65" s="666"/>
      <c r="MED65" s="666"/>
      <c r="MEE65" s="666"/>
      <c r="MEF65" s="666"/>
      <c r="MEG65" s="666"/>
      <c r="MEH65" s="1453"/>
      <c r="MEI65" s="1453"/>
      <c r="MEJ65" s="1453"/>
      <c r="MEK65" s="1454"/>
      <c r="MEL65" s="666"/>
      <c r="MEM65" s="666"/>
      <c r="MEN65" s="666"/>
      <c r="MEO65" s="1455"/>
      <c r="MEP65" s="666"/>
      <c r="MEQ65" s="666"/>
      <c r="MER65" s="666"/>
      <c r="MES65" s="666"/>
      <c r="MET65" s="666"/>
      <c r="MEU65" s="666"/>
      <c r="MEV65" s="666"/>
      <c r="MEW65" s="666"/>
      <c r="MEX65" s="666"/>
      <c r="MEY65" s="1453"/>
      <c r="MEZ65" s="1453"/>
      <c r="MFA65" s="1453"/>
      <c r="MFB65" s="1454"/>
      <c r="MFC65" s="666"/>
      <c r="MFD65" s="666"/>
      <c r="MFE65" s="666"/>
      <c r="MFF65" s="1455"/>
      <c r="MFG65" s="666"/>
      <c r="MFH65" s="666"/>
      <c r="MFI65" s="666"/>
      <c r="MFJ65" s="666"/>
      <c r="MFK65" s="666"/>
      <c r="MFL65" s="666"/>
      <c r="MFM65" s="666"/>
      <c r="MFN65" s="666"/>
      <c r="MFO65" s="666"/>
      <c r="MFP65" s="1453"/>
      <c r="MFQ65" s="1453"/>
      <c r="MFR65" s="1453"/>
      <c r="MFS65" s="1454"/>
      <c r="MFT65" s="666"/>
      <c r="MFU65" s="666"/>
      <c r="MFV65" s="666"/>
      <c r="MFW65" s="1455"/>
      <c r="MFX65" s="666"/>
      <c r="MFY65" s="666"/>
      <c r="MFZ65" s="666"/>
      <c r="MGA65" s="666"/>
      <c r="MGB65" s="666"/>
      <c r="MGC65" s="666"/>
      <c r="MGD65" s="666"/>
      <c r="MGE65" s="666"/>
      <c r="MGF65" s="666"/>
      <c r="MGG65" s="1453"/>
      <c r="MGH65" s="1453"/>
      <c r="MGI65" s="1453"/>
      <c r="MGJ65" s="1454"/>
      <c r="MGK65" s="666"/>
      <c r="MGL65" s="666"/>
      <c r="MGM65" s="666"/>
      <c r="MGN65" s="1455"/>
      <c r="MGO65" s="666"/>
      <c r="MGP65" s="666"/>
      <c r="MGQ65" s="666"/>
      <c r="MGR65" s="666"/>
      <c r="MGS65" s="666"/>
      <c r="MGT65" s="666"/>
      <c r="MGU65" s="666"/>
      <c r="MGV65" s="666"/>
      <c r="MGW65" s="666"/>
      <c r="MGX65" s="1453"/>
      <c r="MGY65" s="1453"/>
      <c r="MGZ65" s="1453"/>
      <c r="MHA65" s="1454"/>
      <c r="MHB65" s="666"/>
      <c r="MHC65" s="666"/>
      <c r="MHD65" s="666"/>
      <c r="MHE65" s="1455"/>
      <c r="MHF65" s="666"/>
      <c r="MHG65" s="666"/>
      <c r="MHH65" s="666"/>
      <c r="MHI65" s="666"/>
      <c r="MHJ65" s="666"/>
      <c r="MHK65" s="666"/>
      <c r="MHL65" s="666"/>
      <c r="MHM65" s="666"/>
      <c r="MHN65" s="666"/>
      <c r="MHO65" s="1453"/>
      <c r="MHP65" s="1453"/>
      <c r="MHQ65" s="1453"/>
      <c r="MHR65" s="1454"/>
      <c r="MHS65" s="666"/>
      <c r="MHT65" s="666"/>
      <c r="MHU65" s="666"/>
      <c r="MHV65" s="1455"/>
      <c r="MHW65" s="666"/>
      <c r="MHX65" s="666"/>
      <c r="MHY65" s="666"/>
      <c r="MHZ65" s="666"/>
      <c r="MIA65" s="666"/>
      <c r="MIB65" s="666"/>
      <c r="MIC65" s="666"/>
      <c r="MID65" s="666"/>
      <c r="MIE65" s="666"/>
      <c r="MIF65" s="1453"/>
      <c r="MIG65" s="1453"/>
      <c r="MIH65" s="1453"/>
      <c r="MII65" s="1454"/>
      <c r="MIJ65" s="666"/>
      <c r="MIK65" s="666"/>
      <c r="MIL65" s="666"/>
      <c r="MIM65" s="1455"/>
      <c r="MIN65" s="666"/>
      <c r="MIO65" s="666"/>
      <c r="MIP65" s="666"/>
      <c r="MIQ65" s="666"/>
      <c r="MIR65" s="666"/>
      <c r="MIS65" s="666"/>
      <c r="MIT65" s="666"/>
      <c r="MIU65" s="666"/>
      <c r="MIV65" s="666"/>
      <c r="MIW65" s="1453"/>
      <c r="MIX65" s="1453"/>
      <c r="MIY65" s="1453"/>
      <c r="MIZ65" s="1454"/>
      <c r="MJA65" s="666"/>
      <c r="MJB65" s="666"/>
      <c r="MJC65" s="666"/>
      <c r="MJD65" s="1455"/>
      <c r="MJE65" s="666"/>
      <c r="MJF65" s="666"/>
      <c r="MJG65" s="666"/>
      <c r="MJH65" s="666"/>
      <c r="MJI65" s="666"/>
      <c r="MJJ65" s="666"/>
      <c r="MJK65" s="666"/>
      <c r="MJL65" s="666"/>
      <c r="MJM65" s="666"/>
      <c r="MJN65" s="1453"/>
      <c r="MJO65" s="1453"/>
      <c r="MJP65" s="1453"/>
      <c r="MJQ65" s="1454"/>
      <c r="MJR65" s="666"/>
      <c r="MJS65" s="666"/>
      <c r="MJT65" s="666"/>
      <c r="MJU65" s="1455"/>
      <c r="MJV65" s="666"/>
      <c r="MJW65" s="666"/>
      <c r="MJX65" s="666"/>
      <c r="MJY65" s="666"/>
      <c r="MJZ65" s="666"/>
      <c r="MKA65" s="666"/>
      <c r="MKB65" s="666"/>
      <c r="MKC65" s="666"/>
      <c r="MKD65" s="666"/>
      <c r="MKE65" s="1453"/>
      <c r="MKF65" s="1453"/>
      <c r="MKG65" s="1453"/>
      <c r="MKH65" s="1454"/>
      <c r="MKI65" s="666"/>
      <c r="MKJ65" s="666"/>
      <c r="MKK65" s="666"/>
      <c r="MKL65" s="1455"/>
      <c r="MKM65" s="666"/>
      <c r="MKN65" s="666"/>
      <c r="MKO65" s="666"/>
      <c r="MKP65" s="666"/>
      <c r="MKQ65" s="666"/>
      <c r="MKR65" s="666"/>
      <c r="MKS65" s="666"/>
      <c r="MKT65" s="666"/>
      <c r="MKU65" s="666"/>
      <c r="MKV65" s="1453"/>
      <c r="MKW65" s="1453"/>
      <c r="MKX65" s="1453"/>
      <c r="MKY65" s="1454"/>
      <c r="MKZ65" s="666"/>
      <c r="MLA65" s="666"/>
      <c r="MLB65" s="666"/>
      <c r="MLC65" s="1455"/>
      <c r="MLD65" s="666"/>
      <c r="MLE65" s="666"/>
      <c r="MLF65" s="666"/>
      <c r="MLG65" s="666"/>
      <c r="MLH65" s="666"/>
      <c r="MLI65" s="666"/>
      <c r="MLJ65" s="666"/>
      <c r="MLK65" s="666"/>
      <c r="MLL65" s="666"/>
      <c r="MLM65" s="1453"/>
      <c r="MLN65" s="1453"/>
      <c r="MLO65" s="1453"/>
      <c r="MLP65" s="1454"/>
      <c r="MLQ65" s="666"/>
      <c r="MLR65" s="666"/>
      <c r="MLS65" s="666"/>
      <c r="MLT65" s="1455"/>
      <c r="MLU65" s="666"/>
      <c r="MLV65" s="666"/>
      <c r="MLW65" s="666"/>
      <c r="MLX65" s="666"/>
      <c r="MLY65" s="666"/>
      <c r="MLZ65" s="666"/>
      <c r="MMA65" s="666"/>
      <c r="MMB65" s="666"/>
      <c r="MMC65" s="666"/>
      <c r="MMD65" s="1453"/>
      <c r="MME65" s="1453"/>
      <c r="MMF65" s="1453"/>
      <c r="MMG65" s="1454"/>
      <c r="MMH65" s="666"/>
      <c r="MMI65" s="666"/>
      <c r="MMJ65" s="666"/>
      <c r="MMK65" s="1455"/>
      <c r="MML65" s="666"/>
      <c r="MMM65" s="666"/>
      <c r="MMN65" s="666"/>
      <c r="MMO65" s="666"/>
      <c r="MMP65" s="666"/>
      <c r="MMQ65" s="666"/>
      <c r="MMR65" s="666"/>
      <c r="MMS65" s="666"/>
      <c r="MMT65" s="666"/>
      <c r="MMU65" s="1453"/>
      <c r="MMV65" s="1453"/>
      <c r="MMW65" s="1453"/>
      <c r="MMX65" s="1454"/>
      <c r="MMY65" s="666"/>
      <c r="MMZ65" s="666"/>
      <c r="MNA65" s="666"/>
      <c r="MNB65" s="1455"/>
      <c r="MNC65" s="666"/>
      <c r="MND65" s="666"/>
      <c r="MNE65" s="666"/>
      <c r="MNF65" s="666"/>
      <c r="MNG65" s="666"/>
      <c r="MNH65" s="666"/>
      <c r="MNI65" s="666"/>
      <c r="MNJ65" s="666"/>
      <c r="MNK65" s="666"/>
      <c r="MNL65" s="1453"/>
      <c r="MNM65" s="1453"/>
      <c r="MNN65" s="1453"/>
      <c r="MNO65" s="1454"/>
      <c r="MNP65" s="666"/>
      <c r="MNQ65" s="666"/>
      <c r="MNR65" s="666"/>
      <c r="MNS65" s="1455"/>
      <c r="MNT65" s="666"/>
      <c r="MNU65" s="666"/>
      <c r="MNV65" s="666"/>
      <c r="MNW65" s="666"/>
      <c r="MNX65" s="666"/>
      <c r="MNY65" s="666"/>
      <c r="MNZ65" s="666"/>
      <c r="MOA65" s="666"/>
      <c r="MOB65" s="666"/>
      <c r="MOC65" s="1453"/>
      <c r="MOD65" s="1453"/>
      <c r="MOE65" s="1453"/>
      <c r="MOF65" s="1454"/>
      <c r="MOG65" s="666"/>
      <c r="MOH65" s="666"/>
      <c r="MOI65" s="666"/>
      <c r="MOJ65" s="1455"/>
      <c r="MOK65" s="666"/>
      <c r="MOL65" s="666"/>
      <c r="MOM65" s="666"/>
      <c r="MON65" s="666"/>
      <c r="MOO65" s="666"/>
      <c r="MOP65" s="666"/>
      <c r="MOQ65" s="666"/>
      <c r="MOR65" s="666"/>
      <c r="MOS65" s="666"/>
      <c r="MOT65" s="1453"/>
      <c r="MOU65" s="1453"/>
      <c r="MOV65" s="1453"/>
      <c r="MOW65" s="1454"/>
      <c r="MOX65" s="666"/>
      <c r="MOY65" s="666"/>
      <c r="MOZ65" s="666"/>
      <c r="MPA65" s="1455"/>
      <c r="MPB65" s="666"/>
      <c r="MPC65" s="666"/>
      <c r="MPD65" s="666"/>
      <c r="MPE65" s="666"/>
      <c r="MPF65" s="666"/>
      <c r="MPG65" s="666"/>
      <c r="MPH65" s="666"/>
      <c r="MPI65" s="666"/>
      <c r="MPJ65" s="666"/>
      <c r="MPK65" s="1453"/>
      <c r="MPL65" s="1453"/>
      <c r="MPM65" s="1453"/>
      <c r="MPN65" s="1454"/>
      <c r="MPO65" s="666"/>
      <c r="MPP65" s="666"/>
      <c r="MPQ65" s="666"/>
      <c r="MPR65" s="1455"/>
      <c r="MPS65" s="666"/>
      <c r="MPT65" s="666"/>
      <c r="MPU65" s="666"/>
      <c r="MPV65" s="666"/>
      <c r="MPW65" s="666"/>
      <c r="MPX65" s="666"/>
      <c r="MPY65" s="666"/>
      <c r="MPZ65" s="666"/>
      <c r="MQA65" s="666"/>
      <c r="MQB65" s="1453"/>
      <c r="MQC65" s="1453"/>
      <c r="MQD65" s="1453"/>
      <c r="MQE65" s="1454"/>
      <c r="MQF65" s="666"/>
      <c r="MQG65" s="666"/>
      <c r="MQH65" s="666"/>
      <c r="MQI65" s="1455"/>
      <c r="MQJ65" s="666"/>
      <c r="MQK65" s="666"/>
      <c r="MQL65" s="666"/>
      <c r="MQM65" s="666"/>
      <c r="MQN65" s="666"/>
      <c r="MQO65" s="666"/>
      <c r="MQP65" s="666"/>
      <c r="MQQ65" s="666"/>
      <c r="MQR65" s="666"/>
      <c r="MQS65" s="1453"/>
      <c r="MQT65" s="1453"/>
      <c r="MQU65" s="1453"/>
      <c r="MQV65" s="1454"/>
      <c r="MQW65" s="666"/>
      <c r="MQX65" s="666"/>
      <c r="MQY65" s="666"/>
      <c r="MQZ65" s="1455"/>
      <c r="MRA65" s="666"/>
      <c r="MRB65" s="666"/>
      <c r="MRC65" s="666"/>
      <c r="MRD65" s="666"/>
      <c r="MRE65" s="666"/>
      <c r="MRF65" s="666"/>
      <c r="MRG65" s="666"/>
      <c r="MRH65" s="666"/>
      <c r="MRI65" s="666"/>
      <c r="MRJ65" s="1453"/>
      <c r="MRK65" s="1453"/>
      <c r="MRL65" s="1453"/>
      <c r="MRM65" s="1454"/>
      <c r="MRN65" s="666"/>
      <c r="MRO65" s="666"/>
      <c r="MRP65" s="666"/>
      <c r="MRQ65" s="1455"/>
      <c r="MRR65" s="666"/>
      <c r="MRS65" s="666"/>
      <c r="MRT65" s="666"/>
      <c r="MRU65" s="666"/>
      <c r="MRV65" s="666"/>
      <c r="MRW65" s="666"/>
      <c r="MRX65" s="666"/>
      <c r="MRY65" s="666"/>
      <c r="MRZ65" s="666"/>
      <c r="MSA65" s="1453"/>
      <c r="MSB65" s="1453"/>
      <c r="MSC65" s="1453"/>
      <c r="MSD65" s="1454"/>
      <c r="MSE65" s="666"/>
      <c r="MSF65" s="666"/>
      <c r="MSG65" s="666"/>
      <c r="MSH65" s="1455"/>
      <c r="MSI65" s="666"/>
      <c r="MSJ65" s="666"/>
      <c r="MSK65" s="666"/>
      <c r="MSL65" s="666"/>
      <c r="MSM65" s="666"/>
      <c r="MSN65" s="666"/>
      <c r="MSO65" s="666"/>
      <c r="MSP65" s="666"/>
      <c r="MSQ65" s="666"/>
      <c r="MSR65" s="1453"/>
      <c r="MSS65" s="1453"/>
      <c r="MST65" s="1453"/>
      <c r="MSU65" s="1454"/>
      <c r="MSV65" s="666"/>
      <c r="MSW65" s="666"/>
      <c r="MSX65" s="666"/>
      <c r="MSY65" s="1455"/>
      <c r="MSZ65" s="666"/>
      <c r="MTA65" s="666"/>
      <c r="MTB65" s="666"/>
      <c r="MTC65" s="666"/>
      <c r="MTD65" s="666"/>
      <c r="MTE65" s="666"/>
      <c r="MTF65" s="666"/>
      <c r="MTG65" s="666"/>
      <c r="MTH65" s="666"/>
      <c r="MTI65" s="1453"/>
      <c r="MTJ65" s="1453"/>
      <c r="MTK65" s="1453"/>
      <c r="MTL65" s="1454"/>
      <c r="MTM65" s="666"/>
      <c r="MTN65" s="666"/>
      <c r="MTO65" s="666"/>
      <c r="MTP65" s="1455"/>
      <c r="MTQ65" s="666"/>
      <c r="MTR65" s="666"/>
      <c r="MTS65" s="666"/>
      <c r="MTT65" s="666"/>
      <c r="MTU65" s="666"/>
      <c r="MTV65" s="666"/>
      <c r="MTW65" s="666"/>
      <c r="MTX65" s="666"/>
      <c r="MTY65" s="666"/>
      <c r="MTZ65" s="1453"/>
      <c r="MUA65" s="1453"/>
      <c r="MUB65" s="1453"/>
      <c r="MUC65" s="1454"/>
      <c r="MUD65" s="666"/>
      <c r="MUE65" s="666"/>
      <c r="MUF65" s="666"/>
      <c r="MUG65" s="1455"/>
      <c r="MUH65" s="666"/>
      <c r="MUI65" s="666"/>
      <c r="MUJ65" s="666"/>
      <c r="MUK65" s="666"/>
      <c r="MUL65" s="666"/>
      <c r="MUM65" s="666"/>
      <c r="MUN65" s="666"/>
      <c r="MUO65" s="666"/>
      <c r="MUP65" s="666"/>
      <c r="MUQ65" s="1453"/>
      <c r="MUR65" s="1453"/>
      <c r="MUS65" s="1453"/>
      <c r="MUT65" s="1454"/>
      <c r="MUU65" s="666"/>
      <c r="MUV65" s="666"/>
      <c r="MUW65" s="666"/>
      <c r="MUX65" s="1455"/>
      <c r="MUY65" s="666"/>
      <c r="MUZ65" s="666"/>
      <c r="MVA65" s="666"/>
      <c r="MVB65" s="666"/>
      <c r="MVC65" s="666"/>
      <c r="MVD65" s="666"/>
      <c r="MVE65" s="666"/>
      <c r="MVF65" s="666"/>
      <c r="MVG65" s="666"/>
      <c r="MVH65" s="1453"/>
      <c r="MVI65" s="1453"/>
      <c r="MVJ65" s="1453"/>
      <c r="MVK65" s="1454"/>
      <c r="MVL65" s="666"/>
      <c r="MVM65" s="666"/>
      <c r="MVN65" s="666"/>
      <c r="MVO65" s="1455"/>
      <c r="MVP65" s="666"/>
      <c r="MVQ65" s="666"/>
      <c r="MVR65" s="666"/>
      <c r="MVS65" s="666"/>
      <c r="MVT65" s="666"/>
      <c r="MVU65" s="666"/>
      <c r="MVV65" s="666"/>
      <c r="MVW65" s="666"/>
      <c r="MVX65" s="666"/>
      <c r="MVY65" s="1453"/>
      <c r="MVZ65" s="1453"/>
      <c r="MWA65" s="1453"/>
      <c r="MWB65" s="1454"/>
      <c r="MWC65" s="666"/>
      <c r="MWD65" s="666"/>
      <c r="MWE65" s="666"/>
      <c r="MWF65" s="1455"/>
      <c r="MWG65" s="666"/>
      <c r="MWH65" s="666"/>
      <c r="MWI65" s="666"/>
      <c r="MWJ65" s="666"/>
      <c r="MWK65" s="666"/>
      <c r="MWL65" s="666"/>
      <c r="MWM65" s="666"/>
      <c r="MWN65" s="666"/>
      <c r="MWO65" s="666"/>
      <c r="MWP65" s="1453"/>
      <c r="MWQ65" s="1453"/>
      <c r="MWR65" s="1453"/>
      <c r="MWS65" s="1454"/>
      <c r="MWT65" s="666"/>
      <c r="MWU65" s="666"/>
      <c r="MWV65" s="666"/>
      <c r="MWW65" s="1455"/>
      <c r="MWX65" s="666"/>
      <c r="MWY65" s="666"/>
      <c r="MWZ65" s="666"/>
      <c r="MXA65" s="666"/>
      <c r="MXB65" s="666"/>
      <c r="MXC65" s="666"/>
      <c r="MXD65" s="666"/>
      <c r="MXE65" s="666"/>
      <c r="MXF65" s="666"/>
      <c r="MXG65" s="1453"/>
      <c r="MXH65" s="1453"/>
      <c r="MXI65" s="1453"/>
      <c r="MXJ65" s="1454"/>
      <c r="MXK65" s="666"/>
      <c r="MXL65" s="666"/>
      <c r="MXM65" s="666"/>
      <c r="MXN65" s="1455"/>
      <c r="MXO65" s="666"/>
      <c r="MXP65" s="666"/>
      <c r="MXQ65" s="666"/>
      <c r="MXR65" s="666"/>
      <c r="MXS65" s="666"/>
      <c r="MXT65" s="666"/>
      <c r="MXU65" s="666"/>
      <c r="MXV65" s="666"/>
      <c r="MXW65" s="666"/>
      <c r="MXX65" s="1453"/>
      <c r="MXY65" s="1453"/>
      <c r="MXZ65" s="1453"/>
      <c r="MYA65" s="1454"/>
      <c r="MYB65" s="666"/>
      <c r="MYC65" s="666"/>
      <c r="MYD65" s="666"/>
      <c r="MYE65" s="1455"/>
      <c r="MYF65" s="666"/>
      <c r="MYG65" s="666"/>
      <c r="MYH65" s="666"/>
      <c r="MYI65" s="666"/>
      <c r="MYJ65" s="666"/>
      <c r="MYK65" s="666"/>
      <c r="MYL65" s="666"/>
      <c r="MYM65" s="666"/>
      <c r="MYN65" s="666"/>
      <c r="MYO65" s="1453"/>
      <c r="MYP65" s="1453"/>
      <c r="MYQ65" s="1453"/>
      <c r="MYR65" s="1454"/>
      <c r="MYS65" s="666"/>
      <c r="MYT65" s="666"/>
      <c r="MYU65" s="666"/>
      <c r="MYV65" s="1455"/>
      <c r="MYW65" s="666"/>
      <c r="MYX65" s="666"/>
      <c r="MYY65" s="666"/>
      <c r="MYZ65" s="666"/>
      <c r="MZA65" s="666"/>
      <c r="MZB65" s="666"/>
      <c r="MZC65" s="666"/>
      <c r="MZD65" s="666"/>
      <c r="MZE65" s="666"/>
      <c r="MZF65" s="1453"/>
      <c r="MZG65" s="1453"/>
      <c r="MZH65" s="1453"/>
      <c r="MZI65" s="1454"/>
      <c r="MZJ65" s="666"/>
      <c r="MZK65" s="666"/>
      <c r="MZL65" s="666"/>
      <c r="MZM65" s="1455"/>
      <c r="MZN65" s="666"/>
      <c r="MZO65" s="666"/>
      <c r="MZP65" s="666"/>
      <c r="MZQ65" s="666"/>
      <c r="MZR65" s="666"/>
      <c r="MZS65" s="666"/>
      <c r="MZT65" s="666"/>
      <c r="MZU65" s="666"/>
      <c r="MZV65" s="666"/>
      <c r="MZW65" s="1453"/>
      <c r="MZX65" s="1453"/>
      <c r="MZY65" s="1453"/>
      <c r="MZZ65" s="1454"/>
      <c r="NAA65" s="666"/>
      <c r="NAB65" s="666"/>
      <c r="NAC65" s="666"/>
      <c r="NAD65" s="1455"/>
      <c r="NAE65" s="666"/>
      <c r="NAF65" s="666"/>
      <c r="NAG65" s="666"/>
      <c r="NAH65" s="666"/>
      <c r="NAI65" s="666"/>
      <c r="NAJ65" s="666"/>
      <c r="NAK65" s="666"/>
      <c r="NAL65" s="666"/>
      <c r="NAM65" s="666"/>
      <c r="NAN65" s="1453"/>
      <c r="NAO65" s="1453"/>
      <c r="NAP65" s="1453"/>
      <c r="NAQ65" s="1454"/>
      <c r="NAR65" s="666"/>
      <c r="NAS65" s="666"/>
      <c r="NAT65" s="666"/>
      <c r="NAU65" s="1455"/>
      <c r="NAV65" s="666"/>
      <c r="NAW65" s="666"/>
      <c r="NAX65" s="666"/>
      <c r="NAY65" s="666"/>
      <c r="NAZ65" s="666"/>
      <c r="NBA65" s="666"/>
      <c r="NBB65" s="666"/>
      <c r="NBC65" s="666"/>
      <c r="NBD65" s="666"/>
      <c r="NBE65" s="1453"/>
      <c r="NBF65" s="1453"/>
      <c r="NBG65" s="1453"/>
      <c r="NBH65" s="1454"/>
      <c r="NBI65" s="666"/>
      <c r="NBJ65" s="666"/>
      <c r="NBK65" s="666"/>
      <c r="NBL65" s="1455"/>
      <c r="NBM65" s="666"/>
      <c r="NBN65" s="666"/>
      <c r="NBO65" s="666"/>
      <c r="NBP65" s="666"/>
      <c r="NBQ65" s="666"/>
      <c r="NBR65" s="666"/>
      <c r="NBS65" s="666"/>
      <c r="NBT65" s="666"/>
      <c r="NBU65" s="666"/>
      <c r="NBV65" s="1453"/>
      <c r="NBW65" s="1453"/>
      <c r="NBX65" s="1453"/>
      <c r="NBY65" s="1454"/>
      <c r="NBZ65" s="666"/>
      <c r="NCA65" s="666"/>
      <c r="NCB65" s="666"/>
      <c r="NCC65" s="1455"/>
      <c r="NCD65" s="666"/>
      <c r="NCE65" s="666"/>
      <c r="NCF65" s="666"/>
      <c r="NCG65" s="666"/>
      <c r="NCH65" s="666"/>
      <c r="NCI65" s="666"/>
      <c r="NCJ65" s="666"/>
      <c r="NCK65" s="666"/>
      <c r="NCL65" s="666"/>
      <c r="NCM65" s="1453"/>
      <c r="NCN65" s="1453"/>
      <c r="NCO65" s="1453"/>
      <c r="NCP65" s="1454"/>
      <c r="NCQ65" s="666"/>
      <c r="NCR65" s="666"/>
      <c r="NCS65" s="666"/>
      <c r="NCT65" s="1455"/>
      <c r="NCU65" s="666"/>
      <c r="NCV65" s="666"/>
      <c r="NCW65" s="666"/>
      <c r="NCX65" s="666"/>
      <c r="NCY65" s="666"/>
      <c r="NCZ65" s="666"/>
      <c r="NDA65" s="666"/>
      <c r="NDB65" s="666"/>
      <c r="NDC65" s="666"/>
      <c r="NDD65" s="1453"/>
      <c r="NDE65" s="1453"/>
      <c r="NDF65" s="1453"/>
      <c r="NDG65" s="1454"/>
      <c r="NDH65" s="666"/>
      <c r="NDI65" s="666"/>
      <c r="NDJ65" s="666"/>
      <c r="NDK65" s="1455"/>
      <c r="NDL65" s="666"/>
      <c r="NDM65" s="666"/>
      <c r="NDN65" s="666"/>
      <c r="NDO65" s="666"/>
      <c r="NDP65" s="666"/>
      <c r="NDQ65" s="666"/>
      <c r="NDR65" s="666"/>
      <c r="NDS65" s="666"/>
      <c r="NDT65" s="666"/>
      <c r="NDU65" s="1453"/>
      <c r="NDV65" s="1453"/>
      <c r="NDW65" s="1453"/>
      <c r="NDX65" s="1454"/>
      <c r="NDY65" s="666"/>
      <c r="NDZ65" s="666"/>
      <c r="NEA65" s="666"/>
      <c r="NEB65" s="1455"/>
      <c r="NEC65" s="666"/>
      <c r="NED65" s="666"/>
      <c r="NEE65" s="666"/>
      <c r="NEF65" s="666"/>
      <c r="NEG65" s="666"/>
      <c r="NEH65" s="666"/>
      <c r="NEI65" s="666"/>
      <c r="NEJ65" s="666"/>
      <c r="NEK65" s="666"/>
      <c r="NEL65" s="1453"/>
      <c r="NEM65" s="1453"/>
      <c r="NEN65" s="1453"/>
      <c r="NEO65" s="1454"/>
      <c r="NEP65" s="666"/>
      <c r="NEQ65" s="666"/>
      <c r="NER65" s="666"/>
      <c r="NES65" s="1455"/>
      <c r="NET65" s="666"/>
      <c r="NEU65" s="666"/>
      <c r="NEV65" s="666"/>
      <c r="NEW65" s="666"/>
      <c r="NEX65" s="666"/>
      <c r="NEY65" s="666"/>
      <c r="NEZ65" s="666"/>
      <c r="NFA65" s="666"/>
      <c r="NFB65" s="666"/>
      <c r="NFC65" s="1453"/>
      <c r="NFD65" s="1453"/>
      <c r="NFE65" s="1453"/>
      <c r="NFF65" s="1454"/>
      <c r="NFG65" s="666"/>
      <c r="NFH65" s="666"/>
      <c r="NFI65" s="666"/>
      <c r="NFJ65" s="1455"/>
      <c r="NFK65" s="666"/>
      <c r="NFL65" s="666"/>
      <c r="NFM65" s="666"/>
      <c r="NFN65" s="666"/>
      <c r="NFO65" s="666"/>
      <c r="NFP65" s="666"/>
      <c r="NFQ65" s="666"/>
      <c r="NFR65" s="666"/>
      <c r="NFS65" s="666"/>
      <c r="NFT65" s="1453"/>
      <c r="NFU65" s="1453"/>
      <c r="NFV65" s="1453"/>
      <c r="NFW65" s="1454"/>
      <c r="NFX65" s="666"/>
      <c r="NFY65" s="666"/>
      <c r="NFZ65" s="666"/>
      <c r="NGA65" s="1455"/>
      <c r="NGB65" s="666"/>
      <c r="NGC65" s="666"/>
      <c r="NGD65" s="666"/>
      <c r="NGE65" s="666"/>
      <c r="NGF65" s="666"/>
      <c r="NGG65" s="666"/>
      <c r="NGH65" s="666"/>
      <c r="NGI65" s="666"/>
      <c r="NGJ65" s="666"/>
      <c r="NGK65" s="1453"/>
      <c r="NGL65" s="1453"/>
      <c r="NGM65" s="1453"/>
      <c r="NGN65" s="1454"/>
      <c r="NGO65" s="666"/>
      <c r="NGP65" s="666"/>
      <c r="NGQ65" s="666"/>
      <c r="NGR65" s="1455"/>
      <c r="NGS65" s="666"/>
      <c r="NGT65" s="666"/>
      <c r="NGU65" s="666"/>
      <c r="NGV65" s="666"/>
      <c r="NGW65" s="666"/>
      <c r="NGX65" s="666"/>
      <c r="NGY65" s="666"/>
      <c r="NGZ65" s="666"/>
      <c r="NHA65" s="666"/>
      <c r="NHB65" s="1453"/>
      <c r="NHC65" s="1453"/>
      <c r="NHD65" s="1453"/>
      <c r="NHE65" s="1454"/>
      <c r="NHF65" s="666"/>
      <c r="NHG65" s="666"/>
      <c r="NHH65" s="666"/>
      <c r="NHI65" s="1455"/>
      <c r="NHJ65" s="666"/>
      <c r="NHK65" s="666"/>
      <c r="NHL65" s="666"/>
      <c r="NHM65" s="666"/>
      <c r="NHN65" s="666"/>
      <c r="NHO65" s="666"/>
      <c r="NHP65" s="666"/>
      <c r="NHQ65" s="666"/>
      <c r="NHR65" s="666"/>
      <c r="NHS65" s="1453"/>
      <c r="NHT65" s="1453"/>
      <c r="NHU65" s="1453"/>
      <c r="NHV65" s="1454"/>
      <c r="NHW65" s="666"/>
      <c r="NHX65" s="666"/>
      <c r="NHY65" s="666"/>
      <c r="NHZ65" s="1455"/>
      <c r="NIA65" s="666"/>
      <c r="NIB65" s="666"/>
      <c r="NIC65" s="666"/>
      <c r="NID65" s="666"/>
      <c r="NIE65" s="666"/>
      <c r="NIF65" s="666"/>
      <c r="NIG65" s="666"/>
      <c r="NIH65" s="666"/>
      <c r="NII65" s="666"/>
      <c r="NIJ65" s="1453"/>
      <c r="NIK65" s="1453"/>
      <c r="NIL65" s="1453"/>
      <c r="NIM65" s="1454"/>
      <c r="NIN65" s="666"/>
      <c r="NIO65" s="666"/>
      <c r="NIP65" s="666"/>
      <c r="NIQ65" s="1455"/>
      <c r="NIR65" s="666"/>
      <c r="NIS65" s="666"/>
      <c r="NIT65" s="666"/>
      <c r="NIU65" s="666"/>
      <c r="NIV65" s="666"/>
      <c r="NIW65" s="666"/>
      <c r="NIX65" s="666"/>
      <c r="NIY65" s="666"/>
      <c r="NIZ65" s="666"/>
      <c r="NJA65" s="1453"/>
      <c r="NJB65" s="1453"/>
      <c r="NJC65" s="1453"/>
      <c r="NJD65" s="1454"/>
      <c r="NJE65" s="666"/>
      <c r="NJF65" s="666"/>
      <c r="NJG65" s="666"/>
      <c r="NJH65" s="1455"/>
      <c r="NJI65" s="666"/>
      <c r="NJJ65" s="666"/>
      <c r="NJK65" s="666"/>
      <c r="NJL65" s="666"/>
      <c r="NJM65" s="666"/>
      <c r="NJN65" s="666"/>
      <c r="NJO65" s="666"/>
      <c r="NJP65" s="666"/>
      <c r="NJQ65" s="666"/>
      <c r="NJR65" s="1453"/>
      <c r="NJS65" s="1453"/>
      <c r="NJT65" s="1453"/>
      <c r="NJU65" s="1454"/>
      <c r="NJV65" s="666"/>
      <c r="NJW65" s="666"/>
      <c r="NJX65" s="666"/>
      <c r="NJY65" s="1455"/>
      <c r="NJZ65" s="666"/>
      <c r="NKA65" s="666"/>
      <c r="NKB65" s="666"/>
      <c r="NKC65" s="666"/>
      <c r="NKD65" s="666"/>
      <c r="NKE65" s="666"/>
      <c r="NKF65" s="666"/>
      <c r="NKG65" s="666"/>
      <c r="NKH65" s="666"/>
      <c r="NKI65" s="1453"/>
      <c r="NKJ65" s="1453"/>
      <c r="NKK65" s="1453"/>
      <c r="NKL65" s="1454"/>
      <c r="NKM65" s="666"/>
      <c r="NKN65" s="666"/>
      <c r="NKO65" s="666"/>
      <c r="NKP65" s="1455"/>
      <c r="NKQ65" s="666"/>
      <c r="NKR65" s="666"/>
      <c r="NKS65" s="666"/>
      <c r="NKT65" s="666"/>
      <c r="NKU65" s="666"/>
      <c r="NKV65" s="666"/>
      <c r="NKW65" s="666"/>
      <c r="NKX65" s="666"/>
      <c r="NKY65" s="666"/>
      <c r="NKZ65" s="1453"/>
      <c r="NLA65" s="1453"/>
      <c r="NLB65" s="1453"/>
      <c r="NLC65" s="1454"/>
      <c r="NLD65" s="666"/>
      <c r="NLE65" s="666"/>
      <c r="NLF65" s="666"/>
      <c r="NLG65" s="1455"/>
      <c r="NLH65" s="666"/>
      <c r="NLI65" s="666"/>
      <c r="NLJ65" s="666"/>
      <c r="NLK65" s="666"/>
      <c r="NLL65" s="666"/>
      <c r="NLM65" s="666"/>
      <c r="NLN65" s="666"/>
      <c r="NLO65" s="666"/>
      <c r="NLP65" s="666"/>
      <c r="NLQ65" s="1453"/>
      <c r="NLR65" s="1453"/>
      <c r="NLS65" s="1453"/>
      <c r="NLT65" s="1454"/>
      <c r="NLU65" s="666"/>
      <c r="NLV65" s="666"/>
      <c r="NLW65" s="666"/>
      <c r="NLX65" s="1455"/>
      <c r="NLY65" s="666"/>
      <c r="NLZ65" s="666"/>
      <c r="NMA65" s="666"/>
      <c r="NMB65" s="666"/>
      <c r="NMC65" s="666"/>
      <c r="NMD65" s="666"/>
      <c r="NME65" s="666"/>
      <c r="NMF65" s="666"/>
      <c r="NMG65" s="666"/>
      <c r="NMH65" s="1453"/>
      <c r="NMI65" s="1453"/>
      <c r="NMJ65" s="1453"/>
      <c r="NMK65" s="1454"/>
      <c r="NML65" s="666"/>
      <c r="NMM65" s="666"/>
      <c r="NMN65" s="666"/>
      <c r="NMO65" s="1455"/>
      <c r="NMP65" s="666"/>
      <c r="NMQ65" s="666"/>
      <c r="NMR65" s="666"/>
      <c r="NMS65" s="666"/>
      <c r="NMT65" s="666"/>
      <c r="NMU65" s="666"/>
      <c r="NMV65" s="666"/>
      <c r="NMW65" s="666"/>
      <c r="NMX65" s="666"/>
      <c r="NMY65" s="1453"/>
      <c r="NMZ65" s="1453"/>
      <c r="NNA65" s="1453"/>
      <c r="NNB65" s="1454"/>
      <c r="NNC65" s="666"/>
      <c r="NND65" s="666"/>
      <c r="NNE65" s="666"/>
      <c r="NNF65" s="1455"/>
      <c r="NNG65" s="666"/>
      <c r="NNH65" s="666"/>
      <c r="NNI65" s="666"/>
      <c r="NNJ65" s="666"/>
      <c r="NNK65" s="666"/>
      <c r="NNL65" s="666"/>
      <c r="NNM65" s="666"/>
      <c r="NNN65" s="666"/>
      <c r="NNO65" s="666"/>
      <c r="NNP65" s="1453"/>
      <c r="NNQ65" s="1453"/>
      <c r="NNR65" s="1453"/>
      <c r="NNS65" s="1454"/>
      <c r="NNT65" s="666"/>
      <c r="NNU65" s="666"/>
      <c r="NNV65" s="666"/>
      <c r="NNW65" s="1455"/>
      <c r="NNX65" s="666"/>
      <c r="NNY65" s="666"/>
      <c r="NNZ65" s="666"/>
      <c r="NOA65" s="666"/>
      <c r="NOB65" s="666"/>
      <c r="NOC65" s="666"/>
      <c r="NOD65" s="666"/>
      <c r="NOE65" s="666"/>
      <c r="NOF65" s="666"/>
      <c r="NOG65" s="1453"/>
      <c r="NOH65" s="1453"/>
      <c r="NOI65" s="1453"/>
      <c r="NOJ65" s="1454"/>
      <c r="NOK65" s="666"/>
      <c r="NOL65" s="666"/>
      <c r="NOM65" s="666"/>
      <c r="NON65" s="1455"/>
      <c r="NOO65" s="666"/>
      <c r="NOP65" s="666"/>
      <c r="NOQ65" s="666"/>
      <c r="NOR65" s="666"/>
      <c r="NOS65" s="666"/>
      <c r="NOT65" s="666"/>
      <c r="NOU65" s="666"/>
      <c r="NOV65" s="666"/>
      <c r="NOW65" s="666"/>
      <c r="NOX65" s="1453"/>
      <c r="NOY65" s="1453"/>
      <c r="NOZ65" s="1453"/>
      <c r="NPA65" s="1454"/>
      <c r="NPB65" s="666"/>
      <c r="NPC65" s="666"/>
      <c r="NPD65" s="666"/>
      <c r="NPE65" s="1455"/>
      <c r="NPF65" s="666"/>
      <c r="NPG65" s="666"/>
      <c r="NPH65" s="666"/>
      <c r="NPI65" s="666"/>
      <c r="NPJ65" s="666"/>
      <c r="NPK65" s="666"/>
      <c r="NPL65" s="666"/>
      <c r="NPM65" s="666"/>
      <c r="NPN65" s="666"/>
      <c r="NPO65" s="1453"/>
      <c r="NPP65" s="1453"/>
      <c r="NPQ65" s="1453"/>
      <c r="NPR65" s="1454"/>
      <c r="NPS65" s="666"/>
      <c r="NPT65" s="666"/>
      <c r="NPU65" s="666"/>
      <c r="NPV65" s="1455"/>
      <c r="NPW65" s="666"/>
      <c r="NPX65" s="666"/>
      <c r="NPY65" s="666"/>
      <c r="NPZ65" s="666"/>
      <c r="NQA65" s="666"/>
      <c r="NQB65" s="666"/>
      <c r="NQC65" s="666"/>
      <c r="NQD65" s="666"/>
      <c r="NQE65" s="666"/>
      <c r="NQF65" s="1453"/>
      <c r="NQG65" s="1453"/>
      <c r="NQH65" s="1453"/>
      <c r="NQI65" s="1454"/>
      <c r="NQJ65" s="666"/>
      <c r="NQK65" s="666"/>
      <c r="NQL65" s="666"/>
      <c r="NQM65" s="1455"/>
      <c r="NQN65" s="666"/>
      <c r="NQO65" s="666"/>
      <c r="NQP65" s="666"/>
      <c r="NQQ65" s="666"/>
      <c r="NQR65" s="666"/>
      <c r="NQS65" s="666"/>
      <c r="NQT65" s="666"/>
      <c r="NQU65" s="666"/>
      <c r="NQV65" s="666"/>
      <c r="NQW65" s="1453"/>
      <c r="NQX65" s="1453"/>
      <c r="NQY65" s="1453"/>
      <c r="NQZ65" s="1454"/>
      <c r="NRA65" s="666"/>
      <c r="NRB65" s="666"/>
      <c r="NRC65" s="666"/>
      <c r="NRD65" s="1455"/>
      <c r="NRE65" s="666"/>
      <c r="NRF65" s="666"/>
      <c r="NRG65" s="666"/>
      <c r="NRH65" s="666"/>
      <c r="NRI65" s="666"/>
      <c r="NRJ65" s="666"/>
      <c r="NRK65" s="666"/>
      <c r="NRL65" s="666"/>
      <c r="NRM65" s="666"/>
      <c r="NRN65" s="1453"/>
      <c r="NRO65" s="1453"/>
      <c r="NRP65" s="1453"/>
      <c r="NRQ65" s="1454"/>
      <c r="NRR65" s="666"/>
      <c r="NRS65" s="666"/>
      <c r="NRT65" s="666"/>
      <c r="NRU65" s="1455"/>
      <c r="NRV65" s="666"/>
      <c r="NRW65" s="666"/>
      <c r="NRX65" s="666"/>
      <c r="NRY65" s="666"/>
      <c r="NRZ65" s="666"/>
      <c r="NSA65" s="666"/>
      <c r="NSB65" s="666"/>
      <c r="NSC65" s="666"/>
      <c r="NSD65" s="666"/>
      <c r="NSE65" s="1453"/>
      <c r="NSF65" s="1453"/>
      <c r="NSG65" s="1453"/>
      <c r="NSH65" s="1454"/>
      <c r="NSI65" s="666"/>
      <c r="NSJ65" s="666"/>
      <c r="NSK65" s="666"/>
      <c r="NSL65" s="1455"/>
      <c r="NSM65" s="666"/>
      <c r="NSN65" s="666"/>
      <c r="NSO65" s="666"/>
      <c r="NSP65" s="666"/>
      <c r="NSQ65" s="666"/>
      <c r="NSR65" s="666"/>
      <c r="NSS65" s="666"/>
      <c r="NST65" s="666"/>
      <c r="NSU65" s="666"/>
      <c r="NSV65" s="1453"/>
      <c r="NSW65" s="1453"/>
      <c r="NSX65" s="1453"/>
      <c r="NSY65" s="1454"/>
      <c r="NSZ65" s="666"/>
      <c r="NTA65" s="666"/>
      <c r="NTB65" s="666"/>
      <c r="NTC65" s="1455"/>
      <c r="NTD65" s="666"/>
      <c r="NTE65" s="666"/>
      <c r="NTF65" s="666"/>
      <c r="NTG65" s="666"/>
      <c r="NTH65" s="666"/>
      <c r="NTI65" s="666"/>
      <c r="NTJ65" s="666"/>
      <c r="NTK65" s="666"/>
      <c r="NTL65" s="666"/>
      <c r="NTM65" s="1453"/>
      <c r="NTN65" s="1453"/>
      <c r="NTO65" s="1453"/>
      <c r="NTP65" s="1454"/>
      <c r="NTQ65" s="666"/>
      <c r="NTR65" s="666"/>
      <c r="NTS65" s="666"/>
      <c r="NTT65" s="1455"/>
      <c r="NTU65" s="666"/>
      <c r="NTV65" s="666"/>
      <c r="NTW65" s="666"/>
      <c r="NTX65" s="666"/>
      <c r="NTY65" s="666"/>
      <c r="NTZ65" s="666"/>
      <c r="NUA65" s="666"/>
      <c r="NUB65" s="666"/>
      <c r="NUC65" s="666"/>
      <c r="NUD65" s="1453"/>
      <c r="NUE65" s="1453"/>
      <c r="NUF65" s="1453"/>
      <c r="NUG65" s="1454"/>
      <c r="NUH65" s="666"/>
      <c r="NUI65" s="666"/>
      <c r="NUJ65" s="666"/>
      <c r="NUK65" s="1455"/>
      <c r="NUL65" s="666"/>
      <c r="NUM65" s="666"/>
      <c r="NUN65" s="666"/>
      <c r="NUO65" s="666"/>
      <c r="NUP65" s="666"/>
      <c r="NUQ65" s="666"/>
      <c r="NUR65" s="666"/>
      <c r="NUS65" s="666"/>
      <c r="NUT65" s="666"/>
      <c r="NUU65" s="1453"/>
      <c r="NUV65" s="1453"/>
      <c r="NUW65" s="1453"/>
      <c r="NUX65" s="1454"/>
      <c r="NUY65" s="666"/>
      <c r="NUZ65" s="666"/>
      <c r="NVA65" s="666"/>
      <c r="NVB65" s="1455"/>
      <c r="NVC65" s="666"/>
      <c r="NVD65" s="666"/>
      <c r="NVE65" s="666"/>
      <c r="NVF65" s="666"/>
      <c r="NVG65" s="666"/>
      <c r="NVH65" s="666"/>
      <c r="NVI65" s="666"/>
      <c r="NVJ65" s="666"/>
      <c r="NVK65" s="666"/>
      <c r="NVL65" s="1453"/>
      <c r="NVM65" s="1453"/>
      <c r="NVN65" s="1453"/>
      <c r="NVO65" s="1454"/>
      <c r="NVP65" s="666"/>
      <c r="NVQ65" s="666"/>
      <c r="NVR65" s="666"/>
      <c r="NVS65" s="1455"/>
      <c r="NVT65" s="666"/>
      <c r="NVU65" s="666"/>
      <c r="NVV65" s="666"/>
      <c r="NVW65" s="666"/>
      <c r="NVX65" s="666"/>
      <c r="NVY65" s="666"/>
      <c r="NVZ65" s="666"/>
      <c r="NWA65" s="666"/>
      <c r="NWB65" s="666"/>
      <c r="NWC65" s="1453"/>
      <c r="NWD65" s="1453"/>
      <c r="NWE65" s="1453"/>
      <c r="NWF65" s="1454"/>
      <c r="NWG65" s="666"/>
      <c r="NWH65" s="666"/>
      <c r="NWI65" s="666"/>
      <c r="NWJ65" s="1455"/>
      <c r="NWK65" s="666"/>
      <c r="NWL65" s="666"/>
      <c r="NWM65" s="666"/>
      <c r="NWN65" s="666"/>
      <c r="NWO65" s="666"/>
      <c r="NWP65" s="666"/>
      <c r="NWQ65" s="666"/>
      <c r="NWR65" s="666"/>
      <c r="NWS65" s="666"/>
      <c r="NWT65" s="1453"/>
      <c r="NWU65" s="1453"/>
      <c r="NWV65" s="1453"/>
      <c r="NWW65" s="1454"/>
      <c r="NWX65" s="666"/>
      <c r="NWY65" s="666"/>
      <c r="NWZ65" s="666"/>
      <c r="NXA65" s="1455"/>
      <c r="NXB65" s="666"/>
      <c r="NXC65" s="666"/>
      <c r="NXD65" s="666"/>
      <c r="NXE65" s="666"/>
      <c r="NXF65" s="666"/>
      <c r="NXG65" s="666"/>
      <c r="NXH65" s="666"/>
      <c r="NXI65" s="666"/>
      <c r="NXJ65" s="666"/>
      <c r="NXK65" s="1453"/>
      <c r="NXL65" s="1453"/>
      <c r="NXM65" s="1453"/>
      <c r="NXN65" s="1454"/>
      <c r="NXO65" s="666"/>
      <c r="NXP65" s="666"/>
      <c r="NXQ65" s="666"/>
      <c r="NXR65" s="1455"/>
      <c r="NXS65" s="666"/>
      <c r="NXT65" s="666"/>
      <c r="NXU65" s="666"/>
      <c r="NXV65" s="666"/>
      <c r="NXW65" s="666"/>
      <c r="NXX65" s="666"/>
      <c r="NXY65" s="666"/>
      <c r="NXZ65" s="666"/>
      <c r="NYA65" s="666"/>
      <c r="NYB65" s="1453"/>
      <c r="NYC65" s="1453"/>
      <c r="NYD65" s="1453"/>
      <c r="NYE65" s="1454"/>
      <c r="NYF65" s="666"/>
      <c r="NYG65" s="666"/>
      <c r="NYH65" s="666"/>
      <c r="NYI65" s="1455"/>
      <c r="NYJ65" s="666"/>
      <c r="NYK65" s="666"/>
      <c r="NYL65" s="666"/>
      <c r="NYM65" s="666"/>
      <c r="NYN65" s="666"/>
      <c r="NYO65" s="666"/>
      <c r="NYP65" s="666"/>
      <c r="NYQ65" s="666"/>
      <c r="NYR65" s="666"/>
      <c r="NYS65" s="1453"/>
      <c r="NYT65" s="1453"/>
      <c r="NYU65" s="1453"/>
      <c r="NYV65" s="1454"/>
      <c r="NYW65" s="666"/>
      <c r="NYX65" s="666"/>
      <c r="NYY65" s="666"/>
      <c r="NYZ65" s="1455"/>
      <c r="NZA65" s="666"/>
      <c r="NZB65" s="666"/>
      <c r="NZC65" s="666"/>
      <c r="NZD65" s="666"/>
      <c r="NZE65" s="666"/>
      <c r="NZF65" s="666"/>
      <c r="NZG65" s="666"/>
      <c r="NZH65" s="666"/>
      <c r="NZI65" s="666"/>
      <c r="NZJ65" s="1453"/>
      <c r="NZK65" s="1453"/>
      <c r="NZL65" s="1453"/>
      <c r="NZM65" s="1454"/>
      <c r="NZN65" s="666"/>
      <c r="NZO65" s="666"/>
      <c r="NZP65" s="666"/>
      <c r="NZQ65" s="1455"/>
      <c r="NZR65" s="666"/>
      <c r="NZS65" s="666"/>
      <c r="NZT65" s="666"/>
      <c r="NZU65" s="666"/>
      <c r="NZV65" s="666"/>
      <c r="NZW65" s="666"/>
      <c r="NZX65" s="666"/>
      <c r="NZY65" s="666"/>
      <c r="NZZ65" s="666"/>
      <c r="OAA65" s="1453"/>
      <c r="OAB65" s="1453"/>
      <c r="OAC65" s="1453"/>
      <c r="OAD65" s="1454"/>
      <c r="OAE65" s="666"/>
      <c r="OAF65" s="666"/>
      <c r="OAG65" s="666"/>
      <c r="OAH65" s="1455"/>
      <c r="OAI65" s="666"/>
      <c r="OAJ65" s="666"/>
      <c r="OAK65" s="666"/>
      <c r="OAL65" s="666"/>
      <c r="OAM65" s="666"/>
      <c r="OAN65" s="666"/>
      <c r="OAO65" s="666"/>
      <c r="OAP65" s="666"/>
      <c r="OAQ65" s="666"/>
      <c r="OAR65" s="1453"/>
      <c r="OAS65" s="1453"/>
      <c r="OAT65" s="1453"/>
      <c r="OAU65" s="1454"/>
      <c r="OAV65" s="666"/>
      <c r="OAW65" s="666"/>
      <c r="OAX65" s="666"/>
      <c r="OAY65" s="1455"/>
      <c r="OAZ65" s="666"/>
      <c r="OBA65" s="666"/>
      <c r="OBB65" s="666"/>
      <c r="OBC65" s="666"/>
      <c r="OBD65" s="666"/>
      <c r="OBE65" s="666"/>
      <c r="OBF65" s="666"/>
      <c r="OBG65" s="666"/>
      <c r="OBH65" s="666"/>
      <c r="OBI65" s="1453"/>
      <c r="OBJ65" s="1453"/>
      <c r="OBK65" s="1453"/>
      <c r="OBL65" s="1454"/>
      <c r="OBM65" s="666"/>
      <c r="OBN65" s="666"/>
      <c r="OBO65" s="666"/>
      <c r="OBP65" s="1455"/>
      <c r="OBQ65" s="666"/>
      <c r="OBR65" s="666"/>
      <c r="OBS65" s="666"/>
      <c r="OBT65" s="666"/>
      <c r="OBU65" s="666"/>
      <c r="OBV65" s="666"/>
      <c r="OBW65" s="666"/>
      <c r="OBX65" s="666"/>
      <c r="OBY65" s="666"/>
      <c r="OBZ65" s="1453"/>
      <c r="OCA65" s="1453"/>
      <c r="OCB65" s="1453"/>
      <c r="OCC65" s="1454"/>
      <c r="OCD65" s="666"/>
      <c r="OCE65" s="666"/>
      <c r="OCF65" s="666"/>
      <c r="OCG65" s="1455"/>
      <c r="OCH65" s="666"/>
      <c r="OCI65" s="666"/>
      <c r="OCJ65" s="666"/>
      <c r="OCK65" s="666"/>
      <c r="OCL65" s="666"/>
      <c r="OCM65" s="666"/>
      <c r="OCN65" s="666"/>
      <c r="OCO65" s="666"/>
      <c r="OCP65" s="666"/>
      <c r="OCQ65" s="1453"/>
      <c r="OCR65" s="1453"/>
      <c r="OCS65" s="1453"/>
      <c r="OCT65" s="1454"/>
      <c r="OCU65" s="666"/>
      <c r="OCV65" s="666"/>
      <c r="OCW65" s="666"/>
      <c r="OCX65" s="1455"/>
      <c r="OCY65" s="666"/>
      <c r="OCZ65" s="666"/>
      <c r="ODA65" s="666"/>
      <c r="ODB65" s="666"/>
      <c r="ODC65" s="666"/>
      <c r="ODD65" s="666"/>
      <c r="ODE65" s="666"/>
      <c r="ODF65" s="666"/>
      <c r="ODG65" s="666"/>
      <c r="ODH65" s="1453"/>
      <c r="ODI65" s="1453"/>
      <c r="ODJ65" s="1453"/>
      <c r="ODK65" s="1454"/>
      <c r="ODL65" s="666"/>
      <c r="ODM65" s="666"/>
      <c r="ODN65" s="666"/>
      <c r="ODO65" s="1455"/>
      <c r="ODP65" s="666"/>
      <c r="ODQ65" s="666"/>
      <c r="ODR65" s="666"/>
      <c r="ODS65" s="666"/>
      <c r="ODT65" s="666"/>
      <c r="ODU65" s="666"/>
      <c r="ODV65" s="666"/>
      <c r="ODW65" s="666"/>
      <c r="ODX65" s="666"/>
      <c r="ODY65" s="1453"/>
      <c r="ODZ65" s="1453"/>
      <c r="OEA65" s="1453"/>
      <c r="OEB65" s="1454"/>
      <c r="OEC65" s="666"/>
      <c r="OED65" s="666"/>
      <c r="OEE65" s="666"/>
      <c r="OEF65" s="1455"/>
      <c r="OEG65" s="666"/>
      <c r="OEH65" s="666"/>
      <c r="OEI65" s="666"/>
      <c r="OEJ65" s="666"/>
      <c r="OEK65" s="666"/>
      <c r="OEL65" s="666"/>
      <c r="OEM65" s="666"/>
      <c r="OEN65" s="666"/>
      <c r="OEO65" s="666"/>
      <c r="OEP65" s="1453"/>
      <c r="OEQ65" s="1453"/>
      <c r="OER65" s="1453"/>
      <c r="OES65" s="1454"/>
      <c r="OET65" s="666"/>
      <c r="OEU65" s="666"/>
      <c r="OEV65" s="666"/>
      <c r="OEW65" s="1455"/>
      <c r="OEX65" s="666"/>
      <c r="OEY65" s="666"/>
      <c r="OEZ65" s="666"/>
      <c r="OFA65" s="666"/>
      <c r="OFB65" s="666"/>
      <c r="OFC65" s="666"/>
      <c r="OFD65" s="666"/>
      <c r="OFE65" s="666"/>
      <c r="OFF65" s="666"/>
      <c r="OFG65" s="1453"/>
      <c r="OFH65" s="1453"/>
      <c r="OFI65" s="1453"/>
      <c r="OFJ65" s="1454"/>
      <c r="OFK65" s="666"/>
      <c r="OFL65" s="666"/>
      <c r="OFM65" s="666"/>
      <c r="OFN65" s="1455"/>
      <c r="OFO65" s="666"/>
      <c r="OFP65" s="666"/>
      <c r="OFQ65" s="666"/>
      <c r="OFR65" s="666"/>
      <c r="OFS65" s="666"/>
      <c r="OFT65" s="666"/>
      <c r="OFU65" s="666"/>
      <c r="OFV65" s="666"/>
      <c r="OFW65" s="666"/>
      <c r="OFX65" s="1453"/>
      <c r="OFY65" s="1453"/>
      <c r="OFZ65" s="1453"/>
      <c r="OGA65" s="1454"/>
      <c r="OGB65" s="666"/>
      <c r="OGC65" s="666"/>
      <c r="OGD65" s="666"/>
      <c r="OGE65" s="1455"/>
      <c r="OGF65" s="666"/>
      <c r="OGG65" s="666"/>
      <c r="OGH65" s="666"/>
      <c r="OGI65" s="666"/>
      <c r="OGJ65" s="666"/>
      <c r="OGK65" s="666"/>
      <c r="OGL65" s="666"/>
      <c r="OGM65" s="666"/>
      <c r="OGN65" s="666"/>
      <c r="OGO65" s="1453"/>
      <c r="OGP65" s="1453"/>
      <c r="OGQ65" s="1453"/>
      <c r="OGR65" s="1454"/>
      <c r="OGS65" s="666"/>
      <c r="OGT65" s="666"/>
      <c r="OGU65" s="666"/>
      <c r="OGV65" s="1455"/>
      <c r="OGW65" s="666"/>
      <c r="OGX65" s="666"/>
      <c r="OGY65" s="666"/>
      <c r="OGZ65" s="666"/>
      <c r="OHA65" s="666"/>
      <c r="OHB65" s="666"/>
      <c r="OHC65" s="666"/>
      <c r="OHD65" s="666"/>
      <c r="OHE65" s="666"/>
      <c r="OHF65" s="1453"/>
      <c r="OHG65" s="1453"/>
      <c r="OHH65" s="1453"/>
      <c r="OHI65" s="1454"/>
      <c r="OHJ65" s="666"/>
      <c r="OHK65" s="666"/>
      <c r="OHL65" s="666"/>
      <c r="OHM65" s="1455"/>
      <c r="OHN65" s="666"/>
      <c r="OHO65" s="666"/>
      <c r="OHP65" s="666"/>
      <c r="OHQ65" s="666"/>
      <c r="OHR65" s="666"/>
      <c r="OHS65" s="666"/>
      <c r="OHT65" s="666"/>
      <c r="OHU65" s="666"/>
      <c r="OHV65" s="666"/>
      <c r="OHW65" s="1453"/>
      <c r="OHX65" s="1453"/>
      <c r="OHY65" s="1453"/>
      <c r="OHZ65" s="1454"/>
      <c r="OIA65" s="666"/>
      <c r="OIB65" s="666"/>
      <c r="OIC65" s="666"/>
      <c r="OID65" s="1455"/>
      <c r="OIE65" s="666"/>
      <c r="OIF65" s="666"/>
      <c r="OIG65" s="666"/>
      <c r="OIH65" s="666"/>
      <c r="OII65" s="666"/>
      <c r="OIJ65" s="666"/>
      <c r="OIK65" s="666"/>
      <c r="OIL65" s="666"/>
      <c r="OIM65" s="666"/>
      <c r="OIN65" s="1453"/>
      <c r="OIO65" s="1453"/>
      <c r="OIP65" s="1453"/>
      <c r="OIQ65" s="1454"/>
      <c r="OIR65" s="666"/>
      <c r="OIS65" s="666"/>
      <c r="OIT65" s="666"/>
      <c r="OIU65" s="1455"/>
      <c r="OIV65" s="666"/>
      <c r="OIW65" s="666"/>
      <c r="OIX65" s="666"/>
      <c r="OIY65" s="666"/>
      <c r="OIZ65" s="666"/>
      <c r="OJA65" s="666"/>
      <c r="OJB65" s="666"/>
      <c r="OJC65" s="666"/>
      <c r="OJD65" s="666"/>
      <c r="OJE65" s="1453"/>
      <c r="OJF65" s="1453"/>
      <c r="OJG65" s="1453"/>
      <c r="OJH65" s="1454"/>
      <c r="OJI65" s="666"/>
      <c r="OJJ65" s="666"/>
      <c r="OJK65" s="666"/>
      <c r="OJL65" s="1455"/>
      <c r="OJM65" s="666"/>
      <c r="OJN65" s="666"/>
      <c r="OJO65" s="666"/>
      <c r="OJP65" s="666"/>
      <c r="OJQ65" s="666"/>
      <c r="OJR65" s="666"/>
      <c r="OJS65" s="666"/>
      <c r="OJT65" s="666"/>
      <c r="OJU65" s="666"/>
      <c r="OJV65" s="1453"/>
      <c r="OJW65" s="1453"/>
      <c r="OJX65" s="1453"/>
      <c r="OJY65" s="1454"/>
      <c r="OJZ65" s="666"/>
      <c r="OKA65" s="666"/>
      <c r="OKB65" s="666"/>
      <c r="OKC65" s="1455"/>
      <c r="OKD65" s="666"/>
      <c r="OKE65" s="666"/>
      <c r="OKF65" s="666"/>
      <c r="OKG65" s="666"/>
      <c r="OKH65" s="666"/>
      <c r="OKI65" s="666"/>
      <c r="OKJ65" s="666"/>
      <c r="OKK65" s="666"/>
      <c r="OKL65" s="666"/>
      <c r="OKM65" s="1453"/>
      <c r="OKN65" s="1453"/>
      <c r="OKO65" s="1453"/>
      <c r="OKP65" s="1454"/>
      <c r="OKQ65" s="666"/>
      <c r="OKR65" s="666"/>
      <c r="OKS65" s="666"/>
      <c r="OKT65" s="1455"/>
      <c r="OKU65" s="666"/>
      <c r="OKV65" s="666"/>
      <c r="OKW65" s="666"/>
      <c r="OKX65" s="666"/>
      <c r="OKY65" s="666"/>
      <c r="OKZ65" s="666"/>
      <c r="OLA65" s="666"/>
      <c r="OLB65" s="666"/>
      <c r="OLC65" s="666"/>
      <c r="OLD65" s="1453"/>
      <c r="OLE65" s="1453"/>
      <c r="OLF65" s="1453"/>
      <c r="OLG65" s="1454"/>
      <c r="OLH65" s="666"/>
      <c r="OLI65" s="666"/>
      <c r="OLJ65" s="666"/>
      <c r="OLK65" s="1455"/>
      <c r="OLL65" s="666"/>
      <c r="OLM65" s="666"/>
      <c r="OLN65" s="666"/>
      <c r="OLO65" s="666"/>
      <c r="OLP65" s="666"/>
      <c r="OLQ65" s="666"/>
      <c r="OLR65" s="666"/>
      <c r="OLS65" s="666"/>
      <c r="OLT65" s="666"/>
      <c r="OLU65" s="1453"/>
      <c r="OLV65" s="1453"/>
      <c r="OLW65" s="1453"/>
      <c r="OLX65" s="1454"/>
      <c r="OLY65" s="666"/>
      <c r="OLZ65" s="666"/>
      <c r="OMA65" s="666"/>
      <c r="OMB65" s="1455"/>
      <c r="OMC65" s="666"/>
      <c r="OMD65" s="666"/>
      <c r="OME65" s="666"/>
      <c r="OMF65" s="666"/>
      <c r="OMG65" s="666"/>
      <c r="OMH65" s="666"/>
      <c r="OMI65" s="666"/>
      <c r="OMJ65" s="666"/>
      <c r="OMK65" s="666"/>
      <c r="OML65" s="1453"/>
      <c r="OMM65" s="1453"/>
      <c r="OMN65" s="1453"/>
      <c r="OMO65" s="1454"/>
      <c r="OMP65" s="666"/>
      <c r="OMQ65" s="666"/>
      <c r="OMR65" s="666"/>
      <c r="OMS65" s="1455"/>
      <c r="OMT65" s="666"/>
      <c r="OMU65" s="666"/>
      <c r="OMV65" s="666"/>
      <c r="OMW65" s="666"/>
      <c r="OMX65" s="666"/>
      <c r="OMY65" s="666"/>
      <c r="OMZ65" s="666"/>
      <c r="ONA65" s="666"/>
      <c r="ONB65" s="666"/>
      <c r="ONC65" s="1453"/>
      <c r="OND65" s="1453"/>
      <c r="ONE65" s="1453"/>
      <c r="ONF65" s="1454"/>
      <c r="ONG65" s="666"/>
      <c r="ONH65" s="666"/>
      <c r="ONI65" s="666"/>
      <c r="ONJ65" s="1455"/>
      <c r="ONK65" s="666"/>
      <c r="ONL65" s="666"/>
      <c r="ONM65" s="666"/>
      <c r="ONN65" s="666"/>
      <c r="ONO65" s="666"/>
      <c r="ONP65" s="666"/>
      <c r="ONQ65" s="666"/>
      <c r="ONR65" s="666"/>
      <c r="ONS65" s="666"/>
      <c r="ONT65" s="1453"/>
      <c r="ONU65" s="1453"/>
      <c r="ONV65" s="1453"/>
      <c r="ONW65" s="1454"/>
      <c r="ONX65" s="666"/>
      <c r="ONY65" s="666"/>
      <c r="ONZ65" s="666"/>
      <c r="OOA65" s="1455"/>
      <c r="OOB65" s="666"/>
      <c r="OOC65" s="666"/>
      <c r="OOD65" s="666"/>
      <c r="OOE65" s="666"/>
      <c r="OOF65" s="666"/>
      <c r="OOG65" s="666"/>
      <c r="OOH65" s="666"/>
      <c r="OOI65" s="666"/>
      <c r="OOJ65" s="666"/>
      <c r="OOK65" s="1453"/>
      <c r="OOL65" s="1453"/>
      <c r="OOM65" s="1453"/>
      <c r="OON65" s="1454"/>
      <c r="OOO65" s="666"/>
      <c r="OOP65" s="666"/>
      <c r="OOQ65" s="666"/>
      <c r="OOR65" s="1455"/>
      <c r="OOS65" s="666"/>
      <c r="OOT65" s="666"/>
      <c r="OOU65" s="666"/>
      <c r="OOV65" s="666"/>
      <c r="OOW65" s="666"/>
      <c r="OOX65" s="666"/>
      <c r="OOY65" s="666"/>
      <c r="OOZ65" s="666"/>
      <c r="OPA65" s="666"/>
      <c r="OPB65" s="1453"/>
      <c r="OPC65" s="1453"/>
      <c r="OPD65" s="1453"/>
      <c r="OPE65" s="1454"/>
      <c r="OPF65" s="666"/>
      <c r="OPG65" s="666"/>
      <c r="OPH65" s="666"/>
      <c r="OPI65" s="1455"/>
      <c r="OPJ65" s="666"/>
      <c r="OPK65" s="666"/>
      <c r="OPL65" s="666"/>
      <c r="OPM65" s="666"/>
      <c r="OPN65" s="666"/>
      <c r="OPO65" s="666"/>
      <c r="OPP65" s="666"/>
      <c r="OPQ65" s="666"/>
      <c r="OPR65" s="666"/>
      <c r="OPS65" s="1453"/>
      <c r="OPT65" s="1453"/>
      <c r="OPU65" s="1453"/>
      <c r="OPV65" s="1454"/>
      <c r="OPW65" s="666"/>
      <c r="OPX65" s="666"/>
      <c r="OPY65" s="666"/>
      <c r="OPZ65" s="1455"/>
      <c r="OQA65" s="666"/>
      <c r="OQB65" s="666"/>
      <c r="OQC65" s="666"/>
      <c r="OQD65" s="666"/>
      <c r="OQE65" s="666"/>
      <c r="OQF65" s="666"/>
      <c r="OQG65" s="666"/>
      <c r="OQH65" s="666"/>
      <c r="OQI65" s="666"/>
      <c r="OQJ65" s="1453"/>
      <c r="OQK65" s="1453"/>
      <c r="OQL65" s="1453"/>
      <c r="OQM65" s="1454"/>
      <c r="OQN65" s="666"/>
      <c r="OQO65" s="666"/>
      <c r="OQP65" s="666"/>
      <c r="OQQ65" s="1455"/>
      <c r="OQR65" s="666"/>
      <c r="OQS65" s="666"/>
      <c r="OQT65" s="666"/>
      <c r="OQU65" s="666"/>
      <c r="OQV65" s="666"/>
      <c r="OQW65" s="666"/>
      <c r="OQX65" s="666"/>
      <c r="OQY65" s="666"/>
      <c r="OQZ65" s="666"/>
      <c r="ORA65" s="1453"/>
      <c r="ORB65" s="1453"/>
      <c r="ORC65" s="1453"/>
      <c r="ORD65" s="1454"/>
      <c r="ORE65" s="666"/>
      <c r="ORF65" s="666"/>
      <c r="ORG65" s="666"/>
      <c r="ORH65" s="1455"/>
      <c r="ORI65" s="666"/>
      <c r="ORJ65" s="666"/>
      <c r="ORK65" s="666"/>
      <c r="ORL65" s="666"/>
      <c r="ORM65" s="666"/>
      <c r="ORN65" s="666"/>
      <c r="ORO65" s="666"/>
      <c r="ORP65" s="666"/>
      <c r="ORQ65" s="666"/>
      <c r="ORR65" s="1453"/>
      <c r="ORS65" s="1453"/>
      <c r="ORT65" s="1453"/>
      <c r="ORU65" s="1454"/>
      <c r="ORV65" s="666"/>
      <c r="ORW65" s="666"/>
      <c r="ORX65" s="666"/>
      <c r="ORY65" s="1455"/>
      <c r="ORZ65" s="666"/>
      <c r="OSA65" s="666"/>
      <c r="OSB65" s="666"/>
      <c r="OSC65" s="666"/>
      <c r="OSD65" s="666"/>
      <c r="OSE65" s="666"/>
      <c r="OSF65" s="666"/>
      <c r="OSG65" s="666"/>
      <c r="OSH65" s="666"/>
      <c r="OSI65" s="1453"/>
      <c r="OSJ65" s="1453"/>
      <c r="OSK65" s="1453"/>
      <c r="OSL65" s="1454"/>
      <c r="OSM65" s="666"/>
      <c r="OSN65" s="666"/>
      <c r="OSO65" s="666"/>
      <c r="OSP65" s="1455"/>
      <c r="OSQ65" s="666"/>
      <c r="OSR65" s="666"/>
      <c r="OSS65" s="666"/>
      <c r="OST65" s="666"/>
      <c r="OSU65" s="666"/>
      <c r="OSV65" s="666"/>
      <c r="OSW65" s="666"/>
      <c r="OSX65" s="666"/>
      <c r="OSY65" s="666"/>
      <c r="OSZ65" s="1453"/>
      <c r="OTA65" s="1453"/>
      <c r="OTB65" s="1453"/>
      <c r="OTC65" s="1454"/>
      <c r="OTD65" s="666"/>
      <c r="OTE65" s="666"/>
      <c r="OTF65" s="666"/>
      <c r="OTG65" s="1455"/>
      <c r="OTH65" s="666"/>
      <c r="OTI65" s="666"/>
      <c r="OTJ65" s="666"/>
      <c r="OTK65" s="666"/>
      <c r="OTL65" s="666"/>
      <c r="OTM65" s="666"/>
      <c r="OTN65" s="666"/>
      <c r="OTO65" s="666"/>
      <c r="OTP65" s="666"/>
      <c r="OTQ65" s="1453"/>
      <c r="OTR65" s="1453"/>
      <c r="OTS65" s="1453"/>
      <c r="OTT65" s="1454"/>
      <c r="OTU65" s="666"/>
      <c r="OTV65" s="666"/>
      <c r="OTW65" s="666"/>
      <c r="OTX65" s="1455"/>
      <c r="OTY65" s="666"/>
      <c r="OTZ65" s="666"/>
      <c r="OUA65" s="666"/>
      <c r="OUB65" s="666"/>
      <c r="OUC65" s="666"/>
      <c r="OUD65" s="666"/>
      <c r="OUE65" s="666"/>
      <c r="OUF65" s="666"/>
      <c r="OUG65" s="666"/>
      <c r="OUH65" s="1453"/>
      <c r="OUI65" s="1453"/>
      <c r="OUJ65" s="1453"/>
      <c r="OUK65" s="1454"/>
      <c r="OUL65" s="666"/>
      <c r="OUM65" s="666"/>
      <c r="OUN65" s="666"/>
      <c r="OUO65" s="1455"/>
      <c r="OUP65" s="666"/>
      <c r="OUQ65" s="666"/>
      <c r="OUR65" s="666"/>
      <c r="OUS65" s="666"/>
      <c r="OUT65" s="666"/>
      <c r="OUU65" s="666"/>
      <c r="OUV65" s="666"/>
      <c r="OUW65" s="666"/>
      <c r="OUX65" s="666"/>
      <c r="OUY65" s="1453"/>
      <c r="OUZ65" s="1453"/>
      <c r="OVA65" s="1453"/>
      <c r="OVB65" s="1454"/>
      <c r="OVC65" s="666"/>
      <c r="OVD65" s="666"/>
      <c r="OVE65" s="666"/>
      <c r="OVF65" s="1455"/>
      <c r="OVG65" s="666"/>
      <c r="OVH65" s="666"/>
      <c r="OVI65" s="666"/>
      <c r="OVJ65" s="666"/>
      <c r="OVK65" s="666"/>
      <c r="OVL65" s="666"/>
      <c r="OVM65" s="666"/>
      <c r="OVN65" s="666"/>
      <c r="OVO65" s="666"/>
      <c r="OVP65" s="1453"/>
      <c r="OVQ65" s="1453"/>
      <c r="OVR65" s="1453"/>
      <c r="OVS65" s="1454"/>
      <c r="OVT65" s="666"/>
      <c r="OVU65" s="666"/>
      <c r="OVV65" s="666"/>
      <c r="OVW65" s="1455"/>
      <c r="OVX65" s="666"/>
      <c r="OVY65" s="666"/>
      <c r="OVZ65" s="666"/>
      <c r="OWA65" s="666"/>
      <c r="OWB65" s="666"/>
      <c r="OWC65" s="666"/>
      <c r="OWD65" s="666"/>
      <c r="OWE65" s="666"/>
      <c r="OWF65" s="666"/>
      <c r="OWG65" s="1453"/>
      <c r="OWH65" s="1453"/>
      <c r="OWI65" s="1453"/>
      <c r="OWJ65" s="1454"/>
      <c r="OWK65" s="666"/>
      <c r="OWL65" s="666"/>
      <c r="OWM65" s="666"/>
      <c r="OWN65" s="1455"/>
      <c r="OWO65" s="666"/>
      <c r="OWP65" s="666"/>
      <c r="OWQ65" s="666"/>
      <c r="OWR65" s="666"/>
      <c r="OWS65" s="666"/>
      <c r="OWT65" s="666"/>
      <c r="OWU65" s="666"/>
      <c r="OWV65" s="666"/>
      <c r="OWW65" s="666"/>
      <c r="OWX65" s="1453"/>
      <c r="OWY65" s="1453"/>
      <c r="OWZ65" s="1453"/>
      <c r="OXA65" s="1454"/>
      <c r="OXB65" s="666"/>
      <c r="OXC65" s="666"/>
      <c r="OXD65" s="666"/>
      <c r="OXE65" s="1455"/>
      <c r="OXF65" s="666"/>
      <c r="OXG65" s="666"/>
      <c r="OXH65" s="666"/>
      <c r="OXI65" s="666"/>
      <c r="OXJ65" s="666"/>
      <c r="OXK65" s="666"/>
      <c r="OXL65" s="666"/>
      <c r="OXM65" s="666"/>
      <c r="OXN65" s="666"/>
      <c r="OXO65" s="1453"/>
      <c r="OXP65" s="1453"/>
      <c r="OXQ65" s="1453"/>
      <c r="OXR65" s="1454"/>
      <c r="OXS65" s="666"/>
      <c r="OXT65" s="666"/>
      <c r="OXU65" s="666"/>
      <c r="OXV65" s="1455"/>
      <c r="OXW65" s="666"/>
      <c r="OXX65" s="666"/>
      <c r="OXY65" s="666"/>
      <c r="OXZ65" s="666"/>
      <c r="OYA65" s="666"/>
      <c r="OYB65" s="666"/>
      <c r="OYC65" s="666"/>
      <c r="OYD65" s="666"/>
      <c r="OYE65" s="666"/>
      <c r="OYF65" s="1453"/>
      <c r="OYG65" s="1453"/>
      <c r="OYH65" s="1453"/>
      <c r="OYI65" s="1454"/>
      <c r="OYJ65" s="666"/>
      <c r="OYK65" s="666"/>
      <c r="OYL65" s="666"/>
      <c r="OYM65" s="1455"/>
      <c r="OYN65" s="666"/>
      <c r="OYO65" s="666"/>
      <c r="OYP65" s="666"/>
      <c r="OYQ65" s="666"/>
      <c r="OYR65" s="666"/>
      <c r="OYS65" s="666"/>
      <c r="OYT65" s="666"/>
      <c r="OYU65" s="666"/>
      <c r="OYV65" s="666"/>
      <c r="OYW65" s="1453"/>
      <c r="OYX65" s="1453"/>
      <c r="OYY65" s="1453"/>
      <c r="OYZ65" s="1454"/>
      <c r="OZA65" s="666"/>
      <c r="OZB65" s="666"/>
      <c r="OZC65" s="666"/>
      <c r="OZD65" s="1455"/>
      <c r="OZE65" s="666"/>
      <c r="OZF65" s="666"/>
      <c r="OZG65" s="666"/>
      <c r="OZH65" s="666"/>
      <c r="OZI65" s="666"/>
      <c r="OZJ65" s="666"/>
      <c r="OZK65" s="666"/>
      <c r="OZL65" s="666"/>
      <c r="OZM65" s="666"/>
      <c r="OZN65" s="1453"/>
      <c r="OZO65" s="1453"/>
      <c r="OZP65" s="1453"/>
      <c r="OZQ65" s="1454"/>
      <c r="OZR65" s="666"/>
      <c r="OZS65" s="666"/>
      <c r="OZT65" s="666"/>
      <c r="OZU65" s="1455"/>
      <c r="OZV65" s="666"/>
      <c r="OZW65" s="666"/>
      <c r="OZX65" s="666"/>
      <c r="OZY65" s="666"/>
      <c r="OZZ65" s="666"/>
      <c r="PAA65" s="666"/>
      <c r="PAB65" s="666"/>
      <c r="PAC65" s="666"/>
      <c r="PAD65" s="666"/>
      <c r="PAE65" s="1453"/>
      <c r="PAF65" s="1453"/>
      <c r="PAG65" s="1453"/>
      <c r="PAH65" s="1454"/>
      <c r="PAI65" s="666"/>
      <c r="PAJ65" s="666"/>
      <c r="PAK65" s="666"/>
      <c r="PAL65" s="1455"/>
      <c r="PAM65" s="666"/>
      <c r="PAN65" s="666"/>
      <c r="PAO65" s="666"/>
      <c r="PAP65" s="666"/>
      <c r="PAQ65" s="666"/>
      <c r="PAR65" s="666"/>
      <c r="PAS65" s="666"/>
      <c r="PAT65" s="666"/>
      <c r="PAU65" s="666"/>
      <c r="PAV65" s="1453"/>
      <c r="PAW65" s="1453"/>
      <c r="PAX65" s="1453"/>
      <c r="PAY65" s="1454"/>
      <c r="PAZ65" s="666"/>
      <c r="PBA65" s="666"/>
      <c r="PBB65" s="666"/>
      <c r="PBC65" s="1455"/>
      <c r="PBD65" s="666"/>
      <c r="PBE65" s="666"/>
      <c r="PBF65" s="666"/>
      <c r="PBG65" s="666"/>
      <c r="PBH65" s="666"/>
      <c r="PBI65" s="666"/>
      <c r="PBJ65" s="666"/>
      <c r="PBK65" s="666"/>
      <c r="PBL65" s="666"/>
      <c r="PBM65" s="1453"/>
      <c r="PBN65" s="1453"/>
      <c r="PBO65" s="1453"/>
      <c r="PBP65" s="1454"/>
      <c r="PBQ65" s="666"/>
      <c r="PBR65" s="666"/>
      <c r="PBS65" s="666"/>
      <c r="PBT65" s="1455"/>
      <c r="PBU65" s="666"/>
      <c r="PBV65" s="666"/>
      <c r="PBW65" s="666"/>
      <c r="PBX65" s="666"/>
      <c r="PBY65" s="666"/>
      <c r="PBZ65" s="666"/>
      <c r="PCA65" s="666"/>
      <c r="PCB65" s="666"/>
      <c r="PCC65" s="666"/>
      <c r="PCD65" s="1453"/>
      <c r="PCE65" s="1453"/>
      <c r="PCF65" s="1453"/>
      <c r="PCG65" s="1454"/>
      <c r="PCH65" s="666"/>
      <c r="PCI65" s="666"/>
      <c r="PCJ65" s="666"/>
      <c r="PCK65" s="1455"/>
      <c r="PCL65" s="666"/>
      <c r="PCM65" s="666"/>
      <c r="PCN65" s="666"/>
      <c r="PCO65" s="666"/>
      <c r="PCP65" s="666"/>
      <c r="PCQ65" s="666"/>
      <c r="PCR65" s="666"/>
      <c r="PCS65" s="666"/>
      <c r="PCT65" s="666"/>
      <c r="PCU65" s="1453"/>
      <c r="PCV65" s="1453"/>
      <c r="PCW65" s="1453"/>
      <c r="PCX65" s="1454"/>
      <c r="PCY65" s="666"/>
      <c r="PCZ65" s="666"/>
      <c r="PDA65" s="666"/>
      <c r="PDB65" s="1455"/>
      <c r="PDC65" s="666"/>
      <c r="PDD65" s="666"/>
      <c r="PDE65" s="666"/>
      <c r="PDF65" s="666"/>
      <c r="PDG65" s="666"/>
      <c r="PDH65" s="666"/>
      <c r="PDI65" s="666"/>
      <c r="PDJ65" s="666"/>
      <c r="PDK65" s="666"/>
      <c r="PDL65" s="1453"/>
      <c r="PDM65" s="1453"/>
      <c r="PDN65" s="1453"/>
      <c r="PDO65" s="1454"/>
      <c r="PDP65" s="666"/>
      <c r="PDQ65" s="666"/>
      <c r="PDR65" s="666"/>
      <c r="PDS65" s="1455"/>
      <c r="PDT65" s="666"/>
      <c r="PDU65" s="666"/>
      <c r="PDV65" s="666"/>
      <c r="PDW65" s="666"/>
      <c r="PDX65" s="666"/>
      <c r="PDY65" s="666"/>
      <c r="PDZ65" s="666"/>
      <c r="PEA65" s="666"/>
      <c r="PEB65" s="666"/>
      <c r="PEC65" s="1453"/>
      <c r="PED65" s="1453"/>
      <c r="PEE65" s="1453"/>
      <c r="PEF65" s="1454"/>
      <c r="PEG65" s="666"/>
      <c r="PEH65" s="666"/>
      <c r="PEI65" s="666"/>
      <c r="PEJ65" s="1455"/>
      <c r="PEK65" s="666"/>
      <c r="PEL65" s="666"/>
      <c r="PEM65" s="666"/>
      <c r="PEN65" s="666"/>
      <c r="PEO65" s="666"/>
      <c r="PEP65" s="666"/>
      <c r="PEQ65" s="666"/>
      <c r="PER65" s="666"/>
      <c r="PES65" s="666"/>
      <c r="PET65" s="1453"/>
      <c r="PEU65" s="1453"/>
      <c r="PEV65" s="1453"/>
      <c r="PEW65" s="1454"/>
      <c r="PEX65" s="666"/>
      <c r="PEY65" s="666"/>
      <c r="PEZ65" s="666"/>
      <c r="PFA65" s="1455"/>
      <c r="PFB65" s="666"/>
      <c r="PFC65" s="666"/>
      <c r="PFD65" s="666"/>
      <c r="PFE65" s="666"/>
      <c r="PFF65" s="666"/>
      <c r="PFG65" s="666"/>
      <c r="PFH65" s="666"/>
      <c r="PFI65" s="666"/>
      <c r="PFJ65" s="666"/>
      <c r="PFK65" s="1453"/>
      <c r="PFL65" s="1453"/>
      <c r="PFM65" s="1453"/>
      <c r="PFN65" s="1454"/>
      <c r="PFO65" s="666"/>
      <c r="PFP65" s="666"/>
      <c r="PFQ65" s="666"/>
      <c r="PFR65" s="1455"/>
      <c r="PFS65" s="666"/>
      <c r="PFT65" s="666"/>
      <c r="PFU65" s="666"/>
      <c r="PFV65" s="666"/>
      <c r="PFW65" s="666"/>
      <c r="PFX65" s="666"/>
      <c r="PFY65" s="666"/>
      <c r="PFZ65" s="666"/>
      <c r="PGA65" s="666"/>
      <c r="PGB65" s="1453"/>
      <c r="PGC65" s="1453"/>
      <c r="PGD65" s="1453"/>
      <c r="PGE65" s="1454"/>
      <c r="PGF65" s="666"/>
      <c r="PGG65" s="666"/>
      <c r="PGH65" s="666"/>
      <c r="PGI65" s="1455"/>
      <c r="PGJ65" s="666"/>
      <c r="PGK65" s="666"/>
      <c r="PGL65" s="666"/>
      <c r="PGM65" s="666"/>
      <c r="PGN65" s="666"/>
      <c r="PGO65" s="666"/>
      <c r="PGP65" s="666"/>
      <c r="PGQ65" s="666"/>
      <c r="PGR65" s="666"/>
      <c r="PGS65" s="1453"/>
      <c r="PGT65" s="1453"/>
      <c r="PGU65" s="1453"/>
      <c r="PGV65" s="1454"/>
      <c r="PGW65" s="666"/>
      <c r="PGX65" s="666"/>
      <c r="PGY65" s="666"/>
      <c r="PGZ65" s="1455"/>
      <c r="PHA65" s="666"/>
      <c r="PHB65" s="666"/>
      <c r="PHC65" s="666"/>
      <c r="PHD65" s="666"/>
      <c r="PHE65" s="666"/>
      <c r="PHF65" s="666"/>
      <c r="PHG65" s="666"/>
      <c r="PHH65" s="666"/>
      <c r="PHI65" s="666"/>
      <c r="PHJ65" s="1453"/>
      <c r="PHK65" s="1453"/>
      <c r="PHL65" s="1453"/>
      <c r="PHM65" s="1454"/>
      <c r="PHN65" s="666"/>
      <c r="PHO65" s="666"/>
      <c r="PHP65" s="666"/>
      <c r="PHQ65" s="1455"/>
      <c r="PHR65" s="666"/>
      <c r="PHS65" s="666"/>
      <c r="PHT65" s="666"/>
      <c r="PHU65" s="666"/>
      <c r="PHV65" s="666"/>
      <c r="PHW65" s="666"/>
      <c r="PHX65" s="666"/>
      <c r="PHY65" s="666"/>
      <c r="PHZ65" s="666"/>
      <c r="PIA65" s="1453"/>
      <c r="PIB65" s="1453"/>
      <c r="PIC65" s="1453"/>
      <c r="PID65" s="1454"/>
      <c r="PIE65" s="666"/>
      <c r="PIF65" s="666"/>
      <c r="PIG65" s="666"/>
      <c r="PIH65" s="1455"/>
      <c r="PII65" s="666"/>
      <c r="PIJ65" s="666"/>
      <c r="PIK65" s="666"/>
      <c r="PIL65" s="666"/>
      <c r="PIM65" s="666"/>
      <c r="PIN65" s="666"/>
      <c r="PIO65" s="666"/>
      <c r="PIP65" s="666"/>
      <c r="PIQ65" s="666"/>
      <c r="PIR65" s="1453"/>
      <c r="PIS65" s="1453"/>
      <c r="PIT65" s="1453"/>
      <c r="PIU65" s="1454"/>
      <c r="PIV65" s="666"/>
      <c r="PIW65" s="666"/>
      <c r="PIX65" s="666"/>
      <c r="PIY65" s="1455"/>
      <c r="PIZ65" s="666"/>
      <c r="PJA65" s="666"/>
      <c r="PJB65" s="666"/>
      <c r="PJC65" s="666"/>
      <c r="PJD65" s="666"/>
      <c r="PJE65" s="666"/>
      <c r="PJF65" s="666"/>
      <c r="PJG65" s="666"/>
      <c r="PJH65" s="666"/>
      <c r="PJI65" s="1453"/>
      <c r="PJJ65" s="1453"/>
      <c r="PJK65" s="1453"/>
      <c r="PJL65" s="1454"/>
      <c r="PJM65" s="666"/>
      <c r="PJN65" s="666"/>
      <c r="PJO65" s="666"/>
      <c r="PJP65" s="1455"/>
      <c r="PJQ65" s="666"/>
      <c r="PJR65" s="666"/>
      <c r="PJS65" s="666"/>
      <c r="PJT65" s="666"/>
      <c r="PJU65" s="666"/>
      <c r="PJV65" s="666"/>
      <c r="PJW65" s="666"/>
      <c r="PJX65" s="666"/>
      <c r="PJY65" s="666"/>
      <c r="PJZ65" s="1453"/>
      <c r="PKA65" s="1453"/>
      <c r="PKB65" s="1453"/>
      <c r="PKC65" s="1454"/>
      <c r="PKD65" s="666"/>
      <c r="PKE65" s="666"/>
      <c r="PKF65" s="666"/>
      <c r="PKG65" s="1455"/>
      <c r="PKH65" s="666"/>
      <c r="PKI65" s="666"/>
      <c r="PKJ65" s="666"/>
      <c r="PKK65" s="666"/>
      <c r="PKL65" s="666"/>
      <c r="PKM65" s="666"/>
      <c r="PKN65" s="666"/>
      <c r="PKO65" s="666"/>
      <c r="PKP65" s="666"/>
      <c r="PKQ65" s="1453"/>
      <c r="PKR65" s="1453"/>
      <c r="PKS65" s="1453"/>
      <c r="PKT65" s="1454"/>
      <c r="PKU65" s="666"/>
      <c r="PKV65" s="666"/>
      <c r="PKW65" s="666"/>
      <c r="PKX65" s="1455"/>
      <c r="PKY65" s="666"/>
      <c r="PKZ65" s="666"/>
      <c r="PLA65" s="666"/>
      <c r="PLB65" s="666"/>
      <c r="PLC65" s="666"/>
      <c r="PLD65" s="666"/>
      <c r="PLE65" s="666"/>
      <c r="PLF65" s="666"/>
      <c r="PLG65" s="666"/>
      <c r="PLH65" s="1453"/>
      <c r="PLI65" s="1453"/>
      <c r="PLJ65" s="1453"/>
      <c r="PLK65" s="1454"/>
      <c r="PLL65" s="666"/>
      <c r="PLM65" s="666"/>
      <c r="PLN65" s="666"/>
      <c r="PLO65" s="1455"/>
      <c r="PLP65" s="666"/>
      <c r="PLQ65" s="666"/>
      <c r="PLR65" s="666"/>
      <c r="PLS65" s="666"/>
      <c r="PLT65" s="666"/>
      <c r="PLU65" s="666"/>
      <c r="PLV65" s="666"/>
      <c r="PLW65" s="666"/>
      <c r="PLX65" s="666"/>
      <c r="PLY65" s="1453"/>
      <c r="PLZ65" s="1453"/>
      <c r="PMA65" s="1453"/>
      <c r="PMB65" s="1454"/>
      <c r="PMC65" s="666"/>
      <c r="PMD65" s="666"/>
      <c r="PME65" s="666"/>
      <c r="PMF65" s="1455"/>
      <c r="PMG65" s="666"/>
      <c r="PMH65" s="666"/>
      <c r="PMI65" s="666"/>
      <c r="PMJ65" s="666"/>
      <c r="PMK65" s="666"/>
      <c r="PML65" s="666"/>
      <c r="PMM65" s="666"/>
      <c r="PMN65" s="666"/>
      <c r="PMO65" s="666"/>
      <c r="PMP65" s="1453"/>
      <c r="PMQ65" s="1453"/>
      <c r="PMR65" s="1453"/>
      <c r="PMS65" s="1454"/>
      <c r="PMT65" s="666"/>
      <c r="PMU65" s="666"/>
      <c r="PMV65" s="666"/>
      <c r="PMW65" s="1455"/>
      <c r="PMX65" s="666"/>
      <c r="PMY65" s="666"/>
      <c r="PMZ65" s="666"/>
      <c r="PNA65" s="666"/>
      <c r="PNB65" s="666"/>
      <c r="PNC65" s="666"/>
      <c r="PND65" s="666"/>
      <c r="PNE65" s="666"/>
      <c r="PNF65" s="666"/>
      <c r="PNG65" s="1453"/>
      <c r="PNH65" s="1453"/>
      <c r="PNI65" s="1453"/>
      <c r="PNJ65" s="1454"/>
      <c r="PNK65" s="666"/>
      <c r="PNL65" s="666"/>
      <c r="PNM65" s="666"/>
      <c r="PNN65" s="1455"/>
      <c r="PNO65" s="666"/>
      <c r="PNP65" s="666"/>
      <c r="PNQ65" s="666"/>
      <c r="PNR65" s="666"/>
      <c r="PNS65" s="666"/>
      <c r="PNT65" s="666"/>
      <c r="PNU65" s="666"/>
      <c r="PNV65" s="666"/>
      <c r="PNW65" s="666"/>
      <c r="PNX65" s="1453"/>
      <c r="PNY65" s="1453"/>
      <c r="PNZ65" s="1453"/>
      <c r="POA65" s="1454"/>
      <c r="POB65" s="666"/>
      <c r="POC65" s="666"/>
      <c r="POD65" s="666"/>
      <c r="POE65" s="1455"/>
      <c r="POF65" s="666"/>
      <c r="POG65" s="666"/>
      <c r="POH65" s="666"/>
      <c r="POI65" s="666"/>
      <c r="POJ65" s="666"/>
      <c r="POK65" s="666"/>
      <c r="POL65" s="666"/>
      <c r="POM65" s="666"/>
      <c r="PON65" s="666"/>
      <c r="POO65" s="1453"/>
      <c r="POP65" s="1453"/>
      <c r="POQ65" s="1453"/>
      <c r="POR65" s="1454"/>
      <c r="POS65" s="666"/>
      <c r="POT65" s="666"/>
      <c r="POU65" s="666"/>
      <c r="POV65" s="1455"/>
      <c r="POW65" s="666"/>
      <c r="POX65" s="666"/>
      <c r="POY65" s="666"/>
      <c r="POZ65" s="666"/>
      <c r="PPA65" s="666"/>
      <c r="PPB65" s="666"/>
      <c r="PPC65" s="666"/>
      <c r="PPD65" s="666"/>
      <c r="PPE65" s="666"/>
      <c r="PPF65" s="1453"/>
      <c r="PPG65" s="1453"/>
      <c r="PPH65" s="1453"/>
      <c r="PPI65" s="1454"/>
      <c r="PPJ65" s="666"/>
      <c r="PPK65" s="666"/>
      <c r="PPL65" s="666"/>
      <c r="PPM65" s="1455"/>
      <c r="PPN65" s="666"/>
      <c r="PPO65" s="666"/>
      <c r="PPP65" s="666"/>
      <c r="PPQ65" s="666"/>
      <c r="PPR65" s="666"/>
      <c r="PPS65" s="666"/>
      <c r="PPT65" s="666"/>
      <c r="PPU65" s="666"/>
      <c r="PPV65" s="666"/>
      <c r="PPW65" s="1453"/>
      <c r="PPX65" s="1453"/>
      <c r="PPY65" s="1453"/>
      <c r="PPZ65" s="1454"/>
      <c r="PQA65" s="666"/>
      <c r="PQB65" s="666"/>
      <c r="PQC65" s="666"/>
      <c r="PQD65" s="1455"/>
      <c r="PQE65" s="666"/>
      <c r="PQF65" s="666"/>
      <c r="PQG65" s="666"/>
      <c r="PQH65" s="666"/>
      <c r="PQI65" s="666"/>
      <c r="PQJ65" s="666"/>
      <c r="PQK65" s="666"/>
      <c r="PQL65" s="666"/>
      <c r="PQM65" s="666"/>
      <c r="PQN65" s="1453"/>
      <c r="PQO65" s="1453"/>
      <c r="PQP65" s="1453"/>
      <c r="PQQ65" s="1454"/>
      <c r="PQR65" s="666"/>
      <c r="PQS65" s="666"/>
      <c r="PQT65" s="666"/>
      <c r="PQU65" s="1455"/>
      <c r="PQV65" s="666"/>
      <c r="PQW65" s="666"/>
      <c r="PQX65" s="666"/>
      <c r="PQY65" s="666"/>
      <c r="PQZ65" s="666"/>
      <c r="PRA65" s="666"/>
      <c r="PRB65" s="666"/>
      <c r="PRC65" s="666"/>
      <c r="PRD65" s="666"/>
      <c r="PRE65" s="1453"/>
      <c r="PRF65" s="1453"/>
      <c r="PRG65" s="1453"/>
      <c r="PRH65" s="1454"/>
      <c r="PRI65" s="666"/>
      <c r="PRJ65" s="666"/>
      <c r="PRK65" s="666"/>
      <c r="PRL65" s="1455"/>
      <c r="PRM65" s="666"/>
      <c r="PRN65" s="666"/>
      <c r="PRO65" s="666"/>
      <c r="PRP65" s="666"/>
      <c r="PRQ65" s="666"/>
      <c r="PRR65" s="666"/>
      <c r="PRS65" s="666"/>
      <c r="PRT65" s="666"/>
      <c r="PRU65" s="666"/>
      <c r="PRV65" s="1453"/>
      <c r="PRW65" s="1453"/>
      <c r="PRX65" s="1453"/>
      <c r="PRY65" s="1454"/>
      <c r="PRZ65" s="666"/>
      <c r="PSA65" s="666"/>
      <c r="PSB65" s="666"/>
      <c r="PSC65" s="1455"/>
      <c r="PSD65" s="666"/>
      <c r="PSE65" s="666"/>
      <c r="PSF65" s="666"/>
      <c r="PSG65" s="666"/>
      <c r="PSH65" s="666"/>
      <c r="PSI65" s="666"/>
      <c r="PSJ65" s="666"/>
      <c r="PSK65" s="666"/>
      <c r="PSL65" s="666"/>
      <c r="PSM65" s="1453"/>
      <c r="PSN65" s="1453"/>
      <c r="PSO65" s="1453"/>
      <c r="PSP65" s="1454"/>
      <c r="PSQ65" s="666"/>
      <c r="PSR65" s="666"/>
      <c r="PSS65" s="666"/>
      <c r="PST65" s="1455"/>
      <c r="PSU65" s="666"/>
      <c r="PSV65" s="666"/>
      <c r="PSW65" s="666"/>
      <c r="PSX65" s="666"/>
      <c r="PSY65" s="666"/>
      <c r="PSZ65" s="666"/>
      <c r="PTA65" s="666"/>
      <c r="PTB65" s="666"/>
      <c r="PTC65" s="666"/>
      <c r="PTD65" s="1453"/>
      <c r="PTE65" s="1453"/>
      <c r="PTF65" s="1453"/>
      <c r="PTG65" s="1454"/>
      <c r="PTH65" s="666"/>
      <c r="PTI65" s="666"/>
      <c r="PTJ65" s="666"/>
      <c r="PTK65" s="1455"/>
      <c r="PTL65" s="666"/>
      <c r="PTM65" s="666"/>
      <c r="PTN65" s="666"/>
      <c r="PTO65" s="666"/>
      <c r="PTP65" s="666"/>
      <c r="PTQ65" s="666"/>
      <c r="PTR65" s="666"/>
      <c r="PTS65" s="666"/>
      <c r="PTT65" s="666"/>
      <c r="PTU65" s="1453"/>
      <c r="PTV65" s="1453"/>
      <c r="PTW65" s="1453"/>
      <c r="PTX65" s="1454"/>
      <c r="PTY65" s="666"/>
      <c r="PTZ65" s="666"/>
      <c r="PUA65" s="666"/>
      <c r="PUB65" s="1455"/>
      <c r="PUC65" s="666"/>
      <c r="PUD65" s="666"/>
      <c r="PUE65" s="666"/>
      <c r="PUF65" s="666"/>
      <c r="PUG65" s="666"/>
      <c r="PUH65" s="666"/>
      <c r="PUI65" s="666"/>
      <c r="PUJ65" s="666"/>
      <c r="PUK65" s="666"/>
      <c r="PUL65" s="1453"/>
      <c r="PUM65" s="1453"/>
      <c r="PUN65" s="1453"/>
      <c r="PUO65" s="1454"/>
      <c r="PUP65" s="666"/>
      <c r="PUQ65" s="666"/>
      <c r="PUR65" s="666"/>
      <c r="PUS65" s="1455"/>
      <c r="PUT65" s="666"/>
      <c r="PUU65" s="666"/>
      <c r="PUV65" s="666"/>
      <c r="PUW65" s="666"/>
      <c r="PUX65" s="666"/>
      <c r="PUY65" s="666"/>
      <c r="PUZ65" s="666"/>
      <c r="PVA65" s="666"/>
      <c r="PVB65" s="666"/>
      <c r="PVC65" s="1453"/>
      <c r="PVD65" s="1453"/>
      <c r="PVE65" s="1453"/>
      <c r="PVF65" s="1454"/>
      <c r="PVG65" s="666"/>
      <c r="PVH65" s="666"/>
      <c r="PVI65" s="666"/>
      <c r="PVJ65" s="1455"/>
      <c r="PVK65" s="666"/>
      <c r="PVL65" s="666"/>
      <c r="PVM65" s="666"/>
      <c r="PVN65" s="666"/>
      <c r="PVO65" s="666"/>
      <c r="PVP65" s="666"/>
      <c r="PVQ65" s="666"/>
      <c r="PVR65" s="666"/>
      <c r="PVS65" s="666"/>
      <c r="PVT65" s="1453"/>
      <c r="PVU65" s="1453"/>
      <c r="PVV65" s="1453"/>
      <c r="PVW65" s="1454"/>
      <c r="PVX65" s="666"/>
      <c r="PVY65" s="666"/>
      <c r="PVZ65" s="666"/>
      <c r="PWA65" s="1455"/>
      <c r="PWB65" s="666"/>
      <c r="PWC65" s="666"/>
      <c r="PWD65" s="666"/>
      <c r="PWE65" s="666"/>
      <c r="PWF65" s="666"/>
      <c r="PWG65" s="666"/>
      <c r="PWH65" s="666"/>
      <c r="PWI65" s="666"/>
      <c r="PWJ65" s="666"/>
      <c r="PWK65" s="1453"/>
      <c r="PWL65" s="1453"/>
      <c r="PWM65" s="1453"/>
      <c r="PWN65" s="1454"/>
      <c r="PWO65" s="666"/>
      <c r="PWP65" s="666"/>
      <c r="PWQ65" s="666"/>
      <c r="PWR65" s="1455"/>
      <c r="PWS65" s="666"/>
      <c r="PWT65" s="666"/>
      <c r="PWU65" s="666"/>
      <c r="PWV65" s="666"/>
      <c r="PWW65" s="666"/>
      <c r="PWX65" s="666"/>
      <c r="PWY65" s="666"/>
      <c r="PWZ65" s="666"/>
      <c r="PXA65" s="666"/>
      <c r="PXB65" s="1453"/>
      <c r="PXC65" s="1453"/>
      <c r="PXD65" s="1453"/>
      <c r="PXE65" s="1454"/>
      <c r="PXF65" s="666"/>
      <c r="PXG65" s="666"/>
      <c r="PXH65" s="666"/>
      <c r="PXI65" s="1455"/>
      <c r="PXJ65" s="666"/>
      <c r="PXK65" s="666"/>
      <c r="PXL65" s="666"/>
      <c r="PXM65" s="666"/>
      <c r="PXN65" s="666"/>
      <c r="PXO65" s="666"/>
      <c r="PXP65" s="666"/>
      <c r="PXQ65" s="666"/>
      <c r="PXR65" s="666"/>
      <c r="PXS65" s="1453"/>
      <c r="PXT65" s="1453"/>
      <c r="PXU65" s="1453"/>
      <c r="PXV65" s="1454"/>
      <c r="PXW65" s="666"/>
      <c r="PXX65" s="666"/>
      <c r="PXY65" s="666"/>
      <c r="PXZ65" s="1455"/>
      <c r="PYA65" s="666"/>
      <c r="PYB65" s="666"/>
      <c r="PYC65" s="666"/>
      <c r="PYD65" s="666"/>
      <c r="PYE65" s="666"/>
      <c r="PYF65" s="666"/>
      <c r="PYG65" s="666"/>
      <c r="PYH65" s="666"/>
      <c r="PYI65" s="666"/>
      <c r="PYJ65" s="1453"/>
      <c r="PYK65" s="1453"/>
      <c r="PYL65" s="1453"/>
      <c r="PYM65" s="1454"/>
      <c r="PYN65" s="666"/>
      <c r="PYO65" s="666"/>
      <c r="PYP65" s="666"/>
      <c r="PYQ65" s="1455"/>
      <c r="PYR65" s="666"/>
      <c r="PYS65" s="666"/>
      <c r="PYT65" s="666"/>
      <c r="PYU65" s="666"/>
      <c r="PYV65" s="666"/>
      <c r="PYW65" s="666"/>
      <c r="PYX65" s="666"/>
      <c r="PYY65" s="666"/>
      <c r="PYZ65" s="666"/>
      <c r="PZA65" s="1453"/>
      <c r="PZB65" s="1453"/>
      <c r="PZC65" s="1453"/>
      <c r="PZD65" s="1454"/>
      <c r="PZE65" s="666"/>
      <c r="PZF65" s="666"/>
      <c r="PZG65" s="666"/>
      <c r="PZH65" s="1455"/>
      <c r="PZI65" s="666"/>
      <c r="PZJ65" s="666"/>
      <c r="PZK65" s="666"/>
      <c r="PZL65" s="666"/>
      <c r="PZM65" s="666"/>
      <c r="PZN65" s="666"/>
      <c r="PZO65" s="666"/>
      <c r="PZP65" s="666"/>
      <c r="PZQ65" s="666"/>
      <c r="PZR65" s="1453"/>
      <c r="PZS65" s="1453"/>
      <c r="PZT65" s="1453"/>
      <c r="PZU65" s="1454"/>
      <c r="PZV65" s="666"/>
      <c r="PZW65" s="666"/>
      <c r="PZX65" s="666"/>
      <c r="PZY65" s="1455"/>
      <c r="PZZ65" s="666"/>
      <c r="QAA65" s="666"/>
      <c r="QAB65" s="666"/>
      <c r="QAC65" s="666"/>
      <c r="QAD65" s="666"/>
      <c r="QAE65" s="666"/>
      <c r="QAF65" s="666"/>
      <c r="QAG65" s="666"/>
      <c r="QAH65" s="666"/>
      <c r="QAI65" s="1453"/>
      <c r="QAJ65" s="1453"/>
      <c r="QAK65" s="1453"/>
      <c r="QAL65" s="1454"/>
      <c r="QAM65" s="666"/>
      <c r="QAN65" s="666"/>
      <c r="QAO65" s="666"/>
      <c r="QAP65" s="1455"/>
      <c r="QAQ65" s="666"/>
      <c r="QAR65" s="666"/>
      <c r="QAS65" s="666"/>
      <c r="QAT65" s="666"/>
      <c r="QAU65" s="666"/>
      <c r="QAV65" s="666"/>
      <c r="QAW65" s="666"/>
      <c r="QAX65" s="666"/>
      <c r="QAY65" s="666"/>
      <c r="QAZ65" s="1453"/>
      <c r="QBA65" s="1453"/>
      <c r="QBB65" s="1453"/>
      <c r="QBC65" s="1454"/>
      <c r="QBD65" s="666"/>
      <c r="QBE65" s="666"/>
      <c r="QBF65" s="666"/>
      <c r="QBG65" s="1455"/>
      <c r="QBH65" s="666"/>
      <c r="QBI65" s="666"/>
      <c r="QBJ65" s="666"/>
      <c r="QBK65" s="666"/>
      <c r="QBL65" s="666"/>
      <c r="QBM65" s="666"/>
      <c r="QBN65" s="666"/>
      <c r="QBO65" s="666"/>
      <c r="QBP65" s="666"/>
      <c r="QBQ65" s="1453"/>
      <c r="QBR65" s="1453"/>
      <c r="QBS65" s="1453"/>
      <c r="QBT65" s="1454"/>
      <c r="QBU65" s="666"/>
      <c r="QBV65" s="666"/>
      <c r="QBW65" s="666"/>
      <c r="QBX65" s="1455"/>
      <c r="QBY65" s="666"/>
      <c r="QBZ65" s="666"/>
      <c r="QCA65" s="666"/>
      <c r="QCB65" s="666"/>
      <c r="QCC65" s="666"/>
      <c r="QCD65" s="666"/>
      <c r="QCE65" s="666"/>
      <c r="QCF65" s="666"/>
      <c r="QCG65" s="666"/>
      <c r="QCH65" s="1453"/>
      <c r="QCI65" s="1453"/>
      <c r="QCJ65" s="1453"/>
      <c r="QCK65" s="1454"/>
      <c r="QCL65" s="666"/>
      <c r="QCM65" s="666"/>
      <c r="QCN65" s="666"/>
      <c r="QCO65" s="1455"/>
      <c r="QCP65" s="666"/>
      <c r="QCQ65" s="666"/>
      <c r="QCR65" s="666"/>
      <c r="QCS65" s="666"/>
      <c r="QCT65" s="666"/>
      <c r="QCU65" s="666"/>
      <c r="QCV65" s="666"/>
      <c r="QCW65" s="666"/>
      <c r="QCX65" s="666"/>
      <c r="QCY65" s="1453"/>
      <c r="QCZ65" s="1453"/>
      <c r="QDA65" s="1453"/>
      <c r="QDB65" s="1454"/>
      <c r="QDC65" s="666"/>
      <c r="QDD65" s="666"/>
      <c r="QDE65" s="666"/>
      <c r="QDF65" s="1455"/>
      <c r="QDG65" s="666"/>
      <c r="QDH65" s="666"/>
      <c r="QDI65" s="666"/>
      <c r="QDJ65" s="666"/>
      <c r="QDK65" s="666"/>
      <c r="QDL65" s="666"/>
      <c r="QDM65" s="666"/>
      <c r="QDN65" s="666"/>
      <c r="QDO65" s="666"/>
      <c r="QDP65" s="1453"/>
      <c r="QDQ65" s="1453"/>
      <c r="QDR65" s="1453"/>
      <c r="QDS65" s="1454"/>
      <c r="QDT65" s="666"/>
      <c r="QDU65" s="666"/>
      <c r="QDV65" s="666"/>
      <c r="QDW65" s="1455"/>
      <c r="QDX65" s="666"/>
      <c r="QDY65" s="666"/>
      <c r="QDZ65" s="666"/>
      <c r="QEA65" s="666"/>
      <c r="QEB65" s="666"/>
      <c r="QEC65" s="666"/>
      <c r="QED65" s="666"/>
      <c r="QEE65" s="666"/>
      <c r="QEF65" s="666"/>
      <c r="QEG65" s="1453"/>
      <c r="QEH65" s="1453"/>
      <c r="QEI65" s="1453"/>
      <c r="QEJ65" s="1454"/>
      <c r="QEK65" s="666"/>
      <c r="QEL65" s="666"/>
      <c r="QEM65" s="666"/>
      <c r="QEN65" s="1455"/>
      <c r="QEO65" s="666"/>
      <c r="QEP65" s="666"/>
      <c r="QEQ65" s="666"/>
      <c r="QER65" s="666"/>
      <c r="QES65" s="666"/>
      <c r="QET65" s="666"/>
      <c r="QEU65" s="666"/>
      <c r="QEV65" s="666"/>
      <c r="QEW65" s="666"/>
      <c r="QEX65" s="1453"/>
      <c r="QEY65" s="1453"/>
      <c r="QEZ65" s="1453"/>
      <c r="QFA65" s="1454"/>
      <c r="QFB65" s="666"/>
      <c r="QFC65" s="666"/>
      <c r="QFD65" s="666"/>
      <c r="QFE65" s="1455"/>
      <c r="QFF65" s="666"/>
      <c r="QFG65" s="666"/>
      <c r="QFH65" s="666"/>
      <c r="QFI65" s="666"/>
      <c r="QFJ65" s="666"/>
      <c r="QFK65" s="666"/>
      <c r="QFL65" s="666"/>
      <c r="QFM65" s="666"/>
      <c r="QFN65" s="666"/>
      <c r="QFO65" s="1453"/>
      <c r="QFP65" s="1453"/>
      <c r="QFQ65" s="1453"/>
      <c r="QFR65" s="1454"/>
      <c r="QFS65" s="666"/>
      <c r="QFT65" s="666"/>
      <c r="QFU65" s="666"/>
      <c r="QFV65" s="1455"/>
      <c r="QFW65" s="666"/>
      <c r="QFX65" s="666"/>
      <c r="QFY65" s="666"/>
      <c r="QFZ65" s="666"/>
      <c r="QGA65" s="666"/>
      <c r="QGB65" s="666"/>
      <c r="QGC65" s="666"/>
      <c r="QGD65" s="666"/>
      <c r="QGE65" s="666"/>
      <c r="QGF65" s="1453"/>
      <c r="QGG65" s="1453"/>
      <c r="QGH65" s="1453"/>
      <c r="QGI65" s="1454"/>
      <c r="QGJ65" s="666"/>
      <c r="QGK65" s="666"/>
      <c r="QGL65" s="666"/>
      <c r="QGM65" s="1455"/>
      <c r="QGN65" s="666"/>
      <c r="QGO65" s="666"/>
      <c r="QGP65" s="666"/>
      <c r="QGQ65" s="666"/>
      <c r="QGR65" s="666"/>
      <c r="QGS65" s="666"/>
      <c r="QGT65" s="666"/>
      <c r="QGU65" s="666"/>
      <c r="QGV65" s="666"/>
      <c r="QGW65" s="1453"/>
      <c r="QGX65" s="1453"/>
      <c r="QGY65" s="1453"/>
      <c r="QGZ65" s="1454"/>
      <c r="QHA65" s="666"/>
      <c r="QHB65" s="666"/>
      <c r="QHC65" s="666"/>
      <c r="QHD65" s="1455"/>
      <c r="QHE65" s="666"/>
      <c r="QHF65" s="666"/>
      <c r="QHG65" s="666"/>
      <c r="QHH65" s="666"/>
      <c r="QHI65" s="666"/>
      <c r="QHJ65" s="666"/>
      <c r="QHK65" s="666"/>
      <c r="QHL65" s="666"/>
      <c r="QHM65" s="666"/>
      <c r="QHN65" s="1453"/>
      <c r="QHO65" s="1453"/>
      <c r="QHP65" s="1453"/>
      <c r="QHQ65" s="1454"/>
      <c r="QHR65" s="666"/>
      <c r="QHS65" s="666"/>
      <c r="QHT65" s="666"/>
      <c r="QHU65" s="1455"/>
      <c r="QHV65" s="666"/>
      <c r="QHW65" s="666"/>
      <c r="QHX65" s="666"/>
      <c r="QHY65" s="666"/>
      <c r="QHZ65" s="666"/>
      <c r="QIA65" s="666"/>
      <c r="QIB65" s="666"/>
      <c r="QIC65" s="666"/>
      <c r="QID65" s="666"/>
      <c r="QIE65" s="1453"/>
      <c r="QIF65" s="1453"/>
      <c r="QIG65" s="1453"/>
      <c r="QIH65" s="1454"/>
      <c r="QII65" s="666"/>
      <c r="QIJ65" s="666"/>
      <c r="QIK65" s="666"/>
      <c r="QIL65" s="1455"/>
      <c r="QIM65" s="666"/>
      <c r="QIN65" s="666"/>
      <c r="QIO65" s="666"/>
      <c r="QIP65" s="666"/>
      <c r="QIQ65" s="666"/>
      <c r="QIR65" s="666"/>
      <c r="QIS65" s="666"/>
      <c r="QIT65" s="666"/>
      <c r="QIU65" s="666"/>
      <c r="QIV65" s="1453"/>
      <c r="QIW65" s="1453"/>
      <c r="QIX65" s="1453"/>
      <c r="QIY65" s="1454"/>
      <c r="QIZ65" s="666"/>
      <c r="QJA65" s="666"/>
      <c r="QJB65" s="666"/>
      <c r="QJC65" s="1455"/>
      <c r="QJD65" s="666"/>
      <c r="QJE65" s="666"/>
      <c r="QJF65" s="666"/>
      <c r="QJG65" s="666"/>
      <c r="QJH65" s="666"/>
      <c r="QJI65" s="666"/>
      <c r="QJJ65" s="666"/>
      <c r="QJK65" s="666"/>
      <c r="QJL65" s="666"/>
      <c r="QJM65" s="1453"/>
      <c r="QJN65" s="1453"/>
      <c r="QJO65" s="1453"/>
      <c r="QJP65" s="1454"/>
      <c r="QJQ65" s="666"/>
      <c r="QJR65" s="666"/>
      <c r="QJS65" s="666"/>
      <c r="QJT65" s="1455"/>
      <c r="QJU65" s="666"/>
      <c r="QJV65" s="666"/>
      <c r="QJW65" s="666"/>
      <c r="QJX65" s="666"/>
      <c r="QJY65" s="666"/>
      <c r="QJZ65" s="666"/>
      <c r="QKA65" s="666"/>
      <c r="QKB65" s="666"/>
      <c r="QKC65" s="666"/>
      <c r="QKD65" s="1453"/>
      <c r="QKE65" s="1453"/>
      <c r="QKF65" s="1453"/>
      <c r="QKG65" s="1454"/>
      <c r="QKH65" s="666"/>
      <c r="QKI65" s="666"/>
      <c r="QKJ65" s="666"/>
      <c r="QKK65" s="1455"/>
      <c r="QKL65" s="666"/>
      <c r="QKM65" s="666"/>
      <c r="QKN65" s="666"/>
      <c r="QKO65" s="666"/>
      <c r="QKP65" s="666"/>
      <c r="QKQ65" s="666"/>
      <c r="QKR65" s="666"/>
      <c r="QKS65" s="666"/>
      <c r="QKT65" s="666"/>
      <c r="QKU65" s="1453"/>
      <c r="QKV65" s="1453"/>
      <c r="QKW65" s="1453"/>
      <c r="QKX65" s="1454"/>
      <c r="QKY65" s="666"/>
      <c r="QKZ65" s="666"/>
      <c r="QLA65" s="666"/>
      <c r="QLB65" s="1455"/>
      <c r="QLC65" s="666"/>
      <c r="QLD65" s="666"/>
      <c r="QLE65" s="666"/>
      <c r="QLF65" s="666"/>
      <c r="QLG65" s="666"/>
      <c r="QLH65" s="666"/>
      <c r="QLI65" s="666"/>
      <c r="QLJ65" s="666"/>
      <c r="QLK65" s="666"/>
      <c r="QLL65" s="1453"/>
      <c r="QLM65" s="1453"/>
      <c r="QLN65" s="1453"/>
      <c r="QLO65" s="1454"/>
      <c r="QLP65" s="666"/>
      <c r="QLQ65" s="666"/>
      <c r="QLR65" s="666"/>
      <c r="QLS65" s="1455"/>
      <c r="QLT65" s="666"/>
      <c r="QLU65" s="666"/>
      <c r="QLV65" s="666"/>
      <c r="QLW65" s="666"/>
      <c r="QLX65" s="666"/>
      <c r="QLY65" s="666"/>
      <c r="QLZ65" s="666"/>
      <c r="QMA65" s="666"/>
      <c r="QMB65" s="666"/>
      <c r="QMC65" s="1453"/>
      <c r="QMD65" s="1453"/>
      <c r="QME65" s="1453"/>
      <c r="QMF65" s="1454"/>
      <c r="QMG65" s="666"/>
      <c r="QMH65" s="666"/>
      <c r="QMI65" s="666"/>
      <c r="QMJ65" s="1455"/>
      <c r="QMK65" s="666"/>
      <c r="QML65" s="666"/>
      <c r="QMM65" s="666"/>
      <c r="QMN65" s="666"/>
      <c r="QMO65" s="666"/>
      <c r="QMP65" s="666"/>
      <c r="QMQ65" s="666"/>
      <c r="QMR65" s="666"/>
      <c r="QMS65" s="666"/>
      <c r="QMT65" s="1453"/>
      <c r="QMU65" s="1453"/>
      <c r="QMV65" s="1453"/>
      <c r="QMW65" s="1454"/>
      <c r="QMX65" s="666"/>
      <c r="QMY65" s="666"/>
      <c r="QMZ65" s="666"/>
      <c r="QNA65" s="1455"/>
      <c r="QNB65" s="666"/>
      <c r="QNC65" s="666"/>
      <c r="QND65" s="666"/>
      <c r="QNE65" s="666"/>
      <c r="QNF65" s="666"/>
      <c r="QNG65" s="666"/>
      <c r="QNH65" s="666"/>
      <c r="QNI65" s="666"/>
      <c r="QNJ65" s="666"/>
      <c r="QNK65" s="1453"/>
      <c r="QNL65" s="1453"/>
      <c r="QNM65" s="1453"/>
      <c r="QNN65" s="1454"/>
      <c r="QNO65" s="666"/>
      <c r="QNP65" s="666"/>
      <c r="QNQ65" s="666"/>
      <c r="QNR65" s="1455"/>
      <c r="QNS65" s="666"/>
      <c r="QNT65" s="666"/>
      <c r="QNU65" s="666"/>
      <c r="QNV65" s="666"/>
      <c r="QNW65" s="666"/>
      <c r="QNX65" s="666"/>
      <c r="QNY65" s="666"/>
      <c r="QNZ65" s="666"/>
      <c r="QOA65" s="666"/>
      <c r="QOB65" s="1453"/>
      <c r="QOC65" s="1453"/>
      <c r="QOD65" s="1453"/>
      <c r="QOE65" s="1454"/>
      <c r="QOF65" s="666"/>
      <c r="QOG65" s="666"/>
      <c r="QOH65" s="666"/>
      <c r="QOI65" s="1455"/>
      <c r="QOJ65" s="666"/>
      <c r="QOK65" s="666"/>
      <c r="QOL65" s="666"/>
      <c r="QOM65" s="666"/>
      <c r="QON65" s="666"/>
      <c r="QOO65" s="666"/>
      <c r="QOP65" s="666"/>
      <c r="QOQ65" s="666"/>
      <c r="QOR65" s="666"/>
      <c r="QOS65" s="1453"/>
      <c r="QOT65" s="1453"/>
      <c r="QOU65" s="1453"/>
      <c r="QOV65" s="1454"/>
      <c r="QOW65" s="666"/>
      <c r="QOX65" s="666"/>
      <c r="QOY65" s="666"/>
      <c r="QOZ65" s="1455"/>
      <c r="QPA65" s="666"/>
      <c r="QPB65" s="666"/>
      <c r="QPC65" s="666"/>
      <c r="QPD65" s="666"/>
      <c r="QPE65" s="666"/>
      <c r="QPF65" s="666"/>
      <c r="QPG65" s="666"/>
      <c r="QPH65" s="666"/>
      <c r="QPI65" s="666"/>
      <c r="QPJ65" s="1453"/>
      <c r="QPK65" s="1453"/>
      <c r="QPL65" s="1453"/>
      <c r="QPM65" s="1454"/>
      <c r="QPN65" s="666"/>
      <c r="QPO65" s="666"/>
      <c r="QPP65" s="666"/>
      <c r="QPQ65" s="1455"/>
      <c r="QPR65" s="666"/>
      <c r="QPS65" s="666"/>
      <c r="QPT65" s="666"/>
      <c r="QPU65" s="666"/>
      <c r="QPV65" s="666"/>
      <c r="QPW65" s="666"/>
      <c r="QPX65" s="666"/>
      <c r="QPY65" s="666"/>
      <c r="QPZ65" s="666"/>
      <c r="QQA65" s="1453"/>
      <c r="QQB65" s="1453"/>
      <c r="QQC65" s="1453"/>
      <c r="QQD65" s="1454"/>
      <c r="QQE65" s="666"/>
      <c r="QQF65" s="666"/>
      <c r="QQG65" s="666"/>
      <c r="QQH65" s="1455"/>
      <c r="QQI65" s="666"/>
      <c r="QQJ65" s="666"/>
      <c r="QQK65" s="666"/>
      <c r="QQL65" s="666"/>
      <c r="QQM65" s="666"/>
      <c r="QQN65" s="666"/>
      <c r="QQO65" s="666"/>
      <c r="QQP65" s="666"/>
      <c r="QQQ65" s="666"/>
      <c r="QQR65" s="1453"/>
      <c r="QQS65" s="1453"/>
      <c r="QQT65" s="1453"/>
      <c r="QQU65" s="1454"/>
      <c r="QQV65" s="666"/>
      <c r="QQW65" s="666"/>
      <c r="QQX65" s="666"/>
      <c r="QQY65" s="1455"/>
      <c r="QQZ65" s="666"/>
      <c r="QRA65" s="666"/>
      <c r="QRB65" s="666"/>
      <c r="QRC65" s="666"/>
      <c r="QRD65" s="666"/>
      <c r="QRE65" s="666"/>
      <c r="QRF65" s="666"/>
      <c r="QRG65" s="666"/>
      <c r="QRH65" s="666"/>
      <c r="QRI65" s="1453"/>
      <c r="QRJ65" s="1453"/>
      <c r="QRK65" s="1453"/>
      <c r="QRL65" s="1454"/>
      <c r="QRM65" s="666"/>
      <c r="QRN65" s="666"/>
      <c r="QRO65" s="666"/>
      <c r="QRP65" s="1455"/>
      <c r="QRQ65" s="666"/>
      <c r="QRR65" s="666"/>
      <c r="QRS65" s="666"/>
      <c r="QRT65" s="666"/>
      <c r="QRU65" s="666"/>
      <c r="QRV65" s="666"/>
      <c r="QRW65" s="666"/>
      <c r="QRX65" s="666"/>
      <c r="QRY65" s="666"/>
      <c r="QRZ65" s="1453"/>
      <c r="QSA65" s="1453"/>
      <c r="QSB65" s="1453"/>
      <c r="QSC65" s="1454"/>
      <c r="QSD65" s="666"/>
      <c r="QSE65" s="666"/>
      <c r="QSF65" s="666"/>
      <c r="QSG65" s="1455"/>
      <c r="QSH65" s="666"/>
      <c r="QSI65" s="666"/>
      <c r="QSJ65" s="666"/>
      <c r="QSK65" s="666"/>
      <c r="QSL65" s="666"/>
      <c r="QSM65" s="666"/>
      <c r="QSN65" s="666"/>
      <c r="QSO65" s="666"/>
      <c r="QSP65" s="666"/>
      <c r="QSQ65" s="1453"/>
      <c r="QSR65" s="1453"/>
      <c r="QSS65" s="1453"/>
      <c r="QST65" s="1454"/>
      <c r="QSU65" s="666"/>
      <c r="QSV65" s="666"/>
      <c r="QSW65" s="666"/>
      <c r="QSX65" s="1455"/>
      <c r="QSY65" s="666"/>
      <c r="QSZ65" s="666"/>
      <c r="QTA65" s="666"/>
      <c r="QTB65" s="666"/>
      <c r="QTC65" s="666"/>
      <c r="QTD65" s="666"/>
      <c r="QTE65" s="666"/>
      <c r="QTF65" s="666"/>
      <c r="QTG65" s="666"/>
      <c r="QTH65" s="1453"/>
      <c r="QTI65" s="1453"/>
      <c r="QTJ65" s="1453"/>
      <c r="QTK65" s="1454"/>
      <c r="QTL65" s="666"/>
      <c r="QTM65" s="666"/>
      <c r="QTN65" s="666"/>
      <c r="QTO65" s="1455"/>
      <c r="QTP65" s="666"/>
      <c r="QTQ65" s="666"/>
      <c r="QTR65" s="666"/>
      <c r="QTS65" s="666"/>
      <c r="QTT65" s="666"/>
      <c r="QTU65" s="666"/>
      <c r="QTV65" s="666"/>
      <c r="QTW65" s="666"/>
      <c r="QTX65" s="666"/>
      <c r="QTY65" s="1453"/>
      <c r="QTZ65" s="1453"/>
      <c r="QUA65" s="1453"/>
      <c r="QUB65" s="1454"/>
      <c r="QUC65" s="666"/>
      <c r="QUD65" s="666"/>
      <c r="QUE65" s="666"/>
      <c r="QUF65" s="1455"/>
      <c r="QUG65" s="666"/>
      <c r="QUH65" s="666"/>
      <c r="QUI65" s="666"/>
      <c r="QUJ65" s="666"/>
      <c r="QUK65" s="666"/>
      <c r="QUL65" s="666"/>
      <c r="QUM65" s="666"/>
      <c r="QUN65" s="666"/>
      <c r="QUO65" s="666"/>
      <c r="QUP65" s="1453"/>
      <c r="QUQ65" s="1453"/>
      <c r="QUR65" s="1453"/>
      <c r="QUS65" s="1454"/>
      <c r="QUT65" s="666"/>
      <c r="QUU65" s="666"/>
      <c r="QUV65" s="666"/>
      <c r="QUW65" s="1455"/>
      <c r="QUX65" s="666"/>
      <c r="QUY65" s="666"/>
      <c r="QUZ65" s="666"/>
      <c r="QVA65" s="666"/>
      <c r="QVB65" s="666"/>
      <c r="QVC65" s="666"/>
      <c r="QVD65" s="666"/>
      <c r="QVE65" s="666"/>
      <c r="QVF65" s="666"/>
      <c r="QVG65" s="1453"/>
      <c r="QVH65" s="1453"/>
      <c r="QVI65" s="1453"/>
      <c r="QVJ65" s="1454"/>
      <c r="QVK65" s="666"/>
      <c r="QVL65" s="666"/>
      <c r="QVM65" s="666"/>
      <c r="QVN65" s="1455"/>
      <c r="QVO65" s="666"/>
      <c r="QVP65" s="666"/>
      <c r="QVQ65" s="666"/>
      <c r="QVR65" s="666"/>
      <c r="QVS65" s="666"/>
      <c r="QVT65" s="666"/>
      <c r="QVU65" s="666"/>
      <c r="QVV65" s="666"/>
      <c r="QVW65" s="666"/>
      <c r="QVX65" s="1453"/>
      <c r="QVY65" s="1453"/>
      <c r="QVZ65" s="1453"/>
      <c r="QWA65" s="1454"/>
      <c r="QWB65" s="666"/>
      <c r="QWC65" s="666"/>
      <c r="QWD65" s="666"/>
      <c r="QWE65" s="1455"/>
      <c r="QWF65" s="666"/>
      <c r="QWG65" s="666"/>
      <c r="QWH65" s="666"/>
      <c r="QWI65" s="666"/>
      <c r="QWJ65" s="666"/>
      <c r="QWK65" s="666"/>
      <c r="QWL65" s="666"/>
      <c r="QWM65" s="666"/>
      <c r="QWN65" s="666"/>
      <c r="QWO65" s="1453"/>
      <c r="QWP65" s="1453"/>
      <c r="QWQ65" s="1453"/>
      <c r="QWR65" s="1454"/>
      <c r="QWS65" s="666"/>
      <c r="QWT65" s="666"/>
      <c r="QWU65" s="666"/>
      <c r="QWV65" s="1455"/>
      <c r="QWW65" s="666"/>
      <c r="QWX65" s="666"/>
      <c r="QWY65" s="666"/>
      <c r="QWZ65" s="666"/>
      <c r="QXA65" s="666"/>
      <c r="QXB65" s="666"/>
      <c r="QXC65" s="666"/>
      <c r="QXD65" s="666"/>
      <c r="QXE65" s="666"/>
      <c r="QXF65" s="1453"/>
      <c r="QXG65" s="1453"/>
      <c r="QXH65" s="1453"/>
      <c r="QXI65" s="1454"/>
      <c r="QXJ65" s="666"/>
      <c r="QXK65" s="666"/>
      <c r="QXL65" s="666"/>
      <c r="QXM65" s="1455"/>
      <c r="QXN65" s="666"/>
      <c r="QXO65" s="666"/>
      <c r="QXP65" s="666"/>
      <c r="QXQ65" s="666"/>
      <c r="QXR65" s="666"/>
      <c r="QXS65" s="666"/>
      <c r="QXT65" s="666"/>
      <c r="QXU65" s="666"/>
      <c r="QXV65" s="666"/>
      <c r="QXW65" s="1453"/>
      <c r="QXX65" s="1453"/>
      <c r="QXY65" s="1453"/>
      <c r="QXZ65" s="1454"/>
      <c r="QYA65" s="666"/>
      <c r="QYB65" s="666"/>
      <c r="QYC65" s="666"/>
      <c r="QYD65" s="1455"/>
      <c r="QYE65" s="666"/>
      <c r="QYF65" s="666"/>
      <c r="QYG65" s="666"/>
      <c r="QYH65" s="666"/>
      <c r="QYI65" s="666"/>
      <c r="QYJ65" s="666"/>
      <c r="QYK65" s="666"/>
      <c r="QYL65" s="666"/>
      <c r="QYM65" s="666"/>
      <c r="QYN65" s="1453"/>
      <c r="QYO65" s="1453"/>
      <c r="QYP65" s="1453"/>
      <c r="QYQ65" s="1454"/>
      <c r="QYR65" s="666"/>
      <c r="QYS65" s="666"/>
      <c r="QYT65" s="666"/>
      <c r="QYU65" s="1455"/>
      <c r="QYV65" s="666"/>
      <c r="QYW65" s="666"/>
      <c r="QYX65" s="666"/>
      <c r="QYY65" s="666"/>
      <c r="QYZ65" s="666"/>
      <c r="QZA65" s="666"/>
      <c r="QZB65" s="666"/>
      <c r="QZC65" s="666"/>
      <c r="QZD65" s="666"/>
      <c r="QZE65" s="1453"/>
      <c r="QZF65" s="1453"/>
      <c r="QZG65" s="1453"/>
      <c r="QZH65" s="1454"/>
      <c r="QZI65" s="666"/>
      <c r="QZJ65" s="666"/>
      <c r="QZK65" s="666"/>
      <c r="QZL65" s="1455"/>
      <c r="QZM65" s="666"/>
      <c r="QZN65" s="666"/>
      <c r="QZO65" s="666"/>
      <c r="QZP65" s="666"/>
      <c r="QZQ65" s="666"/>
      <c r="QZR65" s="666"/>
      <c r="QZS65" s="666"/>
      <c r="QZT65" s="666"/>
      <c r="QZU65" s="666"/>
      <c r="QZV65" s="1453"/>
      <c r="QZW65" s="1453"/>
      <c r="QZX65" s="1453"/>
      <c r="QZY65" s="1454"/>
      <c r="QZZ65" s="666"/>
      <c r="RAA65" s="666"/>
      <c r="RAB65" s="666"/>
      <c r="RAC65" s="1455"/>
      <c r="RAD65" s="666"/>
      <c r="RAE65" s="666"/>
      <c r="RAF65" s="666"/>
      <c r="RAG65" s="666"/>
      <c r="RAH65" s="666"/>
      <c r="RAI65" s="666"/>
      <c r="RAJ65" s="666"/>
      <c r="RAK65" s="666"/>
      <c r="RAL65" s="666"/>
      <c r="RAM65" s="1453"/>
      <c r="RAN65" s="1453"/>
      <c r="RAO65" s="1453"/>
      <c r="RAP65" s="1454"/>
      <c r="RAQ65" s="666"/>
      <c r="RAR65" s="666"/>
      <c r="RAS65" s="666"/>
      <c r="RAT65" s="1455"/>
      <c r="RAU65" s="666"/>
      <c r="RAV65" s="666"/>
      <c r="RAW65" s="666"/>
      <c r="RAX65" s="666"/>
      <c r="RAY65" s="666"/>
      <c r="RAZ65" s="666"/>
      <c r="RBA65" s="666"/>
      <c r="RBB65" s="666"/>
      <c r="RBC65" s="666"/>
      <c r="RBD65" s="1453"/>
      <c r="RBE65" s="1453"/>
      <c r="RBF65" s="1453"/>
      <c r="RBG65" s="1454"/>
      <c r="RBH65" s="666"/>
      <c r="RBI65" s="666"/>
      <c r="RBJ65" s="666"/>
      <c r="RBK65" s="1455"/>
      <c r="RBL65" s="666"/>
      <c r="RBM65" s="666"/>
      <c r="RBN65" s="666"/>
      <c r="RBO65" s="666"/>
      <c r="RBP65" s="666"/>
      <c r="RBQ65" s="666"/>
      <c r="RBR65" s="666"/>
      <c r="RBS65" s="666"/>
      <c r="RBT65" s="666"/>
      <c r="RBU65" s="1453"/>
      <c r="RBV65" s="1453"/>
      <c r="RBW65" s="1453"/>
      <c r="RBX65" s="1454"/>
      <c r="RBY65" s="666"/>
      <c r="RBZ65" s="666"/>
      <c r="RCA65" s="666"/>
      <c r="RCB65" s="1455"/>
      <c r="RCC65" s="666"/>
      <c r="RCD65" s="666"/>
      <c r="RCE65" s="666"/>
      <c r="RCF65" s="666"/>
      <c r="RCG65" s="666"/>
      <c r="RCH65" s="666"/>
      <c r="RCI65" s="666"/>
      <c r="RCJ65" s="666"/>
      <c r="RCK65" s="666"/>
      <c r="RCL65" s="1453"/>
      <c r="RCM65" s="1453"/>
      <c r="RCN65" s="1453"/>
      <c r="RCO65" s="1454"/>
      <c r="RCP65" s="666"/>
      <c r="RCQ65" s="666"/>
      <c r="RCR65" s="666"/>
      <c r="RCS65" s="1455"/>
      <c r="RCT65" s="666"/>
      <c r="RCU65" s="666"/>
      <c r="RCV65" s="666"/>
      <c r="RCW65" s="666"/>
      <c r="RCX65" s="666"/>
      <c r="RCY65" s="666"/>
      <c r="RCZ65" s="666"/>
      <c r="RDA65" s="666"/>
      <c r="RDB65" s="666"/>
      <c r="RDC65" s="1453"/>
      <c r="RDD65" s="1453"/>
      <c r="RDE65" s="1453"/>
      <c r="RDF65" s="1454"/>
      <c r="RDG65" s="666"/>
      <c r="RDH65" s="666"/>
      <c r="RDI65" s="666"/>
      <c r="RDJ65" s="1455"/>
      <c r="RDK65" s="666"/>
      <c r="RDL65" s="666"/>
      <c r="RDM65" s="666"/>
      <c r="RDN65" s="666"/>
      <c r="RDO65" s="666"/>
      <c r="RDP65" s="666"/>
      <c r="RDQ65" s="666"/>
      <c r="RDR65" s="666"/>
      <c r="RDS65" s="666"/>
      <c r="RDT65" s="1453"/>
      <c r="RDU65" s="1453"/>
      <c r="RDV65" s="1453"/>
      <c r="RDW65" s="1454"/>
      <c r="RDX65" s="666"/>
      <c r="RDY65" s="666"/>
      <c r="RDZ65" s="666"/>
      <c r="REA65" s="1455"/>
      <c r="REB65" s="666"/>
      <c r="REC65" s="666"/>
      <c r="RED65" s="666"/>
      <c r="REE65" s="666"/>
      <c r="REF65" s="666"/>
      <c r="REG65" s="666"/>
      <c r="REH65" s="666"/>
      <c r="REI65" s="666"/>
      <c r="REJ65" s="666"/>
      <c r="REK65" s="1453"/>
      <c r="REL65" s="1453"/>
      <c r="REM65" s="1453"/>
      <c r="REN65" s="1454"/>
      <c r="REO65" s="666"/>
      <c r="REP65" s="666"/>
      <c r="REQ65" s="666"/>
      <c r="RER65" s="1455"/>
      <c r="RES65" s="666"/>
      <c r="RET65" s="666"/>
      <c r="REU65" s="666"/>
      <c r="REV65" s="666"/>
      <c r="REW65" s="666"/>
      <c r="REX65" s="666"/>
      <c r="REY65" s="666"/>
      <c r="REZ65" s="666"/>
      <c r="RFA65" s="666"/>
      <c r="RFB65" s="1453"/>
      <c r="RFC65" s="1453"/>
      <c r="RFD65" s="1453"/>
      <c r="RFE65" s="1454"/>
      <c r="RFF65" s="666"/>
      <c r="RFG65" s="666"/>
      <c r="RFH65" s="666"/>
      <c r="RFI65" s="1455"/>
      <c r="RFJ65" s="666"/>
      <c r="RFK65" s="666"/>
      <c r="RFL65" s="666"/>
      <c r="RFM65" s="666"/>
      <c r="RFN65" s="666"/>
      <c r="RFO65" s="666"/>
      <c r="RFP65" s="666"/>
      <c r="RFQ65" s="666"/>
      <c r="RFR65" s="666"/>
      <c r="RFS65" s="1453"/>
      <c r="RFT65" s="1453"/>
      <c r="RFU65" s="1453"/>
      <c r="RFV65" s="1454"/>
      <c r="RFW65" s="666"/>
      <c r="RFX65" s="666"/>
      <c r="RFY65" s="666"/>
      <c r="RFZ65" s="1455"/>
      <c r="RGA65" s="666"/>
      <c r="RGB65" s="666"/>
      <c r="RGC65" s="666"/>
      <c r="RGD65" s="666"/>
      <c r="RGE65" s="666"/>
      <c r="RGF65" s="666"/>
      <c r="RGG65" s="666"/>
      <c r="RGH65" s="666"/>
      <c r="RGI65" s="666"/>
      <c r="RGJ65" s="1453"/>
      <c r="RGK65" s="1453"/>
      <c r="RGL65" s="1453"/>
      <c r="RGM65" s="1454"/>
      <c r="RGN65" s="666"/>
      <c r="RGO65" s="666"/>
      <c r="RGP65" s="666"/>
      <c r="RGQ65" s="1455"/>
      <c r="RGR65" s="666"/>
      <c r="RGS65" s="666"/>
      <c r="RGT65" s="666"/>
      <c r="RGU65" s="666"/>
      <c r="RGV65" s="666"/>
      <c r="RGW65" s="666"/>
      <c r="RGX65" s="666"/>
      <c r="RGY65" s="666"/>
      <c r="RGZ65" s="666"/>
      <c r="RHA65" s="1453"/>
      <c r="RHB65" s="1453"/>
      <c r="RHC65" s="1453"/>
      <c r="RHD65" s="1454"/>
      <c r="RHE65" s="666"/>
      <c r="RHF65" s="666"/>
      <c r="RHG65" s="666"/>
      <c r="RHH65" s="1455"/>
      <c r="RHI65" s="666"/>
      <c r="RHJ65" s="666"/>
      <c r="RHK65" s="666"/>
      <c r="RHL65" s="666"/>
      <c r="RHM65" s="666"/>
      <c r="RHN65" s="666"/>
      <c r="RHO65" s="666"/>
      <c r="RHP65" s="666"/>
      <c r="RHQ65" s="666"/>
      <c r="RHR65" s="1453"/>
      <c r="RHS65" s="1453"/>
      <c r="RHT65" s="1453"/>
      <c r="RHU65" s="1454"/>
      <c r="RHV65" s="666"/>
      <c r="RHW65" s="666"/>
      <c r="RHX65" s="666"/>
      <c r="RHY65" s="1455"/>
      <c r="RHZ65" s="666"/>
      <c r="RIA65" s="666"/>
      <c r="RIB65" s="666"/>
      <c r="RIC65" s="666"/>
      <c r="RID65" s="666"/>
      <c r="RIE65" s="666"/>
      <c r="RIF65" s="666"/>
      <c r="RIG65" s="666"/>
      <c r="RIH65" s="666"/>
      <c r="RII65" s="1453"/>
      <c r="RIJ65" s="1453"/>
      <c r="RIK65" s="1453"/>
      <c r="RIL65" s="1454"/>
      <c r="RIM65" s="666"/>
      <c r="RIN65" s="666"/>
      <c r="RIO65" s="666"/>
      <c r="RIP65" s="1455"/>
      <c r="RIQ65" s="666"/>
      <c r="RIR65" s="666"/>
      <c r="RIS65" s="666"/>
      <c r="RIT65" s="666"/>
      <c r="RIU65" s="666"/>
      <c r="RIV65" s="666"/>
      <c r="RIW65" s="666"/>
      <c r="RIX65" s="666"/>
      <c r="RIY65" s="666"/>
      <c r="RIZ65" s="1453"/>
      <c r="RJA65" s="1453"/>
      <c r="RJB65" s="1453"/>
      <c r="RJC65" s="1454"/>
      <c r="RJD65" s="666"/>
      <c r="RJE65" s="666"/>
      <c r="RJF65" s="666"/>
      <c r="RJG65" s="1455"/>
      <c r="RJH65" s="666"/>
      <c r="RJI65" s="666"/>
      <c r="RJJ65" s="666"/>
      <c r="RJK65" s="666"/>
      <c r="RJL65" s="666"/>
      <c r="RJM65" s="666"/>
      <c r="RJN65" s="666"/>
      <c r="RJO65" s="666"/>
      <c r="RJP65" s="666"/>
      <c r="RJQ65" s="1453"/>
      <c r="RJR65" s="1453"/>
      <c r="RJS65" s="1453"/>
      <c r="RJT65" s="1454"/>
      <c r="RJU65" s="666"/>
      <c r="RJV65" s="666"/>
      <c r="RJW65" s="666"/>
      <c r="RJX65" s="1455"/>
      <c r="RJY65" s="666"/>
      <c r="RJZ65" s="666"/>
      <c r="RKA65" s="666"/>
      <c r="RKB65" s="666"/>
      <c r="RKC65" s="666"/>
      <c r="RKD65" s="666"/>
      <c r="RKE65" s="666"/>
      <c r="RKF65" s="666"/>
      <c r="RKG65" s="666"/>
      <c r="RKH65" s="1453"/>
      <c r="RKI65" s="1453"/>
      <c r="RKJ65" s="1453"/>
      <c r="RKK65" s="1454"/>
      <c r="RKL65" s="666"/>
      <c r="RKM65" s="666"/>
      <c r="RKN65" s="666"/>
      <c r="RKO65" s="1455"/>
      <c r="RKP65" s="666"/>
      <c r="RKQ65" s="666"/>
      <c r="RKR65" s="666"/>
      <c r="RKS65" s="666"/>
      <c r="RKT65" s="666"/>
      <c r="RKU65" s="666"/>
      <c r="RKV65" s="666"/>
      <c r="RKW65" s="666"/>
      <c r="RKX65" s="666"/>
      <c r="RKY65" s="1453"/>
      <c r="RKZ65" s="1453"/>
      <c r="RLA65" s="1453"/>
      <c r="RLB65" s="1454"/>
      <c r="RLC65" s="666"/>
      <c r="RLD65" s="666"/>
      <c r="RLE65" s="666"/>
      <c r="RLF65" s="1455"/>
      <c r="RLG65" s="666"/>
      <c r="RLH65" s="666"/>
      <c r="RLI65" s="666"/>
      <c r="RLJ65" s="666"/>
      <c r="RLK65" s="666"/>
      <c r="RLL65" s="666"/>
      <c r="RLM65" s="666"/>
      <c r="RLN65" s="666"/>
      <c r="RLO65" s="666"/>
      <c r="RLP65" s="1453"/>
      <c r="RLQ65" s="1453"/>
      <c r="RLR65" s="1453"/>
      <c r="RLS65" s="1454"/>
      <c r="RLT65" s="666"/>
      <c r="RLU65" s="666"/>
      <c r="RLV65" s="666"/>
      <c r="RLW65" s="1455"/>
      <c r="RLX65" s="666"/>
      <c r="RLY65" s="666"/>
      <c r="RLZ65" s="666"/>
      <c r="RMA65" s="666"/>
      <c r="RMB65" s="666"/>
      <c r="RMC65" s="666"/>
      <c r="RMD65" s="666"/>
      <c r="RME65" s="666"/>
      <c r="RMF65" s="666"/>
      <c r="RMG65" s="1453"/>
      <c r="RMH65" s="1453"/>
      <c r="RMI65" s="1453"/>
      <c r="RMJ65" s="1454"/>
      <c r="RMK65" s="666"/>
      <c r="RML65" s="666"/>
      <c r="RMM65" s="666"/>
      <c r="RMN65" s="1455"/>
      <c r="RMO65" s="666"/>
      <c r="RMP65" s="666"/>
      <c r="RMQ65" s="666"/>
      <c r="RMR65" s="666"/>
      <c r="RMS65" s="666"/>
      <c r="RMT65" s="666"/>
      <c r="RMU65" s="666"/>
      <c r="RMV65" s="666"/>
      <c r="RMW65" s="666"/>
      <c r="RMX65" s="1453"/>
      <c r="RMY65" s="1453"/>
      <c r="RMZ65" s="1453"/>
      <c r="RNA65" s="1454"/>
      <c r="RNB65" s="666"/>
      <c r="RNC65" s="666"/>
      <c r="RND65" s="666"/>
      <c r="RNE65" s="1455"/>
      <c r="RNF65" s="666"/>
      <c r="RNG65" s="666"/>
      <c r="RNH65" s="666"/>
      <c r="RNI65" s="666"/>
      <c r="RNJ65" s="666"/>
      <c r="RNK65" s="666"/>
      <c r="RNL65" s="666"/>
      <c r="RNM65" s="666"/>
      <c r="RNN65" s="666"/>
      <c r="RNO65" s="1453"/>
      <c r="RNP65" s="1453"/>
      <c r="RNQ65" s="1453"/>
      <c r="RNR65" s="1454"/>
      <c r="RNS65" s="666"/>
      <c r="RNT65" s="666"/>
      <c r="RNU65" s="666"/>
      <c r="RNV65" s="1455"/>
      <c r="RNW65" s="666"/>
      <c r="RNX65" s="666"/>
      <c r="RNY65" s="666"/>
      <c r="RNZ65" s="666"/>
      <c r="ROA65" s="666"/>
      <c r="ROB65" s="666"/>
      <c r="ROC65" s="666"/>
      <c r="ROD65" s="666"/>
      <c r="ROE65" s="666"/>
      <c r="ROF65" s="1453"/>
      <c r="ROG65" s="1453"/>
      <c r="ROH65" s="1453"/>
      <c r="ROI65" s="1454"/>
      <c r="ROJ65" s="666"/>
      <c r="ROK65" s="666"/>
      <c r="ROL65" s="666"/>
      <c r="ROM65" s="1455"/>
      <c r="RON65" s="666"/>
      <c r="ROO65" s="666"/>
      <c r="ROP65" s="666"/>
      <c r="ROQ65" s="666"/>
      <c r="ROR65" s="666"/>
      <c r="ROS65" s="666"/>
      <c r="ROT65" s="666"/>
      <c r="ROU65" s="666"/>
      <c r="ROV65" s="666"/>
      <c r="ROW65" s="1453"/>
      <c r="ROX65" s="1453"/>
      <c r="ROY65" s="1453"/>
      <c r="ROZ65" s="1454"/>
      <c r="RPA65" s="666"/>
      <c r="RPB65" s="666"/>
      <c r="RPC65" s="666"/>
      <c r="RPD65" s="1455"/>
      <c r="RPE65" s="666"/>
      <c r="RPF65" s="666"/>
      <c r="RPG65" s="666"/>
      <c r="RPH65" s="666"/>
      <c r="RPI65" s="666"/>
      <c r="RPJ65" s="666"/>
      <c r="RPK65" s="666"/>
      <c r="RPL65" s="666"/>
      <c r="RPM65" s="666"/>
      <c r="RPN65" s="1453"/>
      <c r="RPO65" s="1453"/>
      <c r="RPP65" s="1453"/>
      <c r="RPQ65" s="1454"/>
      <c r="RPR65" s="666"/>
      <c r="RPS65" s="666"/>
      <c r="RPT65" s="666"/>
      <c r="RPU65" s="1455"/>
      <c r="RPV65" s="666"/>
      <c r="RPW65" s="666"/>
      <c r="RPX65" s="666"/>
      <c r="RPY65" s="666"/>
      <c r="RPZ65" s="666"/>
      <c r="RQA65" s="666"/>
      <c r="RQB65" s="666"/>
      <c r="RQC65" s="666"/>
      <c r="RQD65" s="666"/>
      <c r="RQE65" s="1453"/>
      <c r="RQF65" s="1453"/>
      <c r="RQG65" s="1453"/>
      <c r="RQH65" s="1454"/>
      <c r="RQI65" s="666"/>
      <c r="RQJ65" s="666"/>
      <c r="RQK65" s="666"/>
      <c r="RQL65" s="1455"/>
      <c r="RQM65" s="666"/>
      <c r="RQN65" s="666"/>
      <c r="RQO65" s="666"/>
      <c r="RQP65" s="666"/>
      <c r="RQQ65" s="666"/>
      <c r="RQR65" s="666"/>
      <c r="RQS65" s="666"/>
      <c r="RQT65" s="666"/>
      <c r="RQU65" s="666"/>
      <c r="RQV65" s="1453"/>
      <c r="RQW65" s="1453"/>
      <c r="RQX65" s="1453"/>
      <c r="RQY65" s="1454"/>
      <c r="RQZ65" s="666"/>
      <c r="RRA65" s="666"/>
      <c r="RRB65" s="666"/>
      <c r="RRC65" s="1455"/>
      <c r="RRD65" s="666"/>
      <c r="RRE65" s="666"/>
      <c r="RRF65" s="666"/>
      <c r="RRG65" s="666"/>
      <c r="RRH65" s="666"/>
      <c r="RRI65" s="666"/>
      <c r="RRJ65" s="666"/>
      <c r="RRK65" s="666"/>
      <c r="RRL65" s="666"/>
      <c r="RRM65" s="1453"/>
      <c r="RRN65" s="1453"/>
      <c r="RRO65" s="1453"/>
      <c r="RRP65" s="1454"/>
      <c r="RRQ65" s="666"/>
      <c r="RRR65" s="666"/>
      <c r="RRS65" s="666"/>
      <c r="RRT65" s="1455"/>
      <c r="RRU65" s="666"/>
      <c r="RRV65" s="666"/>
      <c r="RRW65" s="666"/>
      <c r="RRX65" s="666"/>
      <c r="RRY65" s="666"/>
      <c r="RRZ65" s="666"/>
      <c r="RSA65" s="666"/>
      <c r="RSB65" s="666"/>
      <c r="RSC65" s="666"/>
      <c r="RSD65" s="1453"/>
      <c r="RSE65" s="1453"/>
      <c r="RSF65" s="1453"/>
      <c r="RSG65" s="1454"/>
      <c r="RSH65" s="666"/>
      <c r="RSI65" s="666"/>
      <c r="RSJ65" s="666"/>
      <c r="RSK65" s="1455"/>
      <c r="RSL65" s="666"/>
      <c r="RSM65" s="666"/>
      <c r="RSN65" s="666"/>
      <c r="RSO65" s="666"/>
      <c r="RSP65" s="666"/>
      <c r="RSQ65" s="666"/>
      <c r="RSR65" s="666"/>
      <c r="RSS65" s="666"/>
      <c r="RST65" s="666"/>
      <c r="RSU65" s="1453"/>
      <c r="RSV65" s="1453"/>
      <c r="RSW65" s="1453"/>
      <c r="RSX65" s="1454"/>
      <c r="RSY65" s="666"/>
      <c r="RSZ65" s="666"/>
      <c r="RTA65" s="666"/>
      <c r="RTB65" s="1455"/>
      <c r="RTC65" s="666"/>
      <c r="RTD65" s="666"/>
      <c r="RTE65" s="666"/>
      <c r="RTF65" s="666"/>
      <c r="RTG65" s="666"/>
      <c r="RTH65" s="666"/>
      <c r="RTI65" s="666"/>
      <c r="RTJ65" s="666"/>
      <c r="RTK65" s="666"/>
      <c r="RTL65" s="1453"/>
      <c r="RTM65" s="1453"/>
      <c r="RTN65" s="1453"/>
      <c r="RTO65" s="1454"/>
      <c r="RTP65" s="666"/>
      <c r="RTQ65" s="666"/>
      <c r="RTR65" s="666"/>
      <c r="RTS65" s="1455"/>
      <c r="RTT65" s="666"/>
      <c r="RTU65" s="666"/>
      <c r="RTV65" s="666"/>
      <c r="RTW65" s="666"/>
      <c r="RTX65" s="666"/>
      <c r="RTY65" s="666"/>
      <c r="RTZ65" s="666"/>
      <c r="RUA65" s="666"/>
      <c r="RUB65" s="666"/>
      <c r="RUC65" s="1453"/>
      <c r="RUD65" s="1453"/>
      <c r="RUE65" s="1453"/>
      <c r="RUF65" s="1454"/>
      <c r="RUG65" s="666"/>
      <c r="RUH65" s="666"/>
      <c r="RUI65" s="666"/>
      <c r="RUJ65" s="1455"/>
      <c r="RUK65" s="666"/>
      <c r="RUL65" s="666"/>
      <c r="RUM65" s="666"/>
      <c r="RUN65" s="666"/>
      <c r="RUO65" s="666"/>
      <c r="RUP65" s="666"/>
      <c r="RUQ65" s="666"/>
      <c r="RUR65" s="666"/>
      <c r="RUS65" s="666"/>
      <c r="RUT65" s="1453"/>
      <c r="RUU65" s="1453"/>
      <c r="RUV65" s="1453"/>
      <c r="RUW65" s="1454"/>
      <c r="RUX65" s="666"/>
      <c r="RUY65" s="666"/>
      <c r="RUZ65" s="666"/>
      <c r="RVA65" s="1455"/>
      <c r="RVB65" s="666"/>
      <c r="RVC65" s="666"/>
      <c r="RVD65" s="666"/>
      <c r="RVE65" s="666"/>
      <c r="RVF65" s="666"/>
      <c r="RVG65" s="666"/>
      <c r="RVH65" s="666"/>
      <c r="RVI65" s="666"/>
      <c r="RVJ65" s="666"/>
      <c r="RVK65" s="1453"/>
      <c r="RVL65" s="1453"/>
      <c r="RVM65" s="1453"/>
      <c r="RVN65" s="1454"/>
      <c r="RVO65" s="666"/>
      <c r="RVP65" s="666"/>
      <c r="RVQ65" s="666"/>
      <c r="RVR65" s="1455"/>
      <c r="RVS65" s="666"/>
      <c r="RVT65" s="666"/>
      <c r="RVU65" s="666"/>
      <c r="RVV65" s="666"/>
      <c r="RVW65" s="666"/>
      <c r="RVX65" s="666"/>
      <c r="RVY65" s="666"/>
      <c r="RVZ65" s="666"/>
      <c r="RWA65" s="666"/>
      <c r="RWB65" s="1453"/>
      <c r="RWC65" s="1453"/>
      <c r="RWD65" s="1453"/>
      <c r="RWE65" s="1454"/>
      <c r="RWF65" s="666"/>
      <c r="RWG65" s="666"/>
      <c r="RWH65" s="666"/>
      <c r="RWI65" s="1455"/>
      <c r="RWJ65" s="666"/>
      <c r="RWK65" s="666"/>
      <c r="RWL65" s="666"/>
      <c r="RWM65" s="666"/>
      <c r="RWN65" s="666"/>
      <c r="RWO65" s="666"/>
      <c r="RWP65" s="666"/>
      <c r="RWQ65" s="666"/>
      <c r="RWR65" s="666"/>
      <c r="RWS65" s="1453"/>
      <c r="RWT65" s="1453"/>
      <c r="RWU65" s="1453"/>
      <c r="RWV65" s="1454"/>
      <c r="RWW65" s="666"/>
      <c r="RWX65" s="666"/>
      <c r="RWY65" s="666"/>
      <c r="RWZ65" s="1455"/>
      <c r="RXA65" s="666"/>
      <c r="RXB65" s="666"/>
      <c r="RXC65" s="666"/>
      <c r="RXD65" s="666"/>
      <c r="RXE65" s="666"/>
      <c r="RXF65" s="666"/>
      <c r="RXG65" s="666"/>
      <c r="RXH65" s="666"/>
      <c r="RXI65" s="666"/>
      <c r="RXJ65" s="1453"/>
      <c r="RXK65" s="1453"/>
      <c r="RXL65" s="1453"/>
      <c r="RXM65" s="1454"/>
      <c r="RXN65" s="666"/>
      <c r="RXO65" s="666"/>
      <c r="RXP65" s="666"/>
      <c r="RXQ65" s="1455"/>
      <c r="RXR65" s="666"/>
      <c r="RXS65" s="666"/>
      <c r="RXT65" s="666"/>
      <c r="RXU65" s="666"/>
      <c r="RXV65" s="666"/>
      <c r="RXW65" s="666"/>
      <c r="RXX65" s="666"/>
      <c r="RXY65" s="666"/>
      <c r="RXZ65" s="666"/>
      <c r="RYA65" s="1453"/>
      <c r="RYB65" s="1453"/>
      <c r="RYC65" s="1453"/>
      <c r="RYD65" s="1454"/>
      <c r="RYE65" s="666"/>
      <c r="RYF65" s="666"/>
      <c r="RYG65" s="666"/>
      <c r="RYH65" s="1455"/>
      <c r="RYI65" s="666"/>
      <c r="RYJ65" s="666"/>
      <c r="RYK65" s="666"/>
      <c r="RYL65" s="666"/>
      <c r="RYM65" s="666"/>
      <c r="RYN65" s="666"/>
      <c r="RYO65" s="666"/>
      <c r="RYP65" s="666"/>
      <c r="RYQ65" s="666"/>
      <c r="RYR65" s="1453"/>
      <c r="RYS65" s="1453"/>
      <c r="RYT65" s="1453"/>
      <c r="RYU65" s="1454"/>
      <c r="RYV65" s="666"/>
      <c r="RYW65" s="666"/>
      <c r="RYX65" s="666"/>
      <c r="RYY65" s="1455"/>
      <c r="RYZ65" s="666"/>
      <c r="RZA65" s="666"/>
      <c r="RZB65" s="666"/>
      <c r="RZC65" s="666"/>
      <c r="RZD65" s="666"/>
      <c r="RZE65" s="666"/>
      <c r="RZF65" s="666"/>
      <c r="RZG65" s="666"/>
      <c r="RZH65" s="666"/>
      <c r="RZI65" s="1453"/>
      <c r="RZJ65" s="1453"/>
      <c r="RZK65" s="1453"/>
      <c r="RZL65" s="1454"/>
      <c r="RZM65" s="666"/>
      <c r="RZN65" s="666"/>
      <c r="RZO65" s="666"/>
      <c r="RZP65" s="1455"/>
      <c r="RZQ65" s="666"/>
      <c r="RZR65" s="666"/>
      <c r="RZS65" s="666"/>
      <c r="RZT65" s="666"/>
      <c r="RZU65" s="666"/>
      <c r="RZV65" s="666"/>
      <c r="RZW65" s="666"/>
      <c r="RZX65" s="666"/>
      <c r="RZY65" s="666"/>
      <c r="RZZ65" s="1453"/>
      <c r="SAA65" s="1453"/>
      <c r="SAB65" s="1453"/>
      <c r="SAC65" s="1454"/>
      <c r="SAD65" s="666"/>
      <c r="SAE65" s="666"/>
      <c r="SAF65" s="666"/>
      <c r="SAG65" s="1455"/>
      <c r="SAH65" s="666"/>
      <c r="SAI65" s="666"/>
      <c r="SAJ65" s="666"/>
      <c r="SAK65" s="666"/>
      <c r="SAL65" s="666"/>
      <c r="SAM65" s="666"/>
      <c r="SAN65" s="666"/>
      <c r="SAO65" s="666"/>
      <c r="SAP65" s="666"/>
      <c r="SAQ65" s="1453"/>
      <c r="SAR65" s="1453"/>
      <c r="SAS65" s="1453"/>
      <c r="SAT65" s="1454"/>
      <c r="SAU65" s="666"/>
      <c r="SAV65" s="666"/>
      <c r="SAW65" s="666"/>
      <c r="SAX65" s="1455"/>
      <c r="SAY65" s="666"/>
      <c r="SAZ65" s="666"/>
      <c r="SBA65" s="666"/>
      <c r="SBB65" s="666"/>
      <c r="SBC65" s="666"/>
      <c r="SBD65" s="666"/>
      <c r="SBE65" s="666"/>
      <c r="SBF65" s="666"/>
      <c r="SBG65" s="666"/>
      <c r="SBH65" s="1453"/>
      <c r="SBI65" s="1453"/>
      <c r="SBJ65" s="1453"/>
      <c r="SBK65" s="1454"/>
      <c r="SBL65" s="666"/>
      <c r="SBM65" s="666"/>
      <c r="SBN65" s="666"/>
      <c r="SBO65" s="1455"/>
      <c r="SBP65" s="666"/>
      <c r="SBQ65" s="666"/>
      <c r="SBR65" s="666"/>
      <c r="SBS65" s="666"/>
      <c r="SBT65" s="666"/>
      <c r="SBU65" s="666"/>
      <c r="SBV65" s="666"/>
      <c r="SBW65" s="666"/>
      <c r="SBX65" s="666"/>
      <c r="SBY65" s="1453"/>
      <c r="SBZ65" s="1453"/>
      <c r="SCA65" s="1453"/>
      <c r="SCB65" s="1454"/>
      <c r="SCC65" s="666"/>
      <c r="SCD65" s="666"/>
      <c r="SCE65" s="666"/>
      <c r="SCF65" s="1455"/>
      <c r="SCG65" s="666"/>
      <c r="SCH65" s="666"/>
      <c r="SCI65" s="666"/>
      <c r="SCJ65" s="666"/>
      <c r="SCK65" s="666"/>
      <c r="SCL65" s="666"/>
      <c r="SCM65" s="666"/>
      <c r="SCN65" s="666"/>
      <c r="SCO65" s="666"/>
      <c r="SCP65" s="1453"/>
      <c r="SCQ65" s="1453"/>
      <c r="SCR65" s="1453"/>
      <c r="SCS65" s="1454"/>
      <c r="SCT65" s="666"/>
      <c r="SCU65" s="666"/>
      <c r="SCV65" s="666"/>
      <c r="SCW65" s="1455"/>
      <c r="SCX65" s="666"/>
      <c r="SCY65" s="666"/>
      <c r="SCZ65" s="666"/>
      <c r="SDA65" s="666"/>
      <c r="SDB65" s="666"/>
      <c r="SDC65" s="666"/>
      <c r="SDD65" s="666"/>
      <c r="SDE65" s="666"/>
      <c r="SDF65" s="666"/>
      <c r="SDG65" s="1453"/>
      <c r="SDH65" s="1453"/>
      <c r="SDI65" s="1453"/>
      <c r="SDJ65" s="1454"/>
      <c r="SDK65" s="666"/>
      <c r="SDL65" s="666"/>
      <c r="SDM65" s="666"/>
      <c r="SDN65" s="1455"/>
      <c r="SDO65" s="666"/>
      <c r="SDP65" s="666"/>
      <c r="SDQ65" s="666"/>
      <c r="SDR65" s="666"/>
      <c r="SDS65" s="666"/>
      <c r="SDT65" s="666"/>
      <c r="SDU65" s="666"/>
      <c r="SDV65" s="666"/>
      <c r="SDW65" s="666"/>
      <c r="SDX65" s="1453"/>
      <c r="SDY65" s="1453"/>
      <c r="SDZ65" s="1453"/>
      <c r="SEA65" s="1454"/>
      <c r="SEB65" s="666"/>
      <c r="SEC65" s="666"/>
      <c r="SED65" s="666"/>
      <c r="SEE65" s="1455"/>
      <c r="SEF65" s="666"/>
      <c r="SEG65" s="666"/>
      <c r="SEH65" s="666"/>
      <c r="SEI65" s="666"/>
      <c r="SEJ65" s="666"/>
      <c r="SEK65" s="666"/>
      <c r="SEL65" s="666"/>
      <c r="SEM65" s="666"/>
      <c r="SEN65" s="666"/>
      <c r="SEO65" s="1453"/>
      <c r="SEP65" s="1453"/>
      <c r="SEQ65" s="1453"/>
      <c r="SER65" s="1454"/>
      <c r="SES65" s="666"/>
      <c r="SET65" s="666"/>
      <c r="SEU65" s="666"/>
      <c r="SEV65" s="1455"/>
      <c r="SEW65" s="666"/>
      <c r="SEX65" s="666"/>
      <c r="SEY65" s="666"/>
      <c r="SEZ65" s="666"/>
      <c r="SFA65" s="666"/>
      <c r="SFB65" s="666"/>
      <c r="SFC65" s="666"/>
      <c r="SFD65" s="666"/>
      <c r="SFE65" s="666"/>
      <c r="SFF65" s="1453"/>
      <c r="SFG65" s="1453"/>
      <c r="SFH65" s="1453"/>
      <c r="SFI65" s="1454"/>
      <c r="SFJ65" s="666"/>
      <c r="SFK65" s="666"/>
      <c r="SFL65" s="666"/>
      <c r="SFM65" s="1455"/>
      <c r="SFN65" s="666"/>
      <c r="SFO65" s="666"/>
      <c r="SFP65" s="666"/>
      <c r="SFQ65" s="666"/>
      <c r="SFR65" s="666"/>
      <c r="SFS65" s="666"/>
      <c r="SFT65" s="666"/>
      <c r="SFU65" s="666"/>
      <c r="SFV65" s="666"/>
      <c r="SFW65" s="1453"/>
      <c r="SFX65" s="1453"/>
      <c r="SFY65" s="1453"/>
      <c r="SFZ65" s="1454"/>
      <c r="SGA65" s="666"/>
      <c r="SGB65" s="666"/>
      <c r="SGC65" s="666"/>
      <c r="SGD65" s="1455"/>
      <c r="SGE65" s="666"/>
      <c r="SGF65" s="666"/>
      <c r="SGG65" s="666"/>
      <c r="SGH65" s="666"/>
      <c r="SGI65" s="666"/>
      <c r="SGJ65" s="666"/>
      <c r="SGK65" s="666"/>
      <c r="SGL65" s="666"/>
      <c r="SGM65" s="666"/>
      <c r="SGN65" s="1453"/>
      <c r="SGO65" s="1453"/>
      <c r="SGP65" s="1453"/>
      <c r="SGQ65" s="1454"/>
      <c r="SGR65" s="666"/>
      <c r="SGS65" s="666"/>
      <c r="SGT65" s="666"/>
      <c r="SGU65" s="1455"/>
      <c r="SGV65" s="666"/>
      <c r="SGW65" s="666"/>
      <c r="SGX65" s="666"/>
      <c r="SGY65" s="666"/>
      <c r="SGZ65" s="666"/>
      <c r="SHA65" s="666"/>
      <c r="SHB65" s="666"/>
      <c r="SHC65" s="666"/>
      <c r="SHD65" s="666"/>
      <c r="SHE65" s="1453"/>
      <c r="SHF65" s="1453"/>
      <c r="SHG65" s="1453"/>
      <c r="SHH65" s="1454"/>
      <c r="SHI65" s="666"/>
      <c r="SHJ65" s="666"/>
      <c r="SHK65" s="666"/>
      <c r="SHL65" s="1455"/>
      <c r="SHM65" s="666"/>
      <c r="SHN65" s="666"/>
      <c r="SHO65" s="666"/>
      <c r="SHP65" s="666"/>
      <c r="SHQ65" s="666"/>
      <c r="SHR65" s="666"/>
      <c r="SHS65" s="666"/>
      <c r="SHT65" s="666"/>
      <c r="SHU65" s="666"/>
      <c r="SHV65" s="1453"/>
      <c r="SHW65" s="1453"/>
      <c r="SHX65" s="1453"/>
      <c r="SHY65" s="1454"/>
      <c r="SHZ65" s="666"/>
      <c r="SIA65" s="666"/>
      <c r="SIB65" s="666"/>
      <c r="SIC65" s="1455"/>
      <c r="SID65" s="666"/>
      <c r="SIE65" s="666"/>
      <c r="SIF65" s="666"/>
      <c r="SIG65" s="666"/>
      <c r="SIH65" s="666"/>
      <c r="SII65" s="666"/>
      <c r="SIJ65" s="666"/>
      <c r="SIK65" s="666"/>
      <c r="SIL65" s="666"/>
      <c r="SIM65" s="1453"/>
      <c r="SIN65" s="1453"/>
      <c r="SIO65" s="1453"/>
      <c r="SIP65" s="1454"/>
      <c r="SIQ65" s="666"/>
      <c r="SIR65" s="666"/>
      <c r="SIS65" s="666"/>
      <c r="SIT65" s="1455"/>
      <c r="SIU65" s="666"/>
      <c r="SIV65" s="666"/>
      <c r="SIW65" s="666"/>
      <c r="SIX65" s="666"/>
      <c r="SIY65" s="666"/>
      <c r="SIZ65" s="666"/>
      <c r="SJA65" s="666"/>
      <c r="SJB65" s="666"/>
      <c r="SJC65" s="666"/>
      <c r="SJD65" s="1453"/>
      <c r="SJE65" s="1453"/>
      <c r="SJF65" s="1453"/>
      <c r="SJG65" s="1454"/>
      <c r="SJH65" s="666"/>
      <c r="SJI65" s="666"/>
      <c r="SJJ65" s="666"/>
      <c r="SJK65" s="1455"/>
      <c r="SJL65" s="666"/>
      <c r="SJM65" s="666"/>
      <c r="SJN65" s="666"/>
      <c r="SJO65" s="666"/>
      <c r="SJP65" s="666"/>
      <c r="SJQ65" s="666"/>
      <c r="SJR65" s="666"/>
      <c r="SJS65" s="666"/>
      <c r="SJT65" s="666"/>
      <c r="SJU65" s="1453"/>
      <c r="SJV65" s="1453"/>
      <c r="SJW65" s="1453"/>
      <c r="SJX65" s="1454"/>
      <c r="SJY65" s="666"/>
      <c r="SJZ65" s="666"/>
      <c r="SKA65" s="666"/>
      <c r="SKB65" s="1455"/>
      <c r="SKC65" s="666"/>
      <c r="SKD65" s="666"/>
      <c r="SKE65" s="666"/>
      <c r="SKF65" s="666"/>
      <c r="SKG65" s="666"/>
      <c r="SKH65" s="666"/>
      <c r="SKI65" s="666"/>
      <c r="SKJ65" s="666"/>
      <c r="SKK65" s="666"/>
      <c r="SKL65" s="1453"/>
      <c r="SKM65" s="1453"/>
      <c r="SKN65" s="1453"/>
      <c r="SKO65" s="1454"/>
      <c r="SKP65" s="666"/>
      <c r="SKQ65" s="666"/>
      <c r="SKR65" s="666"/>
      <c r="SKS65" s="1455"/>
      <c r="SKT65" s="666"/>
      <c r="SKU65" s="666"/>
      <c r="SKV65" s="666"/>
      <c r="SKW65" s="666"/>
      <c r="SKX65" s="666"/>
      <c r="SKY65" s="666"/>
      <c r="SKZ65" s="666"/>
      <c r="SLA65" s="666"/>
      <c r="SLB65" s="666"/>
      <c r="SLC65" s="1453"/>
      <c r="SLD65" s="1453"/>
      <c r="SLE65" s="1453"/>
      <c r="SLF65" s="1454"/>
      <c r="SLG65" s="666"/>
      <c r="SLH65" s="666"/>
      <c r="SLI65" s="666"/>
      <c r="SLJ65" s="1455"/>
      <c r="SLK65" s="666"/>
      <c r="SLL65" s="666"/>
      <c r="SLM65" s="666"/>
      <c r="SLN65" s="666"/>
      <c r="SLO65" s="666"/>
      <c r="SLP65" s="666"/>
      <c r="SLQ65" s="666"/>
      <c r="SLR65" s="666"/>
      <c r="SLS65" s="666"/>
      <c r="SLT65" s="1453"/>
      <c r="SLU65" s="1453"/>
      <c r="SLV65" s="1453"/>
      <c r="SLW65" s="1454"/>
      <c r="SLX65" s="666"/>
      <c r="SLY65" s="666"/>
      <c r="SLZ65" s="666"/>
      <c r="SMA65" s="1455"/>
      <c r="SMB65" s="666"/>
      <c r="SMC65" s="666"/>
      <c r="SMD65" s="666"/>
      <c r="SME65" s="666"/>
      <c r="SMF65" s="666"/>
      <c r="SMG65" s="666"/>
      <c r="SMH65" s="666"/>
      <c r="SMI65" s="666"/>
      <c r="SMJ65" s="666"/>
      <c r="SMK65" s="1453"/>
      <c r="SML65" s="1453"/>
      <c r="SMM65" s="1453"/>
      <c r="SMN65" s="1454"/>
      <c r="SMO65" s="666"/>
      <c r="SMP65" s="666"/>
      <c r="SMQ65" s="666"/>
      <c r="SMR65" s="1455"/>
      <c r="SMS65" s="666"/>
      <c r="SMT65" s="666"/>
      <c r="SMU65" s="666"/>
      <c r="SMV65" s="666"/>
      <c r="SMW65" s="666"/>
      <c r="SMX65" s="666"/>
      <c r="SMY65" s="666"/>
      <c r="SMZ65" s="666"/>
      <c r="SNA65" s="666"/>
      <c r="SNB65" s="1453"/>
      <c r="SNC65" s="1453"/>
      <c r="SND65" s="1453"/>
      <c r="SNE65" s="1454"/>
      <c r="SNF65" s="666"/>
      <c r="SNG65" s="666"/>
      <c r="SNH65" s="666"/>
      <c r="SNI65" s="1455"/>
      <c r="SNJ65" s="666"/>
      <c r="SNK65" s="666"/>
      <c r="SNL65" s="666"/>
      <c r="SNM65" s="666"/>
      <c r="SNN65" s="666"/>
      <c r="SNO65" s="666"/>
      <c r="SNP65" s="666"/>
      <c r="SNQ65" s="666"/>
      <c r="SNR65" s="666"/>
      <c r="SNS65" s="1453"/>
      <c r="SNT65" s="1453"/>
      <c r="SNU65" s="1453"/>
      <c r="SNV65" s="1454"/>
      <c r="SNW65" s="666"/>
      <c r="SNX65" s="666"/>
      <c r="SNY65" s="666"/>
      <c r="SNZ65" s="1455"/>
      <c r="SOA65" s="666"/>
      <c r="SOB65" s="666"/>
      <c r="SOC65" s="666"/>
      <c r="SOD65" s="666"/>
      <c r="SOE65" s="666"/>
      <c r="SOF65" s="666"/>
      <c r="SOG65" s="666"/>
      <c r="SOH65" s="666"/>
      <c r="SOI65" s="666"/>
      <c r="SOJ65" s="1453"/>
      <c r="SOK65" s="1453"/>
      <c r="SOL65" s="1453"/>
      <c r="SOM65" s="1454"/>
      <c r="SON65" s="666"/>
      <c r="SOO65" s="666"/>
      <c r="SOP65" s="666"/>
      <c r="SOQ65" s="1455"/>
      <c r="SOR65" s="666"/>
      <c r="SOS65" s="666"/>
      <c r="SOT65" s="666"/>
      <c r="SOU65" s="666"/>
      <c r="SOV65" s="666"/>
      <c r="SOW65" s="666"/>
      <c r="SOX65" s="666"/>
      <c r="SOY65" s="666"/>
      <c r="SOZ65" s="666"/>
      <c r="SPA65" s="1453"/>
      <c r="SPB65" s="1453"/>
      <c r="SPC65" s="1453"/>
      <c r="SPD65" s="1454"/>
      <c r="SPE65" s="666"/>
      <c r="SPF65" s="666"/>
      <c r="SPG65" s="666"/>
      <c r="SPH65" s="1455"/>
      <c r="SPI65" s="666"/>
      <c r="SPJ65" s="666"/>
      <c r="SPK65" s="666"/>
      <c r="SPL65" s="666"/>
      <c r="SPM65" s="666"/>
      <c r="SPN65" s="666"/>
      <c r="SPO65" s="666"/>
      <c r="SPP65" s="666"/>
      <c r="SPQ65" s="666"/>
      <c r="SPR65" s="1453"/>
      <c r="SPS65" s="1453"/>
      <c r="SPT65" s="1453"/>
      <c r="SPU65" s="1454"/>
      <c r="SPV65" s="666"/>
      <c r="SPW65" s="666"/>
      <c r="SPX65" s="666"/>
      <c r="SPY65" s="1455"/>
      <c r="SPZ65" s="666"/>
      <c r="SQA65" s="666"/>
      <c r="SQB65" s="666"/>
      <c r="SQC65" s="666"/>
      <c r="SQD65" s="666"/>
      <c r="SQE65" s="666"/>
      <c r="SQF65" s="666"/>
      <c r="SQG65" s="666"/>
      <c r="SQH65" s="666"/>
      <c r="SQI65" s="1453"/>
      <c r="SQJ65" s="1453"/>
      <c r="SQK65" s="1453"/>
      <c r="SQL65" s="1454"/>
      <c r="SQM65" s="666"/>
      <c r="SQN65" s="666"/>
      <c r="SQO65" s="666"/>
      <c r="SQP65" s="1455"/>
      <c r="SQQ65" s="666"/>
      <c r="SQR65" s="666"/>
      <c r="SQS65" s="666"/>
      <c r="SQT65" s="666"/>
      <c r="SQU65" s="666"/>
      <c r="SQV65" s="666"/>
      <c r="SQW65" s="666"/>
      <c r="SQX65" s="666"/>
      <c r="SQY65" s="666"/>
      <c r="SQZ65" s="1453"/>
      <c r="SRA65" s="1453"/>
      <c r="SRB65" s="1453"/>
      <c r="SRC65" s="1454"/>
      <c r="SRD65" s="666"/>
      <c r="SRE65" s="666"/>
      <c r="SRF65" s="666"/>
      <c r="SRG65" s="1455"/>
      <c r="SRH65" s="666"/>
      <c r="SRI65" s="666"/>
      <c r="SRJ65" s="666"/>
      <c r="SRK65" s="666"/>
      <c r="SRL65" s="666"/>
      <c r="SRM65" s="666"/>
      <c r="SRN65" s="666"/>
      <c r="SRO65" s="666"/>
      <c r="SRP65" s="666"/>
      <c r="SRQ65" s="1453"/>
      <c r="SRR65" s="1453"/>
      <c r="SRS65" s="1453"/>
      <c r="SRT65" s="1454"/>
      <c r="SRU65" s="666"/>
      <c r="SRV65" s="666"/>
      <c r="SRW65" s="666"/>
      <c r="SRX65" s="1455"/>
      <c r="SRY65" s="666"/>
      <c r="SRZ65" s="666"/>
      <c r="SSA65" s="666"/>
      <c r="SSB65" s="666"/>
      <c r="SSC65" s="666"/>
      <c r="SSD65" s="666"/>
      <c r="SSE65" s="666"/>
      <c r="SSF65" s="666"/>
      <c r="SSG65" s="666"/>
      <c r="SSH65" s="1453"/>
      <c r="SSI65" s="1453"/>
      <c r="SSJ65" s="1453"/>
      <c r="SSK65" s="1454"/>
      <c r="SSL65" s="666"/>
      <c r="SSM65" s="666"/>
      <c r="SSN65" s="666"/>
      <c r="SSO65" s="1455"/>
      <c r="SSP65" s="666"/>
      <c r="SSQ65" s="666"/>
      <c r="SSR65" s="666"/>
      <c r="SSS65" s="666"/>
      <c r="SST65" s="666"/>
      <c r="SSU65" s="666"/>
      <c r="SSV65" s="666"/>
      <c r="SSW65" s="666"/>
      <c r="SSX65" s="666"/>
      <c r="SSY65" s="1453"/>
      <c r="SSZ65" s="1453"/>
      <c r="STA65" s="1453"/>
      <c r="STB65" s="1454"/>
      <c r="STC65" s="666"/>
      <c r="STD65" s="666"/>
      <c r="STE65" s="666"/>
      <c r="STF65" s="1455"/>
      <c r="STG65" s="666"/>
      <c r="STH65" s="666"/>
      <c r="STI65" s="666"/>
      <c r="STJ65" s="666"/>
      <c r="STK65" s="666"/>
      <c r="STL65" s="666"/>
      <c r="STM65" s="666"/>
      <c r="STN65" s="666"/>
      <c r="STO65" s="666"/>
      <c r="STP65" s="1453"/>
      <c r="STQ65" s="1453"/>
      <c r="STR65" s="1453"/>
      <c r="STS65" s="1454"/>
      <c r="STT65" s="666"/>
      <c r="STU65" s="666"/>
      <c r="STV65" s="666"/>
      <c r="STW65" s="1455"/>
      <c r="STX65" s="666"/>
      <c r="STY65" s="666"/>
      <c r="STZ65" s="666"/>
      <c r="SUA65" s="666"/>
      <c r="SUB65" s="666"/>
      <c r="SUC65" s="666"/>
      <c r="SUD65" s="666"/>
      <c r="SUE65" s="666"/>
      <c r="SUF65" s="666"/>
      <c r="SUG65" s="1453"/>
      <c r="SUH65" s="1453"/>
      <c r="SUI65" s="1453"/>
      <c r="SUJ65" s="1454"/>
      <c r="SUK65" s="666"/>
      <c r="SUL65" s="666"/>
      <c r="SUM65" s="666"/>
      <c r="SUN65" s="1455"/>
      <c r="SUO65" s="666"/>
      <c r="SUP65" s="666"/>
      <c r="SUQ65" s="666"/>
      <c r="SUR65" s="666"/>
      <c r="SUS65" s="666"/>
      <c r="SUT65" s="666"/>
      <c r="SUU65" s="666"/>
      <c r="SUV65" s="666"/>
      <c r="SUW65" s="666"/>
      <c r="SUX65" s="1453"/>
      <c r="SUY65" s="1453"/>
      <c r="SUZ65" s="1453"/>
      <c r="SVA65" s="1454"/>
      <c r="SVB65" s="666"/>
      <c r="SVC65" s="666"/>
      <c r="SVD65" s="666"/>
      <c r="SVE65" s="1455"/>
      <c r="SVF65" s="666"/>
      <c r="SVG65" s="666"/>
      <c r="SVH65" s="666"/>
      <c r="SVI65" s="666"/>
      <c r="SVJ65" s="666"/>
      <c r="SVK65" s="666"/>
      <c r="SVL65" s="666"/>
      <c r="SVM65" s="666"/>
      <c r="SVN65" s="666"/>
      <c r="SVO65" s="1453"/>
      <c r="SVP65" s="1453"/>
      <c r="SVQ65" s="1453"/>
      <c r="SVR65" s="1454"/>
      <c r="SVS65" s="666"/>
      <c r="SVT65" s="666"/>
      <c r="SVU65" s="666"/>
      <c r="SVV65" s="1455"/>
      <c r="SVW65" s="666"/>
      <c r="SVX65" s="666"/>
      <c r="SVY65" s="666"/>
      <c r="SVZ65" s="666"/>
      <c r="SWA65" s="666"/>
      <c r="SWB65" s="666"/>
      <c r="SWC65" s="666"/>
      <c r="SWD65" s="666"/>
      <c r="SWE65" s="666"/>
      <c r="SWF65" s="1453"/>
      <c r="SWG65" s="1453"/>
      <c r="SWH65" s="1453"/>
      <c r="SWI65" s="1454"/>
      <c r="SWJ65" s="666"/>
      <c r="SWK65" s="666"/>
      <c r="SWL65" s="666"/>
      <c r="SWM65" s="1455"/>
      <c r="SWN65" s="666"/>
      <c r="SWO65" s="666"/>
      <c r="SWP65" s="666"/>
      <c r="SWQ65" s="666"/>
      <c r="SWR65" s="666"/>
      <c r="SWS65" s="666"/>
      <c r="SWT65" s="666"/>
      <c r="SWU65" s="666"/>
      <c r="SWV65" s="666"/>
      <c r="SWW65" s="1453"/>
      <c r="SWX65" s="1453"/>
      <c r="SWY65" s="1453"/>
      <c r="SWZ65" s="1454"/>
      <c r="SXA65" s="666"/>
      <c r="SXB65" s="666"/>
      <c r="SXC65" s="666"/>
      <c r="SXD65" s="1455"/>
      <c r="SXE65" s="666"/>
      <c r="SXF65" s="666"/>
      <c r="SXG65" s="666"/>
      <c r="SXH65" s="666"/>
      <c r="SXI65" s="666"/>
      <c r="SXJ65" s="666"/>
      <c r="SXK65" s="666"/>
      <c r="SXL65" s="666"/>
      <c r="SXM65" s="666"/>
      <c r="SXN65" s="1453"/>
      <c r="SXO65" s="1453"/>
      <c r="SXP65" s="1453"/>
      <c r="SXQ65" s="1454"/>
      <c r="SXR65" s="666"/>
      <c r="SXS65" s="666"/>
      <c r="SXT65" s="666"/>
      <c r="SXU65" s="1455"/>
      <c r="SXV65" s="666"/>
      <c r="SXW65" s="666"/>
      <c r="SXX65" s="666"/>
      <c r="SXY65" s="666"/>
      <c r="SXZ65" s="666"/>
      <c r="SYA65" s="666"/>
      <c r="SYB65" s="666"/>
      <c r="SYC65" s="666"/>
      <c r="SYD65" s="666"/>
      <c r="SYE65" s="1453"/>
      <c r="SYF65" s="1453"/>
      <c r="SYG65" s="1453"/>
      <c r="SYH65" s="1454"/>
      <c r="SYI65" s="666"/>
      <c r="SYJ65" s="666"/>
      <c r="SYK65" s="666"/>
      <c r="SYL65" s="1455"/>
      <c r="SYM65" s="666"/>
      <c r="SYN65" s="666"/>
      <c r="SYO65" s="666"/>
      <c r="SYP65" s="666"/>
      <c r="SYQ65" s="666"/>
      <c r="SYR65" s="666"/>
      <c r="SYS65" s="666"/>
      <c r="SYT65" s="666"/>
      <c r="SYU65" s="666"/>
      <c r="SYV65" s="1453"/>
      <c r="SYW65" s="1453"/>
      <c r="SYX65" s="1453"/>
      <c r="SYY65" s="1454"/>
      <c r="SYZ65" s="666"/>
      <c r="SZA65" s="666"/>
      <c r="SZB65" s="666"/>
      <c r="SZC65" s="1455"/>
      <c r="SZD65" s="666"/>
      <c r="SZE65" s="666"/>
      <c r="SZF65" s="666"/>
      <c r="SZG65" s="666"/>
      <c r="SZH65" s="666"/>
      <c r="SZI65" s="666"/>
      <c r="SZJ65" s="666"/>
      <c r="SZK65" s="666"/>
      <c r="SZL65" s="666"/>
      <c r="SZM65" s="1453"/>
      <c r="SZN65" s="1453"/>
      <c r="SZO65" s="1453"/>
      <c r="SZP65" s="1454"/>
      <c r="SZQ65" s="666"/>
      <c r="SZR65" s="666"/>
      <c r="SZS65" s="666"/>
      <c r="SZT65" s="1455"/>
      <c r="SZU65" s="666"/>
      <c r="SZV65" s="666"/>
      <c r="SZW65" s="666"/>
      <c r="SZX65" s="666"/>
      <c r="SZY65" s="666"/>
      <c r="SZZ65" s="666"/>
      <c r="TAA65" s="666"/>
      <c r="TAB65" s="666"/>
      <c r="TAC65" s="666"/>
      <c r="TAD65" s="1453"/>
      <c r="TAE65" s="1453"/>
      <c r="TAF65" s="1453"/>
      <c r="TAG65" s="1454"/>
      <c r="TAH65" s="666"/>
      <c r="TAI65" s="666"/>
      <c r="TAJ65" s="666"/>
      <c r="TAK65" s="1455"/>
      <c r="TAL65" s="666"/>
      <c r="TAM65" s="666"/>
      <c r="TAN65" s="666"/>
      <c r="TAO65" s="666"/>
      <c r="TAP65" s="666"/>
      <c r="TAQ65" s="666"/>
      <c r="TAR65" s="666"/>
      <c r="TAS65" s="666"/>
      <c r="TAT65" s="666"/>
      <c r="TAU65" s="1453"/>
      <c r="TAV65" s="1453"/>
      <c r="TAW65" s="1453"/>
      <c r="TAX65" s="1454"/>
      <c r="TAY65" s="666"/>
      <c r="TAZ65" s="666"/>
      <c r="TBA65" s="666"/>
      <c r="TBB65" s="1455"/>
      <c r="TBC65" s="666"/>
      <c r="TBD65" s="666"/>
      <c r="TBE65" s="666"/>
      <c r="TBF65" s="666"/>
      <c r="TBG65" s="666"/>
      <c r="TBH65" s="666"/>
      <c r="TBI65" s="666"/>
      <c r="TBJ65" s="666"/>
      <c r="TBK65" s="666"/>
      <c r="TBL65" s="1453"/>
      <c r="TBM65" s="1453"/>
      <c r="TBN65" s="1453"/>
      <c r="TBO65" s="1454"/>
      <c r="TBP65" s="666"/>
      <c r="TBQ65" s="666"/>
      <c r="TBR65" s="666"/>
      <c r="TBS65" s="1455"/>
      <c r="TBT65" s="666"/>
      <c r="TBU65" s="666"/>
      <c r="TBV65" s="666"/>
      <c r="TBW65" s="666"/>
      <c r="TBX65" s="666"/>
      <c r="TBY65" s="666"/>
      <c r="TBZ65" s="666"/>
      <c r="TCA65" s="666"/>
      <c r="TCB65" s="666"/>
      <c r="TCC65" s="1453"/>
      <c r="TCD65" s="1453"/>
      <c r="TCE65" s="1453"/>
      <c r="TCF65" s="1454"/>
      <c r="TCG65" s="666"/>
      <c r="TCH65" s="666"/>
      <c r="TCI65" s="666"/>
      <c r="TCJ65" s="1455"/>
      <c r="TCK65" s="666"/>
      <c r="TCL65" s="666"/>
      <c r="TCM65" s="666"/>
      <c r="TCN65" s="666"/>
      <c r="TCO65" s="666"/>
      <c r="TCP65" s="666"/>
      <c r="TCQ65" s="666"/>
      <c r="TCR65" s="666"/>
      <c r="TCS65" s="666"/>
      <c r="TCT65" s="1453"/>
      <c r="TCU65" s="1453"/>
      <c r="TCV65" s="1453"/>
      <c r="TCW65" s="1454"/>
      <c r="TCX65" s="666"/>
      <c r="TCY65" s="666"/>
      <c r="TCZ65" s="666"/>
      <c r="TDA65" s="1455"/>
      <c r="TDB65" s="666"/>
      <c r="TDC65" s="666"/>
      <c r="TDD65" s="666"/>
      <c r="TDE65" s="666"/>
      <c r="TDF65" s="666"/>
      <c r="TDG65" s="666"/>
      <c r="TDH65" s="666"/>
      <c r="TDI65" s="666"/>
      <c r="TDJ65" s="666"/>
      <c r="TDK65" s="1453"/>
      <c r="TDL65" s="1453"/>
      <c r="TDM65" s="1453"/>
      <c r="TDN65" s="1454"/>
      <c r="TDO65" s="666"/>
      <c r="TDP65" s="666"/>
      <c r="TDQ65" s="666"/>
      <c r="TDR65" s="1455"/>
      <c r="TDS65" s="666"/>
      <c r="TDT65" s="666"/>
      <c r="TDU65" s="666"/>
      <c r="TDV65" s="666"/>
      <c r="TDW65" s="666"/>
      <c r="TDX65" s="666"/>
      <c r="TDY65" s="666"/>
      <c r="TDZ65" s="666"/>
      <c r="TEA65" s="666"/>
      <c r="TEB65" s="1453"/>
      <c r="TEC65" s="1453"/>
      <c r="TED65" s="1453"/>
      <c r="TEE65" s="1454"/>
      <c r="TEF65" s="666"/>
      <c r="TEG65" s="666"/>
      <c r="TEH65" s="666"/>
      <c r="TEI65" s="1455"/>
      <c r="TEJ65" s="666"/>
      <c r="TEK65" s="666"/>
      <c r="TEL65" s="666"/>
      <c r="TEM65" s="666"/>
      <c r="TEN65" s="666"/>
      <c r="TEO65" s="666"/>
      <c r="TEP65" s="666"/>
      <c r="TEQ65" s="666"/>
      <c r="TER65" s="666"/>
      <c r="TES65" s="1453"/>
      <c r="TET65" s="1453"/>
      <c r="TEU65" s="1453"/>
      <c r="TEV65" s="1454"/>
      <c r="TEW65" s="666"/>
      <c r="TEX65" s="666"/>
      <c r="TEY65" s="666"/>
      <c r="TEZ65" s="1455"/>
      <c r="TFA65" s="666"/>
      <c r="TFB65" s="666"/>
      <c r="TFC65" s="666"/>
      <c r="TFD65" s="666"/>
      <c r="TFE65" s="666"/>
      <c r="TFF65" s="666"/>
      <c r="TFG65" s="666"/>
      <c r="TFH65" s="666"/>
      <c r="TFI65" s="666"/>
      <c r="TFJ65" s="1453"/>
      <c r="TFK65" s="1453"/>
      <c r="TFL65" s="1453"/>
      <c r="TFM65" s="1454"/>
      <c r="TFN65" s="666"/>
      <c r="TFO65" s="666"/>
      <c r="TFP65" s="666"/>
      <c r="TFQ65" s="1455"/>
      <c r="TFR65" s="666"/>
      <c r="TFS65" s="666"/>
      <c r="TFT65" s="666"/>
      <c r="TFU65" s="666"/>
      <c r="TFV65" s="666"/>
      <c r="TFW65" s="666"/>
      <c r="TFX65" s="666"/>
      <c r="TFY65" s="666"/>
      <c r="TFZ65" s="666"/>
      <c r="TGA65" s="1453"/>
      <c r="TGB65" s="1453"/>
      <c r="TGC65" s="1453"/>
      <c r="TGD65" s="1454"/>
      <c r="TGE65" s="666"/>
      <c r="TGF65" s="666"/>
      <c r="TGG65" s="666"/>
      <c r="TGH65" s="1455"/>
      <c r="TGI65" s="666"/>
      <c r="TGJ65" s="666"/>
      <c r="TGK65" s="666"/>
      <c r="TGL65" s="666"/>
      <c r="TGM65" s="666"/>
      <c r="TGN65" s="666"/>
      <c r="TGO65" s="666"/>
      <c r="TGP65" s="666"/>
      <c r="TGQ65" s="666"/>
      <c r="TGR65" s="1453"/>
      <c r="TGS65" s="1453"/>
      <c r="TGT65" s="1453"/>
      <c r="TGU65" s="1454"/>
      <c r="TGV65" s="666"/>
      <c r="TGW65" s="666"/>
      <c r="TGX65" s="666"/>
      <c r="TGY65" s="1455"/>
      <c r="TGZ65" s="666"/>
      <c r="THA65" s="666"/>
      <c r="THB65" s="666"/>
      <c r="THC65" s="666"/>
      <c r="THD65" s="666"/>
      <c r="THE65" s="666"/>
      <c r="THF65" s="666"/>
      <c r="THG65" s="666"/>
      <c r="THH65" s="666"/>
      <c r="THI65" s="1453"/>
      <c r="THJ65" s="1453"/>
      <c r="THK65" s="1453"/>
      <c r="THL65" s="1454"/>
      <c r="THM65" s="666"/>
      <c r="THN65" s="666"/>
      <c r="THO65" s="666"/>
      <c r="THP65" s="1455"/>
      <c r="THQ65" s="666"/>
      <c r="THR65" s="666"/>
      <c r="THS65" s="666"/>
      <c r="THT65" s="666"/>
      <c r="THU65" s="666"/>
      <c r="THV65" s="666"/>
      <c r="THW65" s="666"/>
      <c r="THX65" s="666"/>
      <c r="THY65" s="666"/>
      <c r="THZ65" s="1453"/>
      <c r="TIA65" s="1453"/>
      <c r="TIB65" s="1453"/>
      <c r="TIC65" s="1454"/>
      <c r="TID65" s="666"/>
      <c r="TIE65" s="666"/>
      <c r="TIF65" s="666"/>
      <c r="TIG65" s="1455"/>
      <c r="TIH65" s="666"/>
      <c r="TII65" s="666"/>
      <c r="TIJ65" s="666"/>
      <c r="TIK65" s="666"/>
      <c r="TIL65" s="666"/>
      <c r="TIM65" s="666"/>
      <c r="TIN65" s="666"/>
      <c r="TIO65" s="666"/>
      <c r="TIP65" s="666"/>
      <c r="TIQ65" s="1453"/>
      <c r="TIR65" s="1453"/>
      <c r="TIS65" s="1453"/>
      <c r="TIT65" s="1454"/>
      <c r="TIU65" s="666"/>
      <c r="TIV65" s="666"/>
      <c r="TIW65" s="666"/>
      <c r="TIX65" s="1455"/>
      <c r="TIY65" s="666"/>
      <c r="TIZ65" s="666"/>
      <c r="TJA65" s="666"/>
      <c r="TJB65" s="666"/>
      <c r="TJC65" s="666"/>
      <c r="TJD65" s="666"/>
      <c r="TJE65" s="666"/>
      <c r="TJF65" s="666"/>
      <c r="TJG65" s="666"/>
      <c r="TJH65" s="1453"/>
      <c r="TJI65" s="1453"/>
      <c r="TJJ65" s="1453"/>
      <c r="TJK65" s="1454"/>
      <c r="TJL65" s="666"/>
      <c r="TJM65" s="666"/>
      <c r="TJN65" s="666"/>
      <c r="TJO65" s="1455"/>
      <c r="TJP65" s="666"/>
      <c r="TJQ65" s="666"/>
      <c r="TJR65" s="666"/>
      <c r="TJS65" s="666"/>
      <c r="TJT65" s="666"/>
      <c r="TJU65" s="666"/>
      <c r="TJV65" s="666"/>
      <c r="TJW65" s="666"/>
      <c r="TJX65" s="666"/>
      <c r="TJY65" s="1453"/>
      <c r="TJZ65" s="1453"/>
      <c r="TKA65" s="1453"/>
      <c r="TKB65" s="1454"/>
      <c r="TKC65" s="666"/>
      <c r="TKD65" s="666"/>
      <c r="TKE65" s="666"/>
      <c r="TKF65" s="1455"/>
      <c r="TKG65" s="666"/>
      <c r="TKH65" s="666"/>
      <c r="TKI65" s="666"/>
      <c r="TKJ65" s="666"/>
      <c r="TKK65" s="666"/>
      <c r="TKL65" s="666"/>
      <c r="TKM65" s="666"/>
      <c r="TKN65" s="666"/>
      <c r="TKO65" s="666"/>
      <c r="TKP65" s="1453"/>
      <c r="TKQ65" s="1453"/>
      <c r="TKR65" s="1453"/>
      <c r="TKS65" s="1454"/>
      <c r="TKT65" s="666"/>
      <c r="TKU65" s="666"/>
      <c r="TKV65" s="666"/>
      <c r="TKW65" s="1455"/>
      <c r="TKX65" s="666"/>
      <c r="TKY65" s="666"/>
      <c r="TKZ65" s="666"/>
      <c r="TLA65" s="666"/>
      <c r="TLB65" s="666"/>
      <c r="TLC65" s="666"/>
      <c r="TLD65" s="666"/>
      <c r="TLE65" s="666"/>
      <c r="TLF65" s="666"/>
      <c r="TLG65" s="1453"/>
      <c r="TLH65" s="1453"/>
      <c r="TLI65" s="1453"/>
      <c r="TLJ65" s="1454"/>
      <c r="TLK65" s="666"/>
      <c r="TLL65" s="666"/>
      <c r="TLM65" s="666"/>
      <c r="TLN65" s="1455"/>
      <c r="TLO65" s="666"/>
      <c r="TLP65" s="666"/>
      <c r="TLQ65" s="666"/>
      <c r="TLR65" s="666"/>
      <c r="TLS65" s="666"/>
      <c r="TLT65" s="666"/>
      <c r="TLU65" s="666"/>
      <c r="TLV65" s="666"/>
      <c r="TLW65" s="666"/>
      <c r="TLX65" s="1453"/>
      <c r="TLY65" s="1453"/>
      <c r="TLZ65" s="1453"/>
      <c r="TMA65" s="1454"/>
      <c r="TMB65" s="666"/>
      <c r="TMC65" s="666"/>
      <c r="TMD65" s="666"/>
      <c r="TME65" s="1455"/>
      <c r="TMF65" s="666"/>
      <c r="TMG65" s="666"/>
      <c r="TMH65" s="666"/>
      <c r="TMI65" s="666"/>
      <c r="TMJ65" s="666"/>
      <c r="TMK65" s="666"/>
      <c r="TML65" s="666"/>
      <c r="TMM65" s="666"/>
      <c r="TMN65" s="666"/>
      <c r="TMO65" s="1453"/>
      <c r="TMP65" s="1453"/>
      <c r="TMQ65" s="1453"/>
      <c r="TMR65" s="1454"/>
      <c r="TMS65" s="666"/>
      <c r="TMT65" s="666"/>
      <c r="TMU65" s="666"/>
      <c r="TMV65" s="1455"/>
      <c r="TMW65" s="666"/>
      <c r="TMX65" s="666"/>
      <c r="TMY65" s="666"/>
      <c r="TMZ65" s="666"/>
      <c r="TNA65" s="666"/>
      <c r="TNB65" s="666"/>
      <c r="TNC65" s="666"/>
      <c r="TND65" s="666"/>
      <c r="TNE65" s="666"/>
      <c r="TNF65" s="1453"/>
      <c r="TNG65" s="1453"/>
      <c r="TNH65" s="1453"/>
      <c r="TNI65" s="1454"/>
      <c r="TNJ65" s="666"/>
      <c r="TNK65" s="666"/>
      <c r="TNL65" s="666"/>
      <c r="TNM65" s="1455"/>
      <c r="TNN65" s="666"/>
      <c r="TNO65" s="666"/>
      <c r="TNP65" s="666"/>
      <c r="TNQ65" s="666"/>
      <c r="TNR65" s="666"/>
      <c r="TNS65" s="666"/>
      <c r="TNT65" s="666"/>
      <c r="TNU65" s="666"/>
      <c r="TNV65" s="666"/>
      <c r="TNW65" s="1453"/>
      <c r="TNX65" s="1453"/>
      <c r="TNY65" s="1453"/>
      <c r="TNZ65" s="1454"/>
      <c r="TOA65" s="666"/>
      <c r="TOB65" s="666"/>
      <c r="TOC65" s="666"/>
      <c r="TOD65" s="1455"/>
      <c r="TOE65" s="666"/>
      <c r="TOF65" s="666"/>
      <c r="TOG65" s="666"/>
      <c r="TOH65" s="666"/>
      <c r="TOI65" s="666"/>
      <c r="TOJ65" s="666"/>
      <c r="TOK65" s="666"/>
      <c r="TOL65" s="666"/>
      <c r="TOM65" s="666"/>
      <c r="TON65" s="1453"/>
      <c r="TOO65" s="1453"/>
      <c r="TOP65" s="1453"/>
      <c r="TOQ65" s="1454"/>
      <c r="TOR65" s="666"/>
      <c r="TOS65" s="666"/>
      <c r="TOT65" s="666"/>
      <c r="TOU65" s="1455"/>
      <c r="TOV65" s="666"/>
      <c r="TOW65" s="666"/>
      <c r="TOX65" s="666"/>
      <c r="TOY65" s="666"/>
      <c r="TOZ65" s="666"/>
      <c r="TPA65" s="666"/>
      <c r="TPB65" s="666"/>
      <c r="TPC65" s="666"/>
      <c r="TPD65" s="666"/>
      <c r="TPE65" s="1453"/>
      <c r="TPF65" s="1453"/>
      <c r="TPG65" s="1453"/>
      <c r="TPH65" s="1454"/>
      <c r="TPI65" s="666"/>
      <c r="TPJ65" s="666"/>
      <c r="TPK65" s="666"/>
      <c r="TPL65" s="1455"/>
      <c r="TPM65" s="666"/>
      <c r="TPN65" s="666"/>
      <c r="TPO65" s="666"/>
      <c r="TPP65" s="666"/>
      <c r="TPQ65" s="666"/>
      <c r="TPR65" s="666"/>
      <c r="TPS65" s="666"/>
      <c r="TPT65" s="666"/>
      <c r="TPU65" s="666"/>
      <c r="TPV65" s="1453"/>
      <c r="TPW65" s="1453"/>
      <c r="TPX65" s="1453"/>
      <c r="TPY65" s="1454"/>
      <c r="TPZ65" s="666"/>
      <c r="TQA65" s="666"/>
      <c r="TQB65" s="666"/>
      <c r="TQC65" s="1455"/>
      <c r="TQD65" s="666"/>
      <c r="TQE65" s="666"/>
      <c r="TQF65" s="666"/>
      <c r="TQG65" s="666"/>
      <c r="TQH65" s="666"/>
      <c r="TQI65" s="666"/>
      <c r="TQJ65" s="666"/>
      <c r="TQK65" s="666"/>
      <c r="TQL65" s="666"/>
      <c r="TQM65" s="1453"/>
      <c r="TQN65" s="1453"/>
      <c r="TQO65" s="1453"/>
      <c r="TQP65" s="1454"/>
      <c r="TQQ65" s="666"/>
      <c r="TQR65" s="666"/>
      <c r="TQS65" s="666"/>
      <c r="TQT65" s="1455"/>
      <c r="TQU65" s="666"/>
      <c r="TQV65" s="666"/>
      <c r="TQW65" s="666"/>
      <c r="TQX65" s="666"/>
      <c r="TQY65" s="666"/>
      <c r="TQZ65" s="666"/>
      <c r="TRA65" s="666"/>
      <c r="TRB65" s="666"/>
      <c r="TRC65" s="666"/>
      <c r="TRD65" s="1453"/>
      <c r="TRE65" s="1453"/>
      <c r="TRF65" s="1453"/>
      <c r="TRG65" s="1454"/>
      <c r="TRH65" s="666"/>
      <c r="TRI65" s="666"/>
      <c r="TRJ65" s="666"/>
      <c r="TRK65" s="1455"/>
      <c r="TRL65" s="666"/>
      <c r="TRM65" s="666"/>
      <c r="TRN65" s="666"/>
      <c r="TRO65" s="666"/>
      <c r="TRP65" s="666"/>
      <c r="TRQ65" s="666"/>
      <c r="TRR65" s="666"/>
      <c r="TRS65" s="666"/>
      <c r="TRT65" s="666"/>
      <c r="TRU65" s="1453"/>
      <c r="TRV65" s="1453"/>
      <c r="TRW65" s="1453"/>
      <c r="TRX65" s="1454"/>
      <c r="TRY65" s="666"/>
      <c r="TRZ65" s="666"/>
      <c r="TSA65" s="666"/>
      <c r="TSB65" s="1455"/>
      <c r="TSC65" s="666"/>
      <c r="TSD65" s="666"/>
      <c r="TSE65" s="666"/>
      <c r="TSF65" s="666"/>
      <c r="TSG65" s="666"/>
      <c r="TSH65" s="666"/>
      <c r="TSI65" s="666"/>
      <c r="TSJ65" s="666"/>
      <c r="TSK65" s="666"/>
      <c r="TSL65" s="1453"/>
      <c r="TSM65" s="1453"/>
      <c r="TSN65" s="1453"/>
      <c r="TSO65" s="1454"/>
      <c r="TSP65" s="666"/>
      <c r="TSQ65" s="666"/>
      <c r="TSR65" s="666"/>
      <c r="TSS65" s="1455"/>
      <c r="TST65" s="666"/>
      <c r="TSU65" s="666"/>
      <c r="TSV65" s="666"/>
      <c r="TSW65" s="666"/>
      <c r="TSX65" s="666"/>
      <c r="TSY65" s="666"/>
      <c r="TSZ65" s="666"/>
      <c r="TTA65" s="666"/>
      <c r="TTB65" s="666"/>
      <c r="TTC65" s="1453"/>
      <c r="TTD65" s="1453"/>
      <c r="TTE65" s="1453"/>
      <c r="TTF65" s="1454"/>
      <c r="TTG65" s="666"/>
      <c r="TTH65" s="666"/>
      <c r="TTI65" s="666"/>
      <c r="TTJ65" s="1455"/>
      <c r="TTK65" s="666"/>
      <c r="TTL65" s="666"/>
      <c r="TTM65" s="666"/>
      <c r="TTN65" s="666"/>
      <c r="TTO65" s="666"/>
      <c r="TTP65" s="666"/>
      <c r="TTQ65" s="666"/>
      <c r="TTR65" s="666"/>
      <c r="TTS65" s="666"/>
      <c r="TTT65" s="1453"/>
      <c r="TTU65" s="1453"/>
      <c r="TTV65" s="1453"/>
      <c r="TTW65" s="1454"/>
      <c r="TTX65" s="666"/>
      <c r="TTY65" s="666"/>
      <c r="TTZ65" s="666"/>
      <c r="TUA65" s="1455"/>
      <c r="TUB65" s="666"/>
      <c r="TUC65" s="666"/>
      <c r="TUD65" s="666"/>
      <c r="TUE65" s="666"/>
      <c r="TUF65" s="666"/>
      <c r="TUG65" s="666"/>
      <c r="TUH65" s="666"/>
      <c r="TUI65" s="666"/>
      <c r="TUJ65" s="666"/>
      <c r="TUK65" s="1453"/>
      <c r="TUL65" s="1453"/>
      <c r="TUM65" s="1453"/>
      <c r="TUN65" s="1454"/>
      <c r="TUO65" s="666"/>
      <c r="TUP65" s="666"/>
      <c r="TUQ65" s="666"/>
      <c r="TUR65" s="1455"/>
      <c r="TUS65" s="666"/>
      <c r="TUT65" s="666"/>
      <c r="TUU65" s="666"/>
      <c r="TUV65" s="666"/>
      <c r="TUW65" s="666"/>
      <c r="TUX65" s="666"/>
      <c r="TUY65" s="666"/>
      <c r="TUZ65" s="666"/>
      <c r="TVA65" s="666"/>
      <c r="TVB65" s="1453"/>
      <c r="TVC65" s="1453"/>
      <c r="TVD65" s="1453"/>
      <c r="TVE65" s="1454"/>
      <c r="TVF65" s="666"/>
      <c r="TVG65" s="666"/>
      <c r="TVH65" s="666"/>
      <c r="TVI65" s="1455"/>
      <c r="TVJ65" s="666"/>
      <c r="TVK65" s="666"/>
      <c r="TVL65" s="666"/>
      <c r="TVM65" s="666"/>
      <c r="TVN65" s="666"/>
      <c r="TVO65" s="666"/>
      <c r="TVP65" s="666"/>
      <c r="TVQ65" s="666"/>
      <c r="TVR65" s="666"/>
      <c r="TVS65" s="1453"/>
      <c r="TVT65" s="1453"/>
      <c r="TVU65" s="1453"/>
      <c r="TVV65" s="1454"/>
      <c r="TVW65" s="666"/>
      <c r="TVX65" s="666"/>
      <c r="TVY65" s="666"/>
      <c r="TVZ65" s="1455"/>
      <c r="TWA65" s="666"/>
      <c r="TWB65" s="666"/>
      <c r="TWC65" s="666"/>
      <c r="TWD65" s="666"/>
      <c r="TWE65" s="666"/>
      <c r="TWF65" s="666"/>
      <c r="TWG65" s="666"/>
      <c r="TWH65" s="666"/>
      <c r="TWI65" s="666"/>
      <c r="TWJ65" s="1453"/>
      <c r="TWK65" s="1453"/>
      <c r="TWL65" s="1453"/>
      <c r="TWM65" s="1454"/>
      <c r="TWN65" s="666"/>
      <c r="TWO65" s="666"/>
      <c r="TWP65" s="666"/>
      <c r="TWQ65" s="1455"/>
      <c r="TWR65" s="666"/>
      <c r="TWS65" s="666"/>
      <c r="TWT65" s="666"/>
      <c r="TWU65" s="666"/>
      <c r="TWV65" s="666"/>
      <c r="TWW65" s="666"/>
      <c r="TWX65" s="666"/>
      <c r="TWY65" s="666"/>
      <c r="TWZ65" s="666"/>
      <c r="TXA65" s="1453"/>
      <c r="TXB65" s="1453"/>
      <c r="TXC65" s="1453"/>
      <c r="TXD65" s="1454"/>
      <c r="TXE65" s="666"/>
      <c r="TXF65" s="666"/>
      <c r="TXG65" s="666"/>
      <c r="TXH65" s="1455"/>
      <c r="TXI65" s="666"/>
      <c r="TXJ65" s="666"/>
      <c r="TXK65" s="666"/>
      <c r="TXL65" s="666"/>
      <c r="TXM65" s="666"/>
      <c r="TXN65" s="666"/>
      <c r="TXO65" s="666"/>
      <c r="TXP65" s="666"/>
      <c r="TXQ65" s="666"/>
      <c r="TXR65" s="1453"/>
      <c r="TXS65" s="1453"/>
      <c r="TXT65" s="1453"/>
      <c r="TXU65" s="1454"/>
      <c r="TXV65" s="666"/>
      <c r="TXW65" s="666"/>
      <c r="TXX65" s="666"/>
      <c r="TXY65" s="1455"/>
      <c r="TXZ65" s="666"/>
      <c r="TYA65" s="666"/>
      <c r="TYB65" s="666"/>
      <c r="TYC65" s="666"/>
      <c r="TYD65" s="666"/>
      <c r="TYE65" s="666"/>
      <c r="TYF65" s="666"/>
      <c r="TYG65" s="666"/>
      <c r="TYH65" s="666"/>
      <c r="TYI65" s="1453"/>
      <c r="TYJ65" s="1453"/>
      <c r="TYK65" s="1453"/>
      <c r="TYL65" s="1454"/>
      <c r="TYM65" s="666"/>
      <c r="TYN65" s="666"/>
      <c r="TYO65" s="666"/>
      <c r="TYP65" s="1455"/>
      <c r="TYQ65" s="666"/>
      <c r="TYR65" s="666"/>
      <c r="TYS65" s="666"/>
      <c r="TYT65" s="666"/>
      <c r="TYU65" s="666"/>
      <c r="TYV65" s="666"/>
      <c r="TYW65" s="666"/>
      <c r="TYX65" s="666"/>
      <c r="TYY65" s="666"/>
      <c r="TYZ65" s="1453"/>
      <c r="TZA65" s="1453"/>
      <c r="TZB65" s="1453"/>
      <c r="TZC65" s="1454"/>
      <c r="TZD65" s="666"/>
      <c r="TZE65" s="666"/>
      <c r="TZF65" s="666"/>
      <c r="TZG65" s="1455"/>
      <c r="TZH65" s="666"/>
      <c r="TZI65" s="666"/>
      <c r="TZJ65" s="666"/>
      <c r="TZK65" s="666"/>
      <c r="TZL65" s="666"/>
      <c r="TZM65" s="666"/>
      <c r="TZN65" s="666"/>
      <c r="TZO65" s="666"/>
      <c r="TZP65" s="666"/>
      <c r="TZQ65" s="1453"/>
      <c r="TZR65" s="1453"/>
      <c r="TZS65" s="1453"/>
      <c r="TZT65" s="1454"/>
      <c r="TZU65" s="666"/>
      <c r="TZV65" s="666"/>
      <c r="TZW65" s="666"/>
      <c r="TZX65" s="1455"/>
      <c r="TZY65" s="666"/>
      <c r="TZZ65" s="666"/>
      <c r="UAA65" s="666"/>
      <c r="UAB65" s="666"/>
      <c r="UAC65" s="666"/>
      <c r="UAD65" s="666"/>
      <c r="UAE65" s="666"/>
      <c r="UAF65" s="666"/>
      <c r="UAG65" s="666"/>
      <c r="UAH65" s="1453"/>
      <c r="UAI65" s="1453"/>
      <c r="UAJ65" s="1453"/>
      <c r="UAK65" s="1454"/>
      <c r="UAL65" s="666"/>
      <c r="UAM65" s="666"/>
      <c r="UAN65" s="666"/>
      <c r="UAO65" s="1455"/>
      <c r="UAP65" s="666"/>
      <c r="UAQ65" s="666"/>
      <c r="UAR65" s="666"/>
      <c r="UAS65" s="666"/>
      <c r="UAT65" s="666"/>
      <c r="UAU65" s="666"/>
      <c r="UAV65" s="666"/>
      <c r="UAW65" s="666"/>
      <c r="UAX65" s="666"/>
      <c r="UAY65" s="1453"/>
      <c r="UAZ65" s="1453"/>
      <c r="UBA65" s="1453"/>
      <c r="UBB65" s="1454"/>
      <c r="UBC65" s="666"/>
      <c r="UBD65" s="666"/>
      <c r="UBE65" s="666"/>
      <c r="UBF65" s="1455"/>
      <c r="UBG65" s="666"/>
      <c r="UBH65" s="666"/>
      <c r="UBI65" s="666"/>
      <c r="UBJ65" s="666"/>
      <c r="UBK65" s="666"/>
      <c r="UBL65" s="666"/>
      <c r="UBM65" s="666"/>
      <c r="UBN65" s="666"/>
      <c r="UBO65" s="666"/>
      <c r="UBP65" s="1453"/>
      <c r="UBQ65" s="1453"/>
      <c r="UBR65" s="1453"/>
      <c r="UBS65" s="1454"/>
      <c r="UBT65" s="666"/>
      <c r="UBU65" s="666"/>
      <c r="UBV65" s="666"/>
      <c r="UBW65" s="1455"/>
      <c r="UBX65" s="666"/>
      <c r="UBY65" s="666"/>
      <c r="UBZ65" s="666"/>
      <c r="UCA65" s="666"/>
      <c r="UCB65" s="666"/>
      <c r="UCC65" s="666"/>
      <c r="UCD65" s="666"/>
      <c r="UCE65" s="666"/>
      <c r="UCF65" s="666"/>
      <c r="UCG65" s="1453"/>
      <c r="UCH65" s="1453"/>
      <c r="UCI65" s="1453"/>
      <c r="UCJ65" s="1454"/>
      <c r="UCK65" s="666"/>
      <c r="UCL65" s="666"/>
      <c r="UCM65" s="666"/>
      <c r="UCN65" s="1455"/>
      <c r="UCO65" s="666"/>
      <c r="UCP65" s="666"/>
      <c r="UCQ65" s="666"/>
      <c r="UCR65" s="666"/>
      <c r="UCS65" s="666"/>
      <c r="UCT65" s="666"/>
      <c r="UCU65" s="666"/>
      <c r="UCV65" s="666"/>
      <c r="UCW65" s="666"/>
      <c r="UCX65" s="1453"/>
      <c r="UCY65" s="1453"/>
      <c r="UCZ65" s="1453"/>
      <c r="UDA65" s="1454"/>
      <c r="UDB65" s="666"/>
      <c r="UDC65" s="666"/>
      <c r="UDD65" s="666"/>
      <c r="UDE65" s="1455"/>
      <c r="UDF65" s="666"/>
      <c r="UDG65" s="666"/>
      <c r="UDH65" s="666"/>
      <c r="UDI65" s="666"/>
      <c r="UDJ65" s="666"/>
      <c r="UDK65" s="666"/>
      <c r="UDL65" s="666"/>
      <c r="UDM65" s="666"/>
      <c r="UDN65" s="666"/>
      <c r="UDO65" s="1453"/>
      <c r="UDP65" s="1453"/>
      <c r="UDQ65" s="1453"/>
      <c r="UDR65" s="1454"/>
      <c r="UDS65" s="666"/>
      <c r="UDT65" s="666"/>
      <c r="UDU65" s="666"/>
      <c r="UDV65" s="1455"/>
      <c r="UDW65" s="666"/>
      <c r="UDX65" s="666"/>
      <c r="UDY65" s="666"/>
      <c r="UDZ65" s="666"/>
      <c r="UEA65" s="666"/>
      <c r="UEB65" s="666"/>
      <c r="UEC65" s="666"/>
      <c r="UED65" s="666"/>
      <c r="UEE65" s="666"/>
      <c r="UEF65" s="1453"/>
      <c r="UEG65" s="1453"/>
      <c r="UEH65" s="1453"/>
      <c r="UEI65" s="1454"/>
      <c r="UEJ65" s="666"/>
      <c r="UEK65" s="666"/>
      <c r="UEL65" s="666"/>
      <c r="UEM65" s="1455"/>
      <c r="UEN65" s="666"/>
      <c r="UEO65" s="666"/>
      <c r="UEP65" s="666"/>
      <c r="UEQ65" s="666"/>
      <c r="UER65" s="666"/>
      <c r="UES65" s="666"/>
      <c r="UET65" s="666"/>
      <c r="UEU65" s="666"/>
      <c r="UEV65" s="666"/>
      <c r="UEW65" s="1453"/>
      <c r="UEX65" s="1453"/>
      <c r="UEY65" s="1453"/>
      <c r="UEZ65" s="1454"/>
      <c r="UFA65" s="666"/>
      <c r="UFB65" s="666"/>
      <c r="UFC65" s="666"/>
      <c r="UFD65" s="1455"/>
      <c r="UFE65" s="666"/>
      <c r="UFF65" s="666"/>
      <c r="UFG65" s="666"/>
      <c r="UFH65" s="666"/>
      <c r="UFI65" s="666"/>
      <c r="UFJ65" s="666"/>
      <c r="UFK65" s="666"/>
      <c r="UFL65" s="666"/>
      <c r="UFM65" s="666"/>
      <c r="UFN65" s="1453"/>
      <c r="UFO65" s="1453"/>
      <c r="UFP65" s="1453"/>
      <c r="UFQ65" s="1454"/>
      <c r="UFR65" s="666"/>
      <c r="UFS65" s="666"/>
      <c r="UFT65" s="666"/>
      <c r="UFU65" s="1455"/>
      <c r="UFV65" s="666"/>
      <c r="UFW65" s="666"/>
      <c r="UFX65" s="666"/>
      <c r="UFY65" s="666"/>
      <c r="UFZ65" s="666"/>
      <c r="UGA65" s="666"/>
      <c r="UGB65" s="666"/>
      <c r="UGC65" s="666"/>
      <c r="UGD65" s="666"/>
      <c r="UGE65" s="1453"/>
      <c r="UGF65" s="1453"/>
      <c r="UGG65" s="1453"/>
      <c r="UGH65" s="1454"/>
      <c r="UGI65" s="666"/>
      <c r="UGJ65" s="666"/>
      <c r="UGK65" s="666"/>
      <c r="UGL65" s="1455"/>
      <c r="UGM65" s="666"/>
      <c r="UGN65" s="666"/>
      <c r="UGO65" s="666"/>
      <c r="UGP65" s="666"/>
      <c r="UGQ65" s="666"/>
      <c r="UGR65" s="666"/>
      <c r="UGS65" s="666"/>
      <c r="UGT65" s="666"/>
      <c r="UGU65" s="666"/>
      <c r="UGV65" s="1453"/>
      <c r="UGW65" s="1453"/>
      <c r="UGX65" s="1453"/>
      <c r="UGY65" s="1454"/>
      <c r="UGZ65" s="666"/>
      <c r="UHA65" s="666"/>
      <c r="UHB65" s="666"/>
      <c r="UHC65" s="1455"/>
      <c r="UHD65" s="666"/>
      <c r="UHE65" s="666"/>
      <c r="UHF65" s="666"/>
      <c r="UHG65" s="666"/>
      <c r="UHH65" s="666"/>
      <c r="UHI65" s="666"/>
      <c r="UHJ65" s="666"/>
      <c r="UHK65" s="666"/>
      <c r="UHL65" s="666"/>
      <c r="UHM65" s="1453"/>
      <c r="UHN65" s="1453"/>
      <c r="UHO65" s="1453"/>
      <c r="UHP65" s="1454"/>
      <c r="UHQ65" s="666"/>
      <c r="UHR65" s="666"/>
      <c r="UHS65" s="666"/>
      <c r="UHT65" s="1455"/>
      <c r="UHU65" s="666"/>
      <c r="UHV65" s="666"/>
      <c r="UHW65" s="666"/>
      <c r="UHX65" s="666"/>
      <c r="UHY65" s="666"/>
      <c r="UHZ65" s="666"/>
      <c r="UIA65" s="666"/>
      <c r="UIB65" s="666"/>
      <c r="UIC65" s="666"/>
      <c r="UID65" s="1453"/>
      <c r="UIE65" s="1453"/>
      <c r="UIF65" s="1453"/>
      <c r="UIG65" s="1454"/>
      <c r="UIH65" s="666"/>
      <c r="UII65" s="666"/>
      <c r="UIJ65" s="666"/>
      <c r="UIK65" s="1455"/>
      <c r="UIL65" s="666"/>
      <c r="UIM65" s="666"/>
      <c r="UIN65" s="666"/>
      <c r="UIO65" s="666"/>
      <c r="UIP65" s="666"/>
      <c r="UIQ65" s="666"/>
      <c r="UIR65" s="666"/>
      <c r="UIS65" s="666"/>
      <c r="UIT65" s="666"/>
      <c r="UIU65" s="1453"/>
      <c r="UIV65" s="1453"/>
      <c r="UIW65" s="1453"/>
      <c r="UIX65" s="1454"/>
      <c r="UIY65" s="666"/>
      <c r="UIZ65" s="666"/>
      <c r="UJA65" s="666"/>
      <c r="UJB65" s="1455"/>
      <c r="UJC65" s="666"/>
      <c r="UJD65" s="666"/>
      <c r="UJE65" s="666"/>
      <c r="UJF65" s="666"/>
      <c r="UJG65" s="666"/>
      <c r="UJH65" s="666"/>
      <c r="UJI65" s="666"/>
      <c r="UJJ65" s="666"/>
      <c r="UJK65" s="666"/>
      <c r="UJL65" s="1453"/>
      <c r="UJM65" s="1453"/>
      <c r="UJN65" s="1453"/>
      <c r="UJO65" s="1454"/>
      <c r="UJP65" s="666"/>
      <c r="UJQ65" s="666"/>
      <c r="UJR65" s="666"/>
      <c r="UJS65" s="1455"/>
      <c r="UJT65" s="666"/>
      <c r="UJU65" s="666"/>
      <c r="UJV65" s="666"/>
      <c r="UJW65" s="666"/>
      <c r="UJX65" s="666"/>
      <c r="UJY65" s="666"/>
      <c r="UJZ65" s="666"/>
      <c r="UKA65" s="666"/>
      <c r="UKB65" s="666"/>
      <c r="UKC65" s="1453"/>
      <c r="UKD65" s="1453"/>
      <c r="UKE65" s="1453"/>
      <c r="UKF65" s="1454"/>
      <c r="UKG65" s="666"/>
      <c r="UKH65" s="666"/>
      <c r="UKI65" s="666"/>
      <c r="UKJ65" s="1455"/>
      <c r="UKK65" s="666"/>
      <c r="UKL65" s="666"/>
      <c r="UKM65" s="666"/>
      <c r="UKN65" s="666"/>
      <c r="UKO65" s="666"/>
      <c r="UKP65" s="666"/>
      <c r="UKQ65" s="666"/>
      <c r="UKR65" s="666"/>
      <c r="UKS65" s="666"/>
      <c r="UKT65" s="1453"/>
      <c r="UKU65" s="1453"/>
      <c r="UKV65" s="1453"/>
      <c r="UKW65" s="1454"/>
      <c r="UKX65" s="666"/>
      <c r="UKY65" s="666"/>
      <c r="UKZ65" s="666"/>
      <c r="ULA65" s="1455"/>
      <c r="ULB65" s="666"/>
      <c r="ULC65" s="666"/>
      <c r="ULD65" s="666"/>
      <c r="ULE65" s="666"/>
      <c r="ULF65" s="666"/>
      <c r="ULG65" s="666"/>
      <c r="ULH65" s="666"/>
      <c r="ULI65" s="666"/>
      <c r="ULJ65" s="666"/>
      <c r="ULK65" s="1453"/>
      <c r="ULL65" s="1453"/>
      <c r="ULM65" s="1453"/>
      <c r="ULN65" s="1454"/>
      <c r="ULO65" s="666"/>
      <c r="ULP65" s="666"/>
      <c r="ULQ65" s="666"/>
      <c r="ULR65" s="1455"/>
      <c r="ULS65" s="666"/>
      <c r="ULT65" s="666"/>
      <c r="ULU65" s="666"/>
      <c r="ULV65" s="666"/>
      <c r="ULW65" s="666"/>
      <c r="ULX65" s="666"/>
      <c r="ULY65" s="666"/>
      <c r="ULZ65" s="666"/>
      <c r="UMA65" s="666"/>
      <c r="UMB65" s="1453"/>
      <c r="UMC65" s="1453"/>
      <c r="UMD65" s="1453"/>
      <c r="UME65" s="1454"/>
      <c r="UMF65" s="666"/>
      <c r="UMG65" s="666"/>
      <c r="UMH65" s="666"/>
      <c r="UMI65" s="1455"/>
      <c r="UMJ65" s="666"/>
      <c r="UMK65" s="666"/>
      <c r="UML65" s="666"/>
      <c r="UMM65" s="666"/>
      <c r="UMN65" s="666"/>
      <c r="UMO65" s="666"/>
      <c r="UMP65" s="666"/>
      <c r="UMQ65" s="666"/>
      <c r="UMR65" s="666"/>
      <c r="UMS65" s="1453"/>
      <c r="UMT65" s="1453"/>
      <c r="UMU65" s="1453"/>
      <c r="UMV65" s="1454"/>
      <c r="UMW65" s="666"/>
      <c r="UMX65" s="666"/>
      <c r="UMY65" s="666"/>
      <c r="UMZ65" s="1455"/>
      <c r="UNA65" s="666"/>
      <c r="UNB65" s="666"/>
      <c r="UNC65" s="666"/>
      <c r="UND65" s="666"/>
      <c r="UNE65" s="666"/>
      <c r="UNF65" s="666"/>
      <c r="UNG65" s="666"/>
      <c r="UNH65" s="666"/>
      <c r="UNI65" s="666"/>
      <c r="UNJ65" s="1453"/>
      <c r="UNK65" s="1453"/>
      <c r="UNL65" s="1453"/>
      <c r="UNM65" s="1454"/>
      <c r="UNN65" s="666"/>
      <c r="UNO65" s="666"/>
      <c r="UNP65" s="666"/>
      <c r="UNQ65" s="1455"/>
      <c r="UNR65" s="666"/>
      <c r="UNS65" s="666"/>
      <c r="UNT65" s="666"/>
      <c r="UNU65" s="666"/>
      <c r="UNV65" s="666"/>
      <c r="UNW65" s="666"/>
      <c r="UNX65" s="666"/>
      <c r="UNY65" s="666"/>
      <c r="UNZ65" s="666"/>
      <c r="UOA65" s="1453"/>
      <c r="UOB65" s="1453"/>
      <c r="UOC65" s="1453"/>
      <c r="UOD65" s="1454"/>
      <c r="UOE65" s="666"/>
      <c r="UOF65" s="666"/>
      <c r="UOG65" s="666"/>
      <c r="UOH65" s="1455"/>
      <c r="UOI65" s="666"/>
      <c r="UOJ65" s="666"/>
      <c r="UOK65" s="666"/>
      <c r="UOL65" s="666"/>
      <c r="UOM65" s="666"/>
      <c r="UON65" s="666"/>
      <c r="UOO65" s="666"/>
      <c r="UOP65" s="666"/>
      <c r="UOQ65" s="666"/>
      <c r="UOR65" s="1453"/>
      <c r="UOS65" s="1453"/>
      <c r="UOT65" s="1453"/>
      <c r="UOU65" s="1454"/>
      <c r="UOV65" s="666"/>
      <c r="UOW65" s="666"/>
      <c r="UOX65" s="666"/>
      <c r="UOY65" s="1455"/>
      <c r="UOZ65" s="666"/>
      <c r="UPA65" s="666"/>
      <c r="UPB65" s="666"/>
      <c r="UPC65" s="666"/>
      <c r="UPD65" s="666"/>
      <c r="UPE65" s="666"/>
      <c r="UPF65" s="666"/>
      <c r="UPG65" s="666"/>
      <c r="UPH65" s="666"/>
      <c r="UPI65" s="1453"/>
      <c r="UPJ65" s="1453"/>
      <c r="UPK65" s="1453"/>
      <c r="UPL65" s="1454"/>
      <c r="UPM65" s="666"/>
      <c r="UPN65" s="666"/>
      <c r="UPO65" s="666"/>
      <c r="UPP65" s="1455"/>
      <c r="UPQ65" s="666"/>
      <c r="UPR65" s="666"/>
      <c r="UPS65" s="666"/>
      <c r="UPT65" s="666"/>
      <c r="UPU65" s="666"/>
      <c r="UPV65" s="666"/>
      <c r="UPW65" s="666"/>
      <c r="UPX65" s="666"/>
      <c r="UPY65" s="666"/>
      <c r="UPZ65" s="1453"/>
      <c r="UQA65" s="1453"/>
      <c r="UQB65" s="1453"/>
      <c r="UQC65" s="1454"/>
      <c r="UQD65" s="666"/>
      <c r="UQE65" s="666"/>
      <c r="UQF65" s="666"/>
      <c r="UQG65" s="1455"/>
      <c r="UQH65" s="666"/>
      <c r="UQI65" s="666"/>
      <c r="UQJ65" s="666"/>
      <c r="UQK65" s="666"/>
      <c r="UQL65" s="666"/>
      <c r="UQM65" s="666"/>
      <c r="UQN65" s="666"/>
      <c r="UQO65" s="666"/>
      <c r="UQP65" s="666"/>
      <c r="UQQ65" s="1453"/>
      <c r="UQR65" s="1453"/>
      <c r="UQS65" s="1453"/>
      <c r="UQT65" s="1454"/>
      <c r="UQU65" s="666"/>
      <c r="UQV65" s="666"/>
      <c r="UQW65" s="666"/>
      <c r="UQX65" s="1455"/>
      <c r="UQY65" s="666"/>
      <c r="UQZ65" s="666"/>
      <c r="URA65" s="666"/>
      <c r="URB65" s="666"/>
      <c r="URC65" s="666"/>
      <c r="URD65" s="666"/>
      <c r="URE65" s="666"/>
      <c r="URF65" s="666"/>
      <c r="URG65" s="666"/>
      <c r="URH65" s="1453"/>
      <c r="URI65" s="1453"/>
      <c r="URJ65" s="1453"/>
      <c r="URK65" s="1454"/>
      <c r="URL65" s="666"/>
      <c r="URM65" s="666"/>
      <c r="URN65" s="666"/>
      <c r="URO65" s="1455"/>
      <c r="URP65" s="666"/>
      <c r="URQ65" s="666"/>
      <c r="URR65" s="666"/>
      <c r="URS65" s="666"/>
      <c r="URT65" s="666"/>
      <c r="URU65" s="666"/>
      <c r="URV65" s="666"/>
      <c r="URW65" s="666"/>
      <c r="URX65" s="666"/>
      <c r="URY65" s="1453"/>
      <c r="URZ65" s="1453"/>
      <c r="USA65" s="1453"/>
      <c r="USB65" s="1454"/>
      <c r="USC65" s="666"/>
      <c r="USD65" s="666"/>
      <c r="USE65" s="666"/>
      <c r="USF65" s="1455"/>
      <c r="USG65" s="666"/>
      <c r="USH65" s="666"/>
      <c r="USI65" s="666"/>
      <c r="USJ65" s="666"/>
      <c r="USK65" s="666"/>
      <c r="USL65" s="666"/>
      <c r="USM65" s="666"/>
      <c r="USN65" s="666"/>
      <c r="USO65" s="666"/>
      <c r="USP65" s="1453"/>
      <c r="USQ65" s="1453"/>
      <c r="USR65" s="1453"/>
      <c r="USS65" s="1454"/>
      <c r="UST65" s="666"/>
      <c r="USU65" s="666"/>
      <c r="USV65" s="666"/>
      <c r="USW65" s="1455"/>
      <c r="USX65" s="666"/>
      <c r="USY65" s="666"/>
      <c r="USZ65" s="666"/>
      <c r="UTA65" s="666"/>
      <c r="UTB65" s="666"/>
      <c r="UTC65" s="666"/>
      <c r="UTD65" s="666"/>
      <c r="UTE65" s="666"/>
      <c r="UTF65" s="666"/>
      <c r="UTG65" s="1453"/>
      <c r="UTH65" s="1453"/>
      <c r="UTI65" s="1453"/>
      <c r="UTJ65" s="1454"/>
      <c r="UTK65" s="666"/>
      <c r="UTL65" s="666"/>
      <c r="UTM65" s="666"/>
      <c r="UTN65" s="1455"/>
      <c r="UTO65" s="666"/>
      <c r="UTP65" s="666"/>
      <c r="UTQ65" s="666"/>
      <c r="UTR65" s="666"/>
      <c r="UTS65" s="666"/>
      <c r="UTT65" s="666"/>
      <c r="UTU65" s="666"/>
      <c r="UTV65" s="666"/>
      <c r="UTW65" s="666"/>
      <c r="UTX65" s="1453"/>
      <c r="UTY65" s="1453"/>
      <c r="UTZ65" s="1453"/>
      <c r="UUA65" s="1454"/>
      <c r="UUB65" s="666"/>
      <c r="UUC65" s="666"/>
      <c r="UUD65" s="666"/>
      <c r="UUE65" s="1455"/>
      <c r="UUF65" s="666"/>
      <c r="UUG65" s="666"/>
      <c r="UUH65" s="666"/>
      <c r="UUI65" s="666"/>
      <c r="UUJ65" s="666"/>
      <c r="UUK65" s="666"/>
      <c r="UUL65" s="666"/>
      <c r="UUM65" s="666"/>
      <c r="UUN65" s="666"/>
      <c r="UUO65" s="1453"/>
      <c r="UUP65" s="1453"/>
      <c r="UUQ65" s="1453"/>
      <c r="UUR65" s="1454"/>
      <c r="UUS65" s="666"/>
      <c r="UUT65" s="666"/>
      <c r="UUU65" s="666"/>
      <c r="UUV65" s="1455"/>
      <c r="UUW65" s="666"/>
      <c r="UUX65" s="666"/>
      <c r="UUY65" s="666"/>
      <c r="UUZ65" s="666"/>
      <c r="UVA65" s="666"/>
      <c r="UVB65" s="666"/>
      <c r="UVC65" s="666"/>
      <c r="UVD65" s="666"/>
      <c r="UVE65" s="666"/>
      <c r="UVF65" s="1453"/>
      <c r="UVG65" s="1453"/>
      <c r="UVH65" s="1453"/>
      <c r="UVI65" s="1454"/>
      <c r="UVJ65" s="666"/>
      <c r="UVK65" s="666"/>
      <c r="UVL65" s="666"/>
      <c r="UVM65" s="1455"/>
      <c r="UVN65" s="666"/>
      <c r="UVO65" s="666"/>
      <c r="UVP65" s="666"/>
      <c r="UVQ65" s="666"/>
      <c r="UVR65" s="666"/>
      <c r="UVS65" s="666"/>
      <c r="UVT65" s="666"/>
      <c r="UVU65" s="666"/>
      <c r="UVV65" s="666"/>
      <c r="UVW65" s="1453"/>
      <c r="UVX65" s="1453"/>
      <c r="UVY65" s="1453"/>
      <c r="UVZ65" s="1454"/>
      <c r="UWA65" s="666"/>
      <c r="UWB65" s="666"/>
      <c r="UWC65" s="666"/>
      <c r="UWD65" s="1455"/>
      <c r="UWE65" s="666"/>
      <c r="UWF65" s="666"/>
      <c r="UWG65" s="666"/>
      <c r="UWH65" s="666"/>
      <c r="UWI65" s="666"/>
      <c r="UWJ65" s="666"/>
      <c r="UWK65" s="666"/>
      <c r="UWL65" s="666"/>
      <c r="UWM65" s="666"/>
      <c r="UWN65" s="1453"/>
      <c r="UWO65" s="1453"/>
      <c r="UWP65" s="1453"/>
      <c r="UWQ65" s="1454"/>
      <c r="UWR65" s="666"/>
      <c r="UWS65" s="666"/>
      <c r="UWT65" s="666"/>
      <c r="UWU65" s="1455"/>
      <c r="UWV65" s="666"/>
      <c r="UWW65" s="666"/>
      <c r="UWX65" s="666"/>
      <c r="UWY65" s="666"/>
      <c r="UWZ65" s="666"/>
      <c r="UXA65" s="666"/>
      <c r="UXB65" s="666"/>
      <c r="UXC65" s="666"/>
      <c r="UXD65" s="666"/>
      <c r="UXE65" s="1453"/>
      <c r="UXF65" s="1453"/>
      <c r="UXG65" s="1453"/>
      <c r="UXH65" s="1454"/>
      <c r="UXI65" s="666"/>
      <c r="UXJ65" s="666"/>
      <c r="UXK65" s="666"/>
      <c r="UXL65" s="1455"/>
      <c r="UXM65" s="666"/>
      <c r="UXN65" s="666"/>
      <c r="UXO65" s="666"/>
      <c r="UXP65" s="666"/>
      <c r="UXQ65" s="666"/>
      <c r="UXR65" s="666"/>
      <c r="UXS65" s="666"/>
      <c r="UXT65" s="666"/>
      <c r="UXU65" s="666"/>
      <c r="UXV65" s="1453"/>
      <c r="UXW65" s="1453"/>
      <c r="UXX65" s="1453"/>
      <c r="UXY65" s="1454"/>
      <c r="UXZ65" s="666"/>
      <c r="UYA65" s="666"/>
      <c r="UYB65" s="666"/>
      <c r="UYC65" s="1455"/>
      <c r="UYD65" s="666"/>
      <c r="UYE65" s="666"/>
      <c r="UYF65" s="666"/>
      <c r="UYG65" s="666"/>
      <c r="UYH65" s="666"/>
      <c r="UYI65" s="666"/>
      <c r="UYJ65" s="666"/>
      <c r="UYK65" s="666"/>
      <c r="UYL65" s="666"/>
      <c r="UYM65" s="1453"/>
      <c r="UYN65" s="1453"/>
      <c r="UYO65" s="1453"/>
      <c r="UYP65" s="1454"/>
      <c r="UYQ65" s="666"/>
      <c r="UYR65" s="666"/>
      <c r="UYS65" s="666"/>
      <c r="UYT65" s="1455"/>
      <c r="UYU65" s="666"/>
      <c r="UYV65" s="666"/>
      <c r="UYW65" s="666"/>
      <c r="UYX65" s="666"/>
      <c r="UYY65" s="666"/>
      <c r="UYZ65" s="666"/>
      <c r="UZA65" s="666"/>
      <c r="UZB65" s="666"/>
      <c r="UZC65" s="666"/>
      <c r="UZD65" s="1453"/>
      <c r="UZE65" s="1453"/>
      <c r="UZF65" s="1453"/>
      <c r="UZG65" s="1454"/>
      <c r="UZH65" s="666"/>
      <c r="UZI65" s="666"/>
      <c r="UZJ65" s="666"/>
      <c r="UZK65" s="1455"/>
      <c r="UZL65" s="666"/>
      <c r="UZM65" s="666"/>
      <c r="UZN65" s="666"/>
      <c r="UZO65" s="666"/>
      <c r="UZP65" s="666"/>
      <c r="UZQ65" s="666"/>
      <c r="UZR65" s="666"/>
      <c r="UZS65" s="666"/>
      <c r="UZT65" s="666"/>
      <c r="UZU65" s="1453"/>
      <c r="UZV65" s="1453"/>
      <c r="UZW65" s="1453"/>
      <c r="UZX65" s="1454"/>
      <c r="UZY65" s="666"/>
      <c r="UZZ65" s="666"/>
      <c r="VAA65" s="666"/>
      <c r="VAB65" s="1455"/>
      <c r="VAC65" s="666"/>
      <c r="VAD65" s="666"/>
      <c r="VAE65" s="666"/>
      <c r="VAF65" s="666"/>
      <c r="VAG65" s="666"/>
      <c r="VAH65" s="666"/>
      <c r="VAI65" s="666"/>
      <c r="VAJ65" s="666"/>
      <c r="VAK65" s="666"/>
      <c r="VAL65" s="1453"/>
      <c r="VAM65" s="1453"/>
      <c r="VAN65" s="1453"/>
      <c r="VAO65" s="1454"/>
      <c r="VAP65" s="666"/>
      <c r="VAQ65" s="666"/>
      <c r="VAR65" s="666"/>
      <c r="VAS65" s="1455"/>
      <c r="VAT65" s="666"/>
      <c r="VAU65" s="666"/>
      <c r="VAV65" s="666"/>
      <c r="VAW65" s="666"/>
      <c r="VAX65" s="666"/>
      <c r="VAY65" s="666"/>
      <c r="VAZ65" s="666"/>
      <c r="VBA65" s="666"/>
      <c r="VBB65" s="666"/>
      <c r="VBC65" s="1453"/>
      <c r="VBD65" s="1453"/>
      <c r="VBE65" s="1453"/>
      <c r="VBF65" s="1454"/>
      <c r="VBG65" s="666"/>
      <c r="VBH65" s="666"/>
      <c r="VBI65" s="666"/>
      <c r="VBJ65" s="1455"/>
      <c r="VBK65" s="666"/>
      <c r="VBL65" s="666"/>
      <c r="VBM65" s="666"/>
      <c r="VBN65" s="666"/>
      <c r="VBO65" s="666"/>
      <c r="VBP65" s="666"/>
      <c r="VBQ65" s="666"/>
      <c r="VBR65" s="666"/>
      <c r="VBS65" s="666"/>
      <c r="VBT65" s="1453"/>
      <c r="VBU65" s="1453"/>
      <c r="VBV65" s="1453"/>
      <c r="VBW65" s="1454"/>
      <c r="VBX65" s="666"/>
      <c r="VBY65" s="666"/>
      <c r="VBZ65" s="666"/>
      <c r="VCA65" s="1455"/>
      <c r="VCB65" s="666"/>
      <c r="VCC65" s="666"/>
      <c r="VCD65" s="666"/>
      <c r="VCE65" s="666"/>
      <c r="VCF65" s="666"/>
      <c r="VCG65" s="666"/>
      <c r="VCH65" s="666"/>
      <c r="VCI65" s="666"/>
      <c r="VCJ65" s="666"/>
      <c r="VCK65" s="1453"/>
      <c r="VCL65" s="1453"/>
      <c r="VCM65" s="1453"/>
      <c r="VCN65" s="1454"/>
      <c r="VCO65" s="666"/>
      <c r="VCP65" s="666"/>
      <c r="VCQ65" s="666"/>
      <c r="VCR65" s="1455"/>
      <c r="VCS65" s="666"/>
      <c r="VCT65" s="666"/>
      <c r="VCU65" s="666"/>
      <c r="VCV65" s="666"/>
      <c r="VCW65" s="666"/>
      <c r="VCX65" s="666"/>
      <c r="VCY65" s="666"/>
      <c r="VCZ65" s="666"/>
      <c r="VDA65" s="666"/>
      <c r="VDB65" s="1453"/>
      <c r="VDC65" s="1453"/>
      <c r="VDD65" s="1453"/>
      <c r="VDE65" s="1454"/>
      <c r="VDF65" s="666"/>
      <c r="VDG65" s="666"/>
      <c r="VDH65" s="666"/>
      <c r="VDI65" s="1455"/>
      <c r="VDJ65" s="666"/>
      <c r="VDK65" s="666"/>
      <c r="VDL65" s="666"/>
      <c r="VDM65" s="666"/>
      <c r="VDN65" s="666"/>
      <c r="VDO65" s="666"/>
      <c r="VDP65" s="666"/>
      <c r="VDQ65" s="666"/>
      <c r="VDR65" s="666"/>
      <c r="VDS65" s="1453"/>
      <c r="VDT65" s="1453"/>
      <c r="VDU65" s="1453"/>
      <c r="VDV65" s="1454"/>
      <c r="VDW65" s="666"/>
      <c r="VDX65" s="666"/>
      <c r="VDY65" s="666"/>
      <c r="VDZ65" s="1455"/>
      <c r="VEA65" s="666"/>
      <c r="VEB65" s="666"/>
      <c r="VEC65" s="666"/>
      <c r="VED65" s="666"/>
      <c r="VEE65" s="666"/>
      <c r="VEF65" s="666"/>
      <c r="VEG65" s="666"/>
      <c r="VEH65" s="666"/>
      <c r="VEI65" s="666"/>
      <c r="VEJ65" s="1453"/>
      <c r="VEK65" s="1453"/>
      <c r="VEL65" s="1453"/>
      <c r="VEM65" s="1454"/>
      <c r="VEN65" s="666"/>
      <c r="VEO65" s="666"/>
      <c r="VEP65" s="666"/>
      <c r="VEQ65" s="1455"/>
      <c r="VER65" s="666"/>
      <c r="VES65" s="666"/>
      <c r="VET65" s="666"/>
      <c r="VEU65" s="666"/>
      <c r="VEV65" s="666"/>
      <c r="VEW65" s="666"/>
      <c r="VEX65" s="666"/>
      <c r="VEY65" s="666"/>
      <c r="VEZ65" s="666"/>
      <c r="VFA65" s="1453"/>
      <c r="VFB65" s="1453"/>
      <c r="VFC65" s="1453"/>
      <c r="VFD65" s="1454"/>
      <c r="VFE65" s="666"/>
      <c r="VFF65" s="666"/>
      <c r="VFG65" s="666"/>
      <c r="VFH65" s="1455"/>
      <c r="VFI65" s="666"/>
      <c r="VFJ65" s="666"/>
      <c r="VFK65" s="666"/>
      <c r="VFL65" s="666"/>
      <c r="VFM65" s="666"/>
      <c r="VFN65" s="666"/>
      <c r="VFO65" s="666"/>
      <c r="VFP65" s="666"/>
      <c r="VFQ65" s="666"/>
      <c r="VFR65" s="1453"/>
      <c r="VFS65" s="1453"/>
      <c r="VFT65" s="1453"/>
      <c r="VFU65" s="1454"/>
      <c r="VFV65" s="666"/>
      <c r="VFW65" s="666"/>
      <c r="VFX65" s="666"/>
      <c r="VFY65" s="1455"/>
      <c r="VFZ65" s="666"/>
      <c r="VGA65" s="666"/>
      <c r="VGB65" s="666"/>
      <c r="VGC65" s="666"/>
      <c r="VGD65" s="666"/>
      <c r="VGE65" s="666"/>
      <c r="VGF65" s="666"/>
      <c r="VGG65" s="666"/>
      <c r="VGH65" s="666"/>
      <c r="VGI65" s="1453"/>
      <c r="VGJ65" s="1453"/>
      <c r="VGK65" s="1453"/>
      <c r="VGL65" s="1454"/>
      <c r="VGM65" s="666"/>
      <c r="VGN65" s="666"/>
      <c r="VGO65" s="666"/>
      <c r="VGP65" s="1455"/>
      <c r="VGQ65" s="666"/>
      <c r="VGR65" s="666"/>
      <c r="VGS65" s="666"/>
      <c r="VGT65" s="666"/>
      <c r="VGU65" s="666"/>
      <c r="VGV65" s="666"/>
      <c r="VGW65" s="666"/>
      <c r="VGX65" s="666"/>
      <c r="VGY65" s="666"/>
      <c r="VGZ65" s="1453"/>
      <c r="VHA65" s="1453"/>
      <c r="VHB65" s="1453"/>
      <c r="VHC65" s="1454"/>
      <c r="VHD65" s="666"/>
      <c r="VHE65" s="666"/>
      <c r="VHF65" s="666"/>
      <c r="VHG65" s="1455"/>
      <c r="VHH65" s="666"/>
      <c r="VHI65" s="666"/>
      <c r="VHJ65" s="666"/>
      <c r="VHK65" s="666"/>
      <c r="VHL65" s="666"/>
      <c r="VHM65" s="666"/>
      <c r="VHN65" s="666"/>
      <c r="VHO65" s="666"/>
      <c r="VHP65" s="666"/>
      <c r="VHQ65" s="1453"/>
      <c r="VHR65" s="1453"/>
      <c r="VHS65" s="1453"/>
      <c r="VHT65" s="1454"/>
      <c r="VHU65" s="666"/>
      <c r="VHV65" s="666"/>
      <c r="VHW65" s="666"/>
      <c r="VHX65" s="1455"/>
      <c r="VHY65" s="666"/>
      <c r="VHZ65" s="666"/>
      <c r="VIA65" s="666"/>
      <c r="VIB65" s="666"/>
      <c r="VIC65" s="666"/>
      <c r="VID65" s="666"/>
      <c r="VIE65" s="666"/>
      <c r="VIF65" s="666"/>
      <c r="VIG65" s="666"/>
      <c r="VIH65" s="1453"/>
      <c r="VII65" s="1453"/>
      <c r="VIJ65" s="1453"/>
      <c r="VIK65" s="1454"/>
      <c r="VIL65" s="666"/>
      <c r="VIM65" s="666"/>
      <c r="VIN65" s="666"/>
      <c r="VIO65" s="1455"/>
      <c r="VIP65" s="666"/>
      <c r="VIQ65" s="666"/>
      <c r="VIR65" s="666"/>
      <c r="VIS65" s="666"/>
      <c r="VIT65" s="666"/>
      <c r="VIU65" s="666"/>
      <c r="VIV65" s="666"/>
      <c r="VIW65" s="666"/>
      <c r="VIX65" s="666"/>
      <c r="VIY65" s="1453"/>
      <c r="VIZ65" s="1453"/>
      <c r="VJA65" s="1453"/>
      <c r="VJB65" s="1454"/>
      <c r="VJC65" s="666"/>
      <c r="VJD65" s="666"/>
      <c r="VJE65" s="666"/>
      <c r="VJF65" s="1455"/>
      <c r="VJG65" s="666"/>
      <c r="VJH65" s="666"/>
      <c r="VJI65" s="666"/>
      <c r="VJJ65" s="666"/>
      <c r="VJK65" s="666"/>
      <c r="VJL65" s="666"/>
      <c r="VJM65" s="666"/>
      <c r="VJN65" s="666"/>
      <c r="VJO65" s="666"/>
      <c r="VJP65" s="1453"/>
      <c r="VJQ65" s="1453"/>
      <c r="VJR65" s="1453"/>
      <c r="VJS65" s="1454"/>
      <c r="VJT65" s="666"/>
      <c r="VJU65" s="666"/>
      <c r="VJV65" s="666"/>
      <c r="VJW65" s="1455"/>
      <c r="VJX65" s="666"/>
      <c r="VJY65" s="666"/>
      <c r="VJZ65" s="666"/>
      <c r="VKA65" s="666"/>
      <c r="VKB65" s="666"/>
      <c r="VKC65" s="666"/>
      <c r="VKD65" s="666"/>
      <c r="VKE65" s="666"/>
      <c r="VKF65" s="666"/>
      <c r="VKG65" s="1453"/>
      <c r="VKH65" s="1453"/>
      <c r="VKI65" s="1453"/>
      <c r="VKJ65" s="1454"/>
      <c r="VKK65" s="666"/>
      <c r="VKL65" s="666"/>
      <c r="VKM65" s="666"/>
      <c r="VKN65" s="1455"/>
      <c r="VKO65" s="666"/>
      <c r="VKP65" s="666"/>
      <c r="VKQ65" s="666"/>
      <c r="VKR65" s="666"/>
      <c r="VKS65" s="666"/>
      <c r="VKT65" s="666"/>
      <c r="VKU65" s="666"/>
      <c r="VKV65" s="666"/>
      <c r="VKW65" s="666"/>
      <c r="VKX65" s="1453"/>
      <c r="VKY65" s="1453"/>
      <c r="VKZ65" s="1453"/>
      <c r="VLA65" s="1454"/>
      <c r="VLB65" s="666"/>
      <c r="VLC65" s="666"/>
      <c r="VLD65" s="666"/>
      <c r="VLE65" s="1455"/>
      <c r="VLF65" s="666"/>
      <c r="VLG65" s="666"/>
      <c r="VLH65" s="666"/>
      <c r="VLI65" s="666"/>
      <c r="VLJ65" s="666"/>
      <c r="VLK65" s="666"/>
      <c r="VLL65" s="666"/>
      <c r="VLM65" s="666"/>
      <c r="VLN65" s="666"/>
      <c r="VLO65" s="1453"/>
      <c r="VLP65" s="1453"/>
      <c r="VLQ65" s="1453"/>
      <c r="VLR65" s="1454"/>
      <c r="VLS65" s="666"/>
      <c r="VLT65" s="666"/>
      <c r="VLU65" s="666"/>
      <c r="VLV65" s="1455"/>
      <c r="VLW65" s="666"/>
      <c r="VLX65" s="666"/>
      <c r="VLY65" s="666"/>
      <c r="VLZ65" s="666"/>
      <c r="VMA65" s="666"/>
      <c r="VMB65" s="666"/>
      <c r="VMC65" s="666"/>
      <c r="VMD65" s="666"/>
      <c r="VME65" s="666"/>
      <c r="VMF65" s="1453"/>
      <c r="VMG65" s="1453"/>
      <c r="VMH65" s="1453"/>
      <c r="VMI65" s="1454"/>
      <c r="VMJ65" s="666"/>
      <c r="VMK65" s="666"/>
      <c r="VML65" s="666"/>
      <c r="VMM65" s="1455"/>
      <c r="VMN65" s="666"/>
      <c r="VMO65" s="666"/>
      <c r="VMP65" s="666"/>
      <c r="VMQ65" s="666"/>
      <c r="VMR65" s="666"/>
      <c r="VMS65" s="666"/>
      <c r="VMT65" s="666"/>
      <c r="VMU65" s="666"/>
      <c r="VMV65" s="666"/>
      <c r="VMW65" s="1453"/>
      <c r="VMX65" s="1453"/>
      <c r="VMY65" s="1453"/>
      <c r="VMZ65" s="1454"/>
      <c r="VNA65" s="666"/>
      <c r="VNB65" s="666"/>
      <c r="VNC65" s="666"/>
      <c r="VND65" s="1455"/>
      <c r="VNE65" s="666"/>
      <c r="VNF65" s="666"/>
      <c r="VNG65" s="666"/>
      <c r="VNH65" s="666"/>
      <c r="VNI65" s="666"/>
      <c r="VNJ65" s="666"/>
      <c r="VNK65" s="666"/>
      <c r="VNL65" s="666"/>
      <c r="VNM65" s="666"/>
      <c r="VNN65" s="1453"/>
      <c r="VNO65" s="1453"/>
      <c r="VNP65" s="1453"/>
      <c r="VNQ65" s="1454"/>
      <c r="VNR65" s="666"/>
      <c r="VNS65" s="666"/>
      <c r="VNT65" s="666"/>
      <c r="VNU65" s="1455"/>
      <c r="VNV65" s="666"/>
      <c r="VNW65" s="666"/>
      <c r="VNX65" s="666"/>
      <c r="VNY65" s="666"/>
      <c r="VNZ65" s="666"/>
      <c r="VOA65" s="666"/>
      <c r="VOB65" s="666"/>
      <c r="VOC65" s="666"/>
      <c r="VOD65" s="666"/>
      <c r="VOE65" s="1453"/>
      <c r="VOF65" s="1453"/>
      <c r="VOG65" s="1453"/>
      <c r="VOH65" s="1454"/>
      <c r="VOI65" s="666"/>
      <c r="VOJ65" s="666"/>
      <c r="VOK65" s="666"/>
      <c r="VOL65" s="1455"/>
      <c r="VOM65" s="666"/>
      <c r="VON65" s="666"/>
      <c r="VOO65" s="666"/>
      <c r="VOP65" s="666"/>
      <c r="VOQ65" s="666"/>
      <c r="VOR65" s="666"/>
      <c r="VOS65" s="666"/>
      <c r="VOT65" s="666"/>
      <c r="VOU65" s="666"/>
      <c r="VOV65" s="1453"/>
      <c r="VOW65" s="1453"/>
      <c r="VOX65" s="1453"/>
      <c r="VOY65" s="1454"/>
      <c r="VOZ65" s="666"/>
      <c r="VPA65" s="666"/>
      <c r="VPB65" s="666"/>
      <c r="VPC65" s="1455"/>
      <c r="VPD65" s="666"/>
      <c r="VPE65" s="666"/>
      <c r="VPF65" s="666"/>
      <c r="VPG65" s="666"/>
      <c r="VPH65" s="666"/>
      <c r="VPI65" s="666"/>
      <c r="VPJ65" s="666"/>
      <c r="VPK65" s="666"/>
      <c r="VPL65" s="666"/>
      <c r="VPM65" s="1453"/>
      <c r="VPN65" s="1453"/>
      <c r="VPO65" s="1453"/>
      <c r="VPP65" s="1454"/>
      <c r="VPQ65" s="666"/>
      <c r="VPR65" s="666"/>
      <c r="VPS65" s="666"/>
      <c r="VPT65" s="1455"/>
      <c r="VPU65" s="666"/>
      <c r="VPV65" s="666"/>
      <c r="VPW65" s="666"/>
      <c r="VPX65" s="666"/>
      <c r="VPY65" s="666"/>
      <c r="VPZ65" s="666"/>
      <c r="VQA65" s="666"/>
      <c r="VQB65" s="666"/>
      <c r="VQC65" s="666"/>
      <c r="VQD65" s="1453"/>
      <c r="VQE65" s="1453"/>
      <c r="VQF65" s="1453"/>
      <c r="VQG65" s="1454"/>
      <c r="VQH65" s="666"/>
      <c r="VQI65" s="666"/>
      <c r="VQJ65" s="666"/>
      <c r="VQK65" s="1455"/>
      <c r="VQL65" s="666"/>
      <c r="VQM65" s="666"/>
      <c r="VQN65" s="666"/>
      <c r="VQO65" s="666"/>
      <c r="VQP65" s="666"/>
      <c r="VQQ65" s="666"/>
      <c r="VQR65" s="666"/>
      <c r="VQS65" s="666"/>
      <c r="VQT65" s="666"/>
      <c r="VQU65" s="1453"/>
      <c r="VQV65" s="1453"/>
      <c r="VQW65" s="1453"/>
      <c r="VQX65" s="1454"/>
      <c r="VQY65" s="666"/>
      <c r="VQZ65" s="666"/>
      <c r="VRA65" s="666"/>
      <c r="VRB65" s="1455"/>
      <c r="VRC65" s="666"/>
      <c r="VRD65" s="666"/>
      <c r="VRE65" s="666"/>
      <c r="VRF65" s="666"/>
      <c r="VRG65" s="666"/>
      <c r="VRH65" s="666"/>
      <c r="VRI65" s="666"/>
      <c r="VRJ65" s="666"/>
      <c r="VRK65" s="666"/>
      <c r="VRL65" s="1453"/>
      <c r="VRM65" s="1453"/>
      <c r="VRN65" s="1453"/>
      <c r="VRO65" s="1454"/>
      <c r="VRP65" s="666"/>
      <c r="VRQ65" s="666"/>
      <c r="VRR65" s="666"/>
      <c r="VRS65" s="1455"/>
      <c r="VRT65" s="666"/>
      <c r="VRU65" s="666"/>
      <c r="VRV65" s="666"/>
      <c r="VRW65" s="666"/>
      <c r="VRX65" s="666"/>
      <c r="VRY65" s="666"/>
      <c r="VRZ65" s="666"/>
      <c r="VSA65" s="666"/>
      <c r="VSB65" s="666"/>
      <c r="VSC65" s="1453"/>
      <c r="VSD65" s="1453"/>
      <c r="VSE65" s="1453"/>
      <c r="VSF65" s="1454"/>
      <c r="VSG65" s="666"/>
      <c r="VSH65" s="666"/>
      <c r="VSI65" s="666"/>
      <c r="VSJ65" s="1455"/>
      <c r="VSK65" s="666"/>
      <c r="VSL65" s="666"/>
      <c r="VSM65" s="666"/>
      <c r="VSN65" s="666"/>
      <c r="VSO65" s="666"/>
      <c r="VSP65" s="666"/>
      <c r="VSQ65" s="666"/>
      <c r="VSR65" s="666"/>
      <c r="VSS65" s="666"/>
      <c r="VST65" s="1453"/>
      <c r="VSU65" s="1453"/>
      <c r="VSV65" s="1453"/>
      <c r="VSW65" s="1454"/>
      <c r="VSX65" s="666"/>
      <c r="VSY65" s="666"/>
      <c r="VSZ65" s="666"/>
      <c r="VTA65" s="1455"/>
      <c r="VTB65" s="666"/>
      <c r="VTC65" s="666"/>
      <c r="VTD65" s="666"/>
      <c r="VTE65" s="666"/>
      <c r="VTF65" s="666"/>
      <c r="VTG65" s="666"/>
      <c r="VTH65" s="666"/>
      <c r="VTI65" s="666"/>
      <c r="VTJ65" s="666"/>
      <c r="VTK65" s="1453"/>
      <c r="VTL65" s="1453"/>
      <c r="VTM65" s="1453"/>
      <c r="VTN65" s="1454"/>
      <c r="VTO65" s="666"/>
      <c r="VTP65" s="666"/>
      <c r="VTQ65" s="666"/>
      <c r="VTR65" s="1455"/>
      <c r="VTS65" s="666"/>
      <c r="VTT65" s="666"/>
      <c r="VTU65" s="666"/>
      <c r="VTV65" s="666"/>
      <c r="VTW65" s="666"/>
      <c r="VTX65" s="666"/>
      <c r="VTY65" s="666"/>
      <c r="VTZ65" s="666"/>
      <c r="VUA65" s="666"/>
      <c r="VUB65" s="1453"/>
      <c r="VUC65" s="1453"/>
      <c r="VUD65" s="1453"/>
      <c r="VUE65" s="1454"/>
      <c r="VUF65" s="666"/>
      <c r="VUG65" s="666"/>
      <c r="VUH65" s="666"/>
      <c r="VUI65" s="1455"/>
      <c r="VUJ65" s="666"/>
      <c r="VUK65" s="666"/>
      <c r="VUL65" s="666"/>
      <c r="VUM65" s="666"/>
      <c r="VUN65" s="666"/>
      <c r="VUO65" s="666"/>
      <c r="VUP65" s="666"/>
      <c r="VUQ65" s="666"/>
      <c r="VUR65" s="666"/>
      <c r="VUS65" s="1453"/>
      <c r="VUT65" s="1453"/>
      <c r="VUU65" s="1453"/>
      <c r="VUV65" s="1454"/>
      <c r="VUW65" s="666"/>
      <c r="VUX65" s="666"/>
      <c r="VUY65" s="666"/>
      <c r="VUZ65" s="1455"/>
      <c r="VVA65" s="666"/>
      <c r="VVB65" s="666"/>
      <c r="VVC65" s="666"/>
      <c r="VVD65" s="666"/>
      <c r="VVE65" s="666"/>
      <c r="VVF65" s="666"/>
      <c r="VVG65" s="666"/>
      <c r="VVH65" s="666"/>
      <c r="VVI65" s="666"/>
      <c r="VVJ65" s="1453"/>
      <c r="VVK65" s="1453"/>
      <c r="VVL65" s="1453"/>
      <c r="VVM65" s="1454"/>
      <c r="VVN65" s="666"/>
      <c r="VVO65" s="666"/>
      <c r="VVP65" s="666"/>
      <c r="VVQ65" s="1455"/>
      <c r="VVR65" s="666"/>
      <c r="VVS65" s="666"/>
      <c r="VVT65" s="666"/>
      <c r="VVU65" s="666"/>
      <c r="VVV65" s="666"/>
      <c r="VVW65" s="666"/>
      <c r="VVX65" s="666"/>
      <c r="VVY65" s="666"/>
      <c r="VVZ65" s="666"/>
      <c r="VWA65" s="1453"/>
      <c r="VWB65" s="1453"/>
      <c r="VWC65" s="1453"/>
      <c r="VWD65" s="1454"/>
      <c r="VWE65" s="666"/>
      <c r="VWF65" s="666"/>
      <c r="VWG65" s="666"/>
      <c r="VWH65" s="1455"/>
      <c r="VWI65" s="666"/>
      <c r="VWJ65" s="666"/>
      <c r="VWK65" s="666"/>
      <c r="VWL65" s="666"/>
      <c r="VWM65" s="666"/>
      <c r="VWN65" s="666"/>
      <c r="VWO65" s="666"/>
      <c r="VWP65" s="666"/>
      <c r="VWQ65" s="666"/>
      <c r="VWR65" s="1453"/>
      <c r="VWS65" s="1453"/>
      <c r="VWT65" s="1453"/>
      <c r="VWU65" s="1454"/>
      <c r="VWV65" s="666"/>
      <c r="VWW65" s="666"/>
      <c r="VWX65" s="666"/>
      <c r="VWY65" s="1455"/>
      <c r="VWZ65" s="666"/>
      <c r="VXA65" s="666"/>
      <c r="VXB65" s="666"/>
      <c r="VXC65" s="666"/>
      <c r="VXD65" s="666"/>
      <c r="VXE65" s="666"/>
      <c r="VXF65" s="666"/>
      <c r="VXG65" s="666"/>
      <c r="VXH65" s="666"/>
      <c r="VXI65" s="1453"/>
      <c r="VXJ65" s="1453"/>
      <c r="VXK65" s="1453"/>
      <c r="VXL65" s="1454"/>
      <c r="VXM65" s="666"/>
      <c r="VXN65" s="666"/>
      <c r="VXO65" s="666"/>
      <c r="VXP65" s="1455"/>
      <c r="VXQ65" s="666"/>
      <c r="VXR65" s="666"/>
      <c r="VXS65" s="666"/>
      <c r="VXT65" s="666"/>
      <c r="VXU65" s="666"/>
      <c r="VXV65" s="666"/>
      <c r="VXW65" s="666"/>
      <c r="VXX65" s="666"/>
      <c r="VXY65" s="666"/>
      <c r="VXZ65" s="1453"/>
      <c r="VYA65" s="1453"/>
      <c r="VYB65" s="1453"/>
      <c r="VYC65" s="1454"/>
      <c r="VYD65" s="666"/>
      <c r="VYE65" s="666"/>
      <c r="VYF65" s="666"/>
      <c r="VYG65" s="1455"/>
      <c r="VYH65" s="666"/>
      <c r="VYI65" s="666"/>
      <c r="VYJ65" s="666"/>
      <c r="VYK65" s="666"/>
      <c r="VYL65" s="666"/>
      <c r="VYM65" s="666"/>
      <c r="VYN65" s="666"/>
      <c r="VYO65" s="666"/>
      <c r="VYP65" s="666"/>
      <c r="VYQ65" s="1453"/>
      <c r="VYR65" s="1453"/>
      <c r="VYS65" s="1453"/>
      <c r="VYT65" s="1454"/>
      <c r="VYU65" s="666"/>
      <c r="VYV65" s="666"/>
      <c r="VYW65" s="666"/>
      <c r="VYX65" s="1455"/>
      <c r="VYY65" s="666"/>
      <c r="VYZ65" s="666"/>
      <c r="VZA65" s="666"/>
      <c r="VZB65" s="666"/>
      <c r="VZC65" s="666"/>
      <c r="VZD65" s="666"/>
      <c r="VZE65" s="666"/>
      <c r="VZF65" s="666"/>
      <c r="VZG65" s="666"/>
      <c r="VZH65" s="1453"/>
      <c r="VZI65" s="1453"/>
      <c r="VZJ65" s="1453"/>
      <c r="VZK65" s="1454"/>
      <c r="VZL65" s="666"/>
      <c r="VZM65" s="666"/>
      <c r="VZN65" s="666"/>
      <c r="VZO65" s="1455"/>
      <c r="VZP65" s="666"/>
      <c r="VZQ65" s="666"/>
      <c r="VZR65" s="666"/>
      <c r="VZS65" s="666"/>
      <c r="VZT65" s="666"/>
      <c r="VZU65" s="666"/>
      <c r="VZV65" s="666"/>
      <c r="VZW65" s="666"/>
      <c r="VZX65" s="666"/>
      <c r="VZY65" s="1453"/>
      <c r="VZZ65" s="1453"/>
      <c r="WAA65" s="1453"/>
      <c r="WAB65" s="1454"/>
      <c r="WAC65" s="666"/>
      <c r="WAD65" s="666"/>
      <c r="WAE65" s="666"/>
      <c r="WAF65" s="1455"/>
      <c r="WAG65" s="666"/>
      <c r="WAH65" s="666"/>
      <c r="WAI65" s="666"/>
      <c r="WAJ65" s="666"/>
      <c r="WAK65" s="666"/>
      <c r="WAL65" s="666"/>
      <c r="WAM65" s="666"/>
      <c r="WAN65" s="666"/>
      <c r="WAO65" s="666"/>
      <c r="WAP65" s="1453"/>
      <c r="WAQ65" s="1453"/>
      <c r="WAR65" s="1453"/>
      <c r="WAS65" s="1454"/>
      <c r="WAT65" s="666"/>
      <c r="WAU65" s="666"/>
      <c r="WAV65" s="666"/>
      <c r="WAW65" s="1455"/>
      <c r="WAX65" s="666"/>
      <c r="WAY65" s="666"/>
      <c r="WAZ65" s="666"/>
      <c r="WBA65" s="666"/>
      <c r="WBB65" s="666"/>
      <c r="WBC65" s="666"/>
      <c r="WBD65" s="666"/>
      <c r="WBE65" s="666"/>
      <c r="WBF65" s="666"/>
      <c r="WBG65" s="1453"/>
      <c r="WBH65" s="1453"/>
      <c r="WBI65" s="1453"/>
      <c r="WBJ65" s="1454"/>
      <c r="WBK65" s="666"/>
      <c r="WBL65" s="666"/>
      <c r="WBM65" s="666"/>
      <c r="WBN65" s="1455"/>
      <c r="WBO65" s="666"/>
      <c r="WBP65" s="666"/>
      <c r="WBQ65" s="666"/>
      <c r="WBR65" s="666"/>
      <c r="WBS65" s="666"/>
      <c r="WBT65" s="666"/>
      <c r="WBU65" s="666"/>
      <c r="WBV65" s="666"/>
      <c r="WBW65" s="666"/>
      <c r="WBX65" s="1453"/>
      <c r="WBY65" s="1453"/>
      <c r="WBZ65" s="1453"/>
      <c r="WCA65" s="1454"/>
      <c r="WCB65" s="666"/>
      <c r="WCC65" s="666"/>
      <c r="WCD65" s="666"/>
      <c r="WCE65" s="1455"/>
      <c r="WCF65" s="666"/>
      <c r="WCG65" s="666"/>
      <c r="WCH65" s="666"/>
      <c r="WCI65" s="666"/>
      <c r="WCJ65" s="666"/>
      <c r="WCK65" s="666"/>
      <c r="WCL65" s="666"/>
      <c r="WCM65" s="666"/>
      <c r="WCN65" s="666"/>
      <c r="WCO65" s="1453"/>
      <c r="WCP65" s="1453"/>
      <c r="WCQ65" s="1453"/>
      <c r="WCR65" s="1454"/>
      <c r="WCS65" s="666"/>
      <c r="WCT65" s="666"/>
      <c r="WCU65" s="666"/>
      <c r="WCV65" s="1455"/>
      <c r="WCW65" s="666"/>
      <c r="WCX65" s="666"/>
      <c r="WCY65" s="666"/>
      <c r="WCZ65" s="666"/>
      <c r="WDA65" s="666"/>
      <c r="WDB65" s="666"/>
      <c r="WDC65" s="666"/>
      <c r="WDD65" s="666"/>
      <c r="WDE65" s="666"/>
      <c r="WDF65" s="1453"/>
      <c r="WDG65" s="1453"/>
      <c r="WDH65" s="1453"/>
      <c r="WDI65" s="1454"/>
      <c r="WDJ65" s="666"/>
      <c r="WDK65" s="666"/>
      <c r="WDL65" s="666"/>
      <c r="WDM65" s="1455"/>
      <c r="WDN65" s="666"/>
      <c r="WDO65" s="666"/>
      <c r="WDP65" s="666"/>
      <c r="WDQ65" s="666"/>
      <c r="WDR65" s="666"/>
      <c r="WDS65" s="666"/>
      <c r="WDT65" s="666"/>
      <c r="WDU65" s="666"/>
      <c r="WDV65" s="666"/>
      <c r="WDW65" s="1453"/>
      <c r="WDX65" s="1453"/>
      <c r="WDY65" s="1453"/>
      <c r="WDZ65" s="1454"/>
      <c r="WEA65" s="666"/>
      <c r="WEB65" s="666"/>
      <c r="WEC65" s="666"/>
      <c r="WED65" s="1455"/>
      <c r="WEE65" s="666"/>
      <c r="WEF65" s="666"/>
      <c r="WEG65" s="666"/>
      <c r="WEH65" s="666"/>
      <c r="WEI65" s="666"/>
      <c r="WEJ65" s="666"/>
      <c r="WEK65" s="666"/>
      <c r="WEL65" s="666"/>
      <c r="WEM65" s="666"/>
      <c r="WEN65" s="1453"/>
      <c r="WEO65" s="1453"/>
      <c r="WEP65" s="1453"/>
      <c r="WEQ65" s="1454"/>
      <c r="WER65" s="666"/>
      <c r="WES65" s="666"/>
      <c r="WET65" s="666"/>
      <c r="WEU65" s="1455"/>
      <c r="WEV65" s="666"/>
      <c r="WEW65" s="666"/>
      <c r="WEX65" s="666"/>
      <c r="WEY65" s="666"/>
      <c r="WEZ65" s="666"/>
      <c r="WFA65" s="666"/>
      <c r="WFB65" s="666"/>
      <c r="WFC65" s="666"/>
      <c r="WFD65" s="666"/>
      <c r="WFE65" s="1453"/>
      <c r="WFF65" s="1453"/>
      <c r="WFG65" s="1453"/>
      <c r="WFH65" s="1454"/>
      <c r="WFI65" s="666"/>
      <c r="WFJ65" s="666"/>
      <c r="WFK65" s="666"/>
      <c r="WFL65" s="1455"/>
      <c r="WFM65" s="666"/>
      <c r="WFN65" s="666"/>
      <c r="WFO65" s="666"/>
      <c r="WFP65" s="666"/>
      <c r="WFQ65" s="666"/>
      <c r="WFR65" s="666"/>
      <c r="WFS65" s="666"/>
      <c r="WFT65" s="666"/>
      <c r="WFU65" s="666"/>
      <c r="WFV65" s="1453"/>
      <c r="WFW65" s="1453"/>
      <c r="WFX65" s="1453"/>
      <c r="WFY65" s="1454"/>
      <c r="WFZ65" s="666"/>
      <c r="WGA65" s="666"/>
      <c r="WGB65" s="666"/>
      <c r="WGC65" s="1455"/>
      <c r="WGD65" s="666"/>
      <c r="WGE65" s="666"/>
      <c r="WGF65" s="666"/>
      <c r="WGG65" s="666"/>
      <c r="WGH65" s="666"/>
      <c r="WGI65" s="666"/>
      <c r="WGJ65" s="666"/>
      <c r="WGK65" s="666"/>
      <c r="WGL65" s="666"/>
      <c r="WGM65" s="1453"/>
      <c r="WGN65" s="1453"/>
      <c r="WGO65" s="1453"/>
      <c r="WGP65" s="1454"/>
      <c r="WGQ65" s="666"/>
      <c r="WGR65" s="666"/>
      <c r="WGS65" s="666"/>
      <c r="WGT65" s="1455"/>
      <c r="WGU65" s="666"/>
      <c r="WGV65" s="666"/>
      <c r="WGW65" s="666"/>
      <c r="WGX65" s="666"/>
      <c r="WGY65" s="666"/>
      <c r="WGZ65" s="666"/>
      <c r="WHA65" s="666"/>
      <c r="WHB65" s="666"/>
      <c r="WHC65" s="666"/>
      <c r="WHD65" s="1453"/>
      <c r="WHE65" s="1453"/>
      <c r="WHF65" s="1453"/>
      <c r="WHG65" s="1454"/>
      <c r="WHH65" s="666"/>
      <c r="WHI65" s="666"/>
      <c r="WHJ65" s="666"/>
      <c r="WHK65" s="1455"/>
      <c r="WHL65" s="666"/>
      <c r="WHM65" s="666"/>
      <c r="WHN65" s="666"/>
      <c r="WHO65" s="666"/>
      <c r="WHP65" s="666"/>
      <c r="WHQ65" s="666"/>
      <c r="WHR65" s="666"/>
      <c r="WHS65" s="666"/>
      <c r="WHT65" s="666"/>
      <c r="WHU65" s="1453"/>
      <c r="WHV65" s="1453"/>
      <c r="WHW65" s="1453"/>
      <c r="WHX65" s="1454"/>
      <c r="WHY65" s="666"/>
      <c r="WHZ65" s="666"/>
      <c r="WIA65" s="666"/>
      <c r="WIB65" s="1455"/>
      <c r="WIC65" s="666"/>
      <c r="WID65" s="666"/>
      <c r="WIE65" s="666"/>
      <c r="WIF65" s="666"/>
      <c r="WIG65" s="666"/>
      <c r="WIH65" s="666"/>
      <c r="WII65" s="666"/>
      <c r="WIJ65" s="666"/>
      <c r="WIK65" s="666"/>
      <c r="WIL65" s="1453"/>
      <c r="WIM65" s="1453"/>
      <c r="WIN65" s="1453"/>
      <c r="WIO65" s="1454"/>
      <c r="WIP65" s="666"/>
      <c r="WIQ65" s="666"/>
      <c r="WIR65" s="666"/>
      <c r="WIS65" s="1455"/>
      <c r="WIT65" s="666"/>
      <c r="WIU65" s="666"/>
      <c r="WIV65" s="666"/>
      <c r="WIW65" s="666"/>
      <c r="WIX65" s="666"/>
      <c r="WIY65" s="666"/>
      <c r="WIZ65" s="666"/>
      <c r="WJA65" s="666"/>
      <c r="WJB65" s="666"/>
      <c r="WJC65" s="1453"/>
      <c r="WJD65" s="1453"/>
      <c r="WJE65" s="1453"/>
      <c r="WJF65" s="1454"/>
      <c r="WJG65" s="666"/>
      <c r="WJH65" s="666"/>
      <c r="WJI65" s="666"/>
      <c r="WJJ65" s="1455"/>
      <c r="WJK65" s="666"/>
      <c r="WJL65" s="666"/>
      <c r="WJM65" s="666"/>
      <c r="WJN65" s="666"/>
      <c r="WJO65" s="666"/>
      <c r="WJP65" s="666"/>
      <c r="WJQ65" s="666"/>
      <c r="WJR65" s="666"/>
      <c r="WJS65" s="666"/>
      <c r="WJT65" s="1453"/>
      <c r="WJU65" s="1453"/>
      <c r="WJV65" s="1453"/>
      <c r="WJW65" s="1454"/>
      <c r="WJX65" s="666"/>
      <c r="WJY65" s="666"/>
      <c r="WJZ65" s="666"/>
      <c r="WKA65" s="1455"/>
      <c r="WKB65" s="666"/>
      <c r="WKC65" s="666"/>
      <c r="WKD65" s="666"/>
      <c r="WKE65" s="666"/>
      <c r="WKF65" s="666"/>
      <c r="WKG65" s="666"/>
      <c r="WKH65" s="666"/>
      <c r="WKI65" s="666"/>
      <c r="WKJ65" s="666"/>
      <c r="WKK65" s="1453"/>
      <c r="WKL65" s="1453"/>
      <c r="WKM65" s="1453"/>
      <c r="WKN65" s="1454"/>
      <c r="WKO65" s="666"/>
      <c r="WKP65" s="666"/>
      <c r="WKQ65" s="666"/>
      <c r="WKR65" s="1455"/>
      <c r="WKS65" s="666"/>
      <c r="WKT65" s="666"/>
      <c r="WKU65" s="666"/>
      <c r="WKV65" s="666"/>
      <c r="WKW65" s="666"/>
      <c r="WKX65" s="666"/>
      <c r="WKY65" s="666"/>
      <c r="WKZ65" s="666"/>
      <c r="WLA65" s="666"/>
      <c r="WLB65" s="1453"/>
      <c r="WLC65" s="1453"/>
      <c r="WLD65" s="1453"/>
      <c r="WLE65" s="1454"/>
      <c r="WLF65" s="666"/>
      <c r="WLG65" s="666"/>
      <c r="WLH65" s="666"/>
      <c r="WLI65" s="1455"/>
      <c r="WLJ65" s="666"/>
      <c r="WLK65" s="666"/>
      <c r="WLL65" s="666"/>
      <c r="WLM65" s="666"/>
      <c r="WLN65" s="666"/>
      <c r="WLO65" s="666"/>
      <c r="WLP65" s="666"/>
      <c r="WLQ65" s="666"/>
      <c r="WLR65" s="666"/>
      <c r="WLS65" s="1453"/>
      <c r="WLT65" s="1453"/>
      <c r="WLU65" s="1453"/>
      <c r="WLV65" s="1454"/>
      <c r="WLW65" s="666"/>
      <c r="WLX65" s="666"/>
      <c r="WLY65" s="666"/>
      <c r="WLZ65" s="1455"/>
      <c r="WMA65" s="666"/>
      <c r="WMB65" s="666"/>
      <c r="WMC65" s="666"/>
      <c r="WMD65" s="666"/>
      <c r="WME65" s="666"/>
      <c r="WMF65" s="666"/>
      <c r="WMG65" s="666"/>
      <c r="WMH65" s="666"/>
      <c r="WMI65" s="666"/>
      <c r="WMJ65" s="1453"/>
      <c r="WMK65" s="1453"/>
      <c r="WML65" s="1453"/>
      <c r="WMM65" s="1454"/>
      <c r="WMN65" s="666"/>
      <c r="WMO65" s="666"/>
      <c r="WMP65" s="666"/>
      <c r="WMQ65" s="1455"/>
      <c r="WMR65" s="666"/>
      <c r="WMS65" s="666"/>
      <c r="WMT65" s="666"/>
      <c r="WMU65" s="666"/>
      <c r="WMV65" s="666"/>
      <c r="WMW65" s="666"/>
      <c r="WMX65" s="666"/>
      <c r="WMY65" s="666"/>
      <c r="WMZ65" s="666"/>
      <c r="WNA65" s="1453"/>
      <c r="WNB65" s="1453"/>
      <c r="WNC65" s="1453"/>
      <c r="WND65" s="1454"/>
      <c r="WNE65" s="666"/>
      <c r="WNF65" s="666"/>
      <c r="WNG65" s="666"/>
      <c r="WNH65" s="1455"/>
      <c r="WNI65" s="666"/>
      <c r="WNJ65" s="666"/>
      <c r="WNK65" s="666"/>
      <c r="WNL65" s="666"/>
      <c r="WNM65" s="666"/>
      <c r="WNN65" s="666"/>
      <c r="WNO65" s="666"/>
      <c r="WNP65" s="666"/>
      <c r="WNQ65" s="666"/>
      <c r="WNR65" s="1453"/>
      <c r="WNS65" s="1453"/>
      <c r="WNT65" s="1453"/>
      <c r="WNU65" s="1454"/>
      <c r="WNV65" s="666"/>
      <c r="WNW65" s="666"/>
      <c r="WNX65" s="666"/>
      <c r="WNY65" s="1455"/>
      <c r="WNZ65" s="666"/>
      <c r="WOA65" s="666"/>
      <c r="WOB65" s="666"/>
      <c r="WOC65" s="666"/>
      <c r="WOD65" s="666"/>
      <c r="WOE65" s="666"/>
      <c r="WOF65" s="666"/>
      <c r="WOG65" s="666"/>
      <c r="WOH65" s="666"/>
      <c r="WOI65" s="1453"/>
      <c r="WOJ65" s="1453"/>
      <c r="WOK65" s="1453"/>
      <c r="WOL65" s="1454"/>
      <c r="WOM65" s="666"/>
      <c r="WON65" s="666"/>
      <c r="WOO65" s="666"/>
      <c r="WOP65" s="1455"/>
      <c r="WOQ65" s="666"/>
      <c r="WOR65" s="666"/>
      <c r="WOS65" s="666"/>
      <c r="WOT65" s="666"/>
      <c r="WOU65" s="666"/>
      <c r="WOV65" s="666"/>
      <c r="WOW65" s="666"/>
      <c r="WOX65" s="666"/>
      <c r="WOY65" s="666"/>
      <c r="WOZ65" s="1453"/>
      <c r="WPA65" s="1453"/>
      <c r="WPB65" s="1453"/>
      <c r="WPC65" s="1454"/>
      <c r="WPD65" s="666"/>
      <c r="WPE65" s="666"/>
      <c r="WPF65" s="666"/>
      <c r="WPG65" s="1455"/>
      <c r="WPH65" s="666"/>
      <c r="WPI65" s="666"/>
      <c r="WPJ65" s="666"/>
      <c r="WPK65" s="666"/>
      <c r="WPL65" s="666"/>
      <c r="WPM65" s="666"/>
      <c r="WPN65" s="666"/>
      <c r="WPO65" s="666"/>
      <c r="WPP65" s="666"/>
      <c r="WPQ65" s="1453"/>
      <c r="WPR65" s="1453"/>
      <c r="WPS65" s="1453"/>
      <c r="WPT65" s="1454"/>
      <c r="WPU65" s="666"/>
      <c r="WPV65" s="666"/>
      <c r="WPW65" s="666"/>
      <c r="WPX65" s="1455"/>
      <c r="WPY65" s="666"/>
      <c r="WPZ65" s="666"/>
      <c r="WQA65" s="666"/>
      <c r="WQB65" s="666"/>
      <c r="WQC65" s="666"/>
      <c r="WQD65" s="666"/>
      <c r="WQE65" s="666"/>
      <c r="WQF65" s="666"/>
      <c r="WQG65" s="666"/>
      <c r="WQH65" s="1453"/>
      <c r="WQI65" s="1453"/>
      <c r="WQJ65" s="1453"/>
      <c r="WQK65" s="1454"/>
      <c r="WQL65" s="666"/>
      <c r="WQM65" s="666"/>
      <c r="WQN65" s="666"/>
      <c r="WQO65" s="1455"/>
      <c r="WQP65" s="666"/>
      <c r="WQQ65" s="666"/>
      <c r="WQR65" s="666"/>
      <c r="WQS65" s="666"/>
      <c r="WQT65" s="666"/>
      <c r="WQU65" s="666"/>
      <c r="WQV65" s="666"/>
      <c r="WQW65" s="666"/>
      <c r="WQX65" s="666"/>
      <c r="WQY65" s="1453"/>
      <c r="WQZ65" s="1453"/>
      <c r="WRA65" s="1453"/>
      <c r="WRB65" s="1454"/>
      <c r="WRC65" s="666"/>
      <c r="WRD65" s="666"/>
      <c r="WRE65" s="666"/>
      <c r="WRF65" s="1455"/>
      <c r="WRG65" s="666"/>
      <c r="WRH65" s="666"/>
      <c r="WRI65" s="666"/>
      <c r="WRJ65" s="666"/>
      <c r="WRK65" s="666"/>
      <c r="WRL65" s="666"/>
      <c r="WRM65" s="666"/>
      <c r="WRN65" s="666"/>
      <c r="WRO65" s="666"/>
      <c r="WRP65" s="1453"/>
      <c r="WRQ65" s="1453"/>
      <c r="WRR65" s="1453"/>
      <c r="WRS65" s="1454"/>
      <c r="WRT65" s="666"/>
      <c r="WRU65" s="666"/>
      <c r="WRV65" s="666"/>
      <c r="WRW65" s="1455"/>
      <c r="WRX65" s="666"/>
      <c r="WRY65" s="666"/>
      <c r="WRZ65" s="666"/>
      <c r="WSA65" s="666"/>
      <c r="WSB65" s="666"/>
      <c r="WSC65" s="666"/>
      <c r="WSD65" s="666"/>
      <c r="WSE65" s="666"/>
      <c r="WSF65" s="666"/>
      <c r="WSG65" s="1453"/>
      <c r="WSH65" s="1453"/>
      <c r="WSI65" s="1453"/>
      <c r="WSJ65" s="1454"/>
      <c r="WSK65" s="666"/>
      <c r="WSL65" s="666"/>
      <c r="WSM65" s="666"/>
      <c r="WSN65" s="1455"/>
      <c r="WSO65" s="666"/>
      <c r="WSP65" s="666"/>
      <c r="WSQ65" s="666"/>
      <c r="WSR65" s="666"/>
      <c r="WSS65" s="666"/>
      <c r="WST65" s="666"/>
      <c r="WSU65" s="666"/>
      <c r="WSV65" s="666"/>
      <c r="WSW65" s="666"/>
      <c r="WSX65" s="1453"/>
      <c r="WSY65" s="1453"/>
      <c r="WSZ65" s="1453"/>
      <c r="WTA65" s="1454"/>
      <c r="WTB65" s="666"/>
      <c r="WTC65" s="666"/>
      <c r="WTD65" s="666"/>
      <c r="WTE65" s="1455"/>
      <c r="WTF65" s="666"/>
      <c r="WTG65" s="666"/>
      <c r="WTH65" s="666"/>
      <c r="WTI65" s="666"/>
      <c r="WTJ65" s="666"/>
      <c r="WTK65" s="666"/>
      <c r="WTL65" s="666"/>
      <c r="WTM65" s="666"/>
      <c r="WTN65" s="666"/>
      <c r="WTO65" s="1453"/>
      <c r="WTP65" s="1453"/>
      <c r="WTQ65" s="1453"/>
      <c r="WTR65" s="1454"/>
      <c r="WTS65" s="666"/>
      <c r="WTT65" s="666"/>
      <c r="WTU65" s="666"/>
      <c r="WTV65" s="1455"/>
      <c r="WTW65" s="666"/>
      <c r="WTX65" s="666"/>
      <c r="WTY65" s="666"/>
      <c r="WTZ65" s="666"/>
      <c r="WUA65" s="666"/>
      <c r="WUB65" s="666"/>
      <c r="WUC65" s="666"/>
      <c r="WUD65" s="666"/>
      <c r="WUE65" s="666"/>
      <c r="WUF65" s="1453"/>
      <c r="WUG65" s="1453"/>
      <c r="WUH65" s="1453"/>
      <c r="WUI65" s="1454"/>
      <c r="WUJ65" s="666"/>
      <c r="WUK65" s="666"/>
      <c r="WUL65" s="666"/>
      <c r="WUM65" s="1455"/>
      <c r="WUN65" s="666"/>
      <c r="WUO65" s="666"/>
      <c r="WUP65" s="666"/>
      <c r="WUQ65" s="666"/>
      <c r="WUR65" s="666"/>
      <c r="WUS65" s="666"/>
      <c r="WUT65" s="666"/>
      <c r="WUU65" s="666"/>
      <c r="WUV65" s="666"/>
      <c r="WUW65" s="1453"/>
      <c r="WUX65" s="1453"/>
      <c r="WUY65" s="1453"/>
      <c r="WUZ65" s="1454"/>
      <c r="WVA65" s="666"/>
      <c r="WVB65" s="666"/>
      <c r="WVC65" s="666"/>
      <c r="WVD65" s="1455"/>
      <c r="WVE65" s="666"/>
      <c r="WVF65" s="666"/>
      <c r="WVG65" s="666"/>
      <c r="WVH65" s="666"/>
      <c r="WVI65" s="666"/>
      <c r="WVJ65" s="666"/>
      <c r="WVK65" s="666"/>
      <c r="WVL65" s="666"/>
      <c r="WVM65" s="666"/>
      <c r="WVN65" s="1453"/>
      <c r="WVO65" s="1453"/>
      <c r="WVP65" s="1453"/>
      <c r="WVQ65" s="1454"/>
      <c r="WVR65" s="666"/>
      <c r="WVS65" s="666"/>
      <c r="WVT65" s="666"/>
      <c r="WVU65" s="1455"/>
      <c r="WVV65" s="666"/>
      <c r="WVW65" s="666"/>
      <c r="WVX65" s="666"/>
      <c r="WVY65" s="666"/>
      <c r="WVZ65" s="666"/>
      <c r="WWA65" s="666"/>
      <c r="WWB65" s="666"/>
      <c r="WWC65" s="666"/>
      <c r="WWD65" s="666"/>
      <c r="WWE65" s="1453"/>
      <c r="WWF65" s="1453"/>
      <c r="WWG65" s="1453"/>
      <c r="WWH65" s="1454"/>
      <c r="WWI65" s="666"/>
      <c r="WWJ65" s="666"/>
      <c r="WWK65" s="666"/>
      <c r="WWL65" s="1455"/>
      <c r="WWM65" s="666"/>
      <c r="WWN65" s="666"/>
      <c r="WWO65" s="666"/>
      <c r="WWP65" s="666"/>
      <c r="WWQ65" s="666"/>
      <c r="WWR65" s="666"/>
      <c r="WWS65" s="666"/>
      <c r="WWT65" s="666"/>
      <c r="WWU65" s="666"/>
      <c r="WWV65" s="1453"/>
      <c r="WWW65" s="1453"/>
      <c r="WWX65" s="1453"/>
      <c r="WWY65" s="1454"/>
      <c r="WWZ65" s="666"/>
      <c r="WXA65" s="666"/>
      <c r="WXB65" s="666"/>
      <c r="WXC65" s="1455"/>
      <c r="WXD65" s="666"/>
      <c r="WXE65" s="666"/>
      <c r="WXF65" s="666"/>
      <c r="WXG65" s="666"/>
      <c r="WXH65" s="666"/>
      <c r="WXI65" s="666"/>
      <c r="WXJ65" s="666"/>
      <c r="WXK65" s="666"/>
      <c r="WXL65" s="666"/>
      <c r="WXM65" s="1453"/>
      <c r="WXN65" s="1453"/>
      <c r="WXO65" s="1453"/>
      <c r="WXP65" s="1454"/>
      <c r="WXQ65" s="666"/>
      <c r="WXR65" s="666"/>
      <c r="WXS65" s="666"/>
      <c r="WXT65" s="1455"/>
      <c r="WXU65" s="666"/>
      <c r="WXV65" s="666"/>
      <c r="WXW65" s="666"/>
      <c r="WXX65" s="666"/>
      <c r="WXY65" s="666"/>
      <c r="WXZ65" s="666"/>
      <c r="WYA65" s="666"/>
      <c r="WYB65" s="666"/>
      <c r="WYC65" s="666"/>
      <c r="WYD65" s="1453"/>
      <c r="WYE65" s="1453"/>
      <c r="WYF65" s="1453"/>
      <c r="WYG65" s="1454"/>
      <c r="WYH65" s="666"/>
      <c r="WYI65" s="666"/>
      <c r="WYJ65" s="666"/>
      <c r="WYK65" s="1455"/>
      <c r="WYL65" s="666"/>
      <c r="WYM65" s="666"/>
      <c r="WYN65" s="666"/>
      <c r="WYO65" s="666"/>
      <c r="WYP65" s="666"/>
      <c r="WYQ65" s="666"/>
      <c r="WYR65" s="666"/>
      <c r="WYS65" s="666"/>
      <c r="WYT65" s="666"/>
      <c r="WYU65" s="1453"/>
      <c r="WYV65" s="1453"/>
      <c r="WYW65" s="1453"/>
      <c r="WYX65" s="1454"/>
      <c r="WYY65" s="666"/>
      <c r="WYZ65" s="666"/>
      <c r="WZA65" s="666"/>
      <c r="WZB65" s="1455"/>
      <c r="WZC65" s="666"/>
      <c r="WZD65" s="666"/>
      <c r="WZE65" s="666"/>
      <c r="WZF65" s="666"/>
      <c r="WZG65" s="666"/>
      <c r="WZH65" s="666"/>
      <c r="WZI65" s="666"/>
      <c r="WZJ65" s="666"/>
      <c r="WZK65" s="666"/>
      <c r="WZL65" s="1453"/>
      <c r="WZM65" s="1453"/>
      <c r="WZN65" s="1453"/>
      <c r="WZO65" s="1454"/>
      <c r="WZP65" s="666"/>
      <c r="WZQ65" s="666"/>
      <c r="WZR65" s="666"/>
      <c r="WZS65" s="1455"/>
      <c r="WZT65" s="666"/>
      <c r="WZU65" s="666"/>
      <c r="WZV65" s="666"/>
      <c r="WZW65" s="666"/>
      <c r="WZX65" s="666"/>
      <c r="WZY65" s="666"/>
      <c r="WZZ65" s="666"/>
      <c r="XAA65" s="666"/>
      <c r="XAB65" s="666"/>
      <c r="XAC65" s="1453"/>
      <c r="XAD65" s="1453"/>
      <c r="XAE65" s="1453"/>
      <c r="XAF65" s="1454"/>
      <c r="XAG65" s="666"/>
      <c r="XAH65" s="666"/>
      <c r="XAI65" s="666"/>
      <c r="XAJ65" s="1455"/>
      <c r="XAK65" s="666"/>
      <c r="XAL65" s="666"/>
      <c r="XAM65" s="666"/>
      <c r="XAN65" s="666"/>
      <c r="XAO65" s="666"/>
      <c r="XAP65" s="666"/>
      <c r="XAQ65" s="666"/>
      <c r="XAR65" s="666"/>
      <c r="XAS65" s="666"/>
      <c r="XAT65" s="1453"/>
      <c r="XAU65" s="1453"/>
      <c r="XAV65" s="1453"/>
      <c r="XAW65" s="1454"/>
      <c r="XAX65" s="666"/>
      <c r="XAY65" s="666"/>
      <c r="XAZ65" s="666"/>
      <c r="XBA65" s="1455"/>
      <c r="XBB65" s="666"/>
      <c r="XBC65" s="666"/>
      <c r="XBD65" s="666"/>
      <c r="XBE65" s="666"/>
      <c r="XBF65" s="666"/>
      <c r="XBG65" s="666"/>
      <c r="XBH65" s="666"/>
      <c r="XBI65" s="666"/>
      <c r="XBJ65" s="666"/>
      <c r="XBK65" s="1453"/>
      <c r="XBL65" s="1453"/>
      <c r="XBM65" s="1453"/>
      <c r="XBN65" s="1454"/>
      <c r="XBO65" s="666"/>
      <c r="XBP65" s="666"/>
      <c r="XBQ65" s="666"/>
      <c r="XBR65" s="1455"/>
      <c r="XBS65" s="666"/>
      <c r="XBT65" s="666"/>
      <c r="XBU65" s="666"/>
      <c r="XBV65" s="666"/>
      <c r="XBW65" s="666"/>
      <c r="XBX65" s="666"/>
      <c r="XBY65" s="666"/>
      <c r="XBZ65" s="666"/>
      <c r="XCA65" s="666"/>
      <c r="XCB65" s="1453"/>
      <c r="XCC65" s="1453"/>
      <c r="XCD65" s="1453"/>
      <c r="XCE65" s="1454"/>
      <c r="XCF65" s="666"/>
      <c r="XCG65" s="666"/>
      <c r="XCH65" s="666"/>
      <c r="XCI65" s="1455"/>
      <c r="XCJ65" s="666"/>
      <c r="XCK65" s="666"/>
      <c r="XCL65" s="666"/>
      <c r="XCM65" s="666"/>
      <c r="XCN65" s="666"/>
      <c r="XCO65" s="666"/>
      <c r="XCP65" s="666"/>
      <c r="XCQ65" s="666"/>
      <c r="XCR65" s="666"/>
      <c r="XCS65" s="1453"/>
      <c r="XCT65" s="1453"/>
      <c r="XCU65" s="1453"/>
      <c r="XCV65" s="1454"/>
      <c r="XCW65" s="666"/>
      <c r="XCX65" s="666"/>
      <c r="XCY65" s="666"/>
      <c r="XCZ65" s="1455"/>
      <c r="XDA65" s="666"/>
      <c r="XDB65" s="666"/>
      <c r="XDC65" s="666"/>
      <c r="XDD65" s="666"/>
      <c r="XDE65" s="666"/>
      <c r="XDF65" s="666"/>
      <c r="XDG65" s="666"/>
      <c r="XDH65" s="666"/>
      <c r="XDI65" s="666"/>
      <c r="XDJ65" s="1453"/>
      <c r="XDK65" s="1453"/>
      <c r="XDL65" s="1453"/>
      <c r="XDM65" s="1454"/>
      <c r="XDN65" s="666"/>
      <c r="XDO65" s="666"/>
      <c r="XDP65" s="666"/>
      <c r="XDQ65" s="1455"/>
      <c r="XDR65" s="666"/>
      <c r="XDS65" s="666"/>
      <c r="XDT65" s="666"/>
      <c r="XDU65" s="666"/>
      <c r="XDV65" s="666"/>
      <c r="XDW65" s="666"/>
      <c r="XDX65" s="666"/>
      <c r="XDY65" s="666"/>
      <c r="XDZ65" s="666"/>
      <c r="XEA65" s="1453"/>
      <c r="XEB65" s="1453"/>
      <c r="XEC65" s="1453"/>
      <c r="XED65" s="1454"/>
      <c r="XEE65" s="666"/>
      <c r="XEF65" s="666"/>
      <c r="XEG65" s="666"/>
      <c r="XEH65" s="1455"/>
      <c r="XEI65" s="666"/>
      <c r="XEJ65" s="666"/>
      <c r="XEK65" s="666"/>
      <c r="XEL65" s="666"/>
      <c r="XEM65" s="666"/>
      <c r="XEN65" s="666"/>
      <c r="XEO65" s="666"/>
      <c r="XEP65" s="666"/>
      <c r="XEQ65" s="666"/>
      <c r="XER65" s="1453"/>
      <c r="XES65" s="1453"/>
      <c r="XET65" s="1453"/>
      <c r="XEU65" s="1454"/>
      <c r="XEV65" s="666"/>
      <c r="XEW65" s="666"/>
      <c r="XEX65" s="666"/>
      <c r="XEY65" s="1455"/>
      <c r="XEZ65" s="666"/>
      <c r="XFA65" s="666"/>
      <c r="XFB65" s="666"/>
      <c r="XFC65" s="666"/>
      <c r="XFD65" s="666"/>
    </row>
    <row r="66" spans="1:16384" s="48" customFormat="1">
      <c r="A66" s="6" t="s">
        <v>123</v>
      </c>
      <c r="B66" s="1301" t="s">
        <v>161</v>
      </c>
      <c r="C66" s="1301"/>
      <c r="D66" s="698">
        <v>7060</v>
      </c>
      <c r="E66" s="660">
        <f t="shared" si="8"/>
        <v>1999</v>
      </c>
      <c r="F66" s="660"/>
      <c r="G66" s="660"/>
      <c r="H66" s="701">
        <f t="shared" si="9"/>
        <v>0.28314447592067987</v>
      </c>
      <c r="I66" s="660">
        <f>+'6.a. mell. PH'!E73</f>
        <v>1399</v>
      </c>
      <c r="J66" s="660"/>
      <c r="K66" s="660"/>
      <c r="L66" s="660">
        <f>+'6.b. mell. Óvoda'!E74</f>
        <v>500</v>
      </c>
      <c r="M66" s="660"/>
      <c r="N66" s="660"/>
      <c r="O66" s="660">
        <f>+'6.c. mell. BBKP'!E75</f>
        <v>100</v>
      </c>
      <c r="P66" s="660"/>
      <c r="Q66" s="660"/>
    </row>
    <row r="67" spans="1:16384">
      <c r="A67" s="1453"/>
      <c r="B67" s="1453"/>
      <c r="C67" s="1453"/>
      <c r="D67" s="1454"/>
      <c r="E67" s="666"/>
      <c r="F67" s="666"/>
      <c r="G67" s="666"/>
      <c r="H67" s="1455"/>
      <c r="I67" s="666"/>
      <c r="J67" s="666"/>
      <c r="K67" s="666"/>
      <c r="L67" s="666"/>
      <c r="M67" s="666"/>
      <c r="N67" s="666"/>
      <c r="O67" s="666"/>
      <c r="P67" s="666"/>
      <c r="Q67" s="666"/>
      <c r="R67" s="1453"/>
      <c r="S67" s="1453"/>
      <c r="T67" s="1453"/>
      <c r="U67" s="1454"/>
      <c r="V67" s="666"/>
      <c r="W67" s="666"/>
      <c r="X67" s="666"/>
      <c r="Y67" s="1455"/>
      <c r="Z67" s="666"/>
      <c r="AA67" s="666"/>
      <c r="AB67" s="666"/>
      <c r="AC67" s="666"/>
      <c r="AD67" s="666"/>
      <c r="AE67" s="666"/>
      <c r="AF67" s="666"/>
      <c r="AG67" s="666"/>
      <c r="AH67" s="666"/>
      <c r="AI67" s="1453"/>
      <c r="AJ67" s="1453"/>
      <c r="AK67" s="1453"/>
      <c r="AL67" s="1454"/>
      <c r="AM67" s="666"/>
      <c r="AN67" s="666"/>
      <c r="AO67" s="666"/>
      <c r="AP67" s="1455"/>
      <c r="AQ67" s="666"/>
      <c r="AR67" s="666"/>
      <c r="AS67" s="666"/>
      <c r="AT67" s="666"/>
      <c r="AU67" s="666"/>
      <c r="AV67" s="666"/>
      <c r="AW67" s="666"/>
      <c r="AX67" s="666"/>
      <c r="AY67" s="666"/>
      <c r="AZ67" s="1453"/>
      <c r="BA67" s="1453"/>
      <c r="BB67" s="1453"/>
      <c r="BC67" s="1454"/>
      <c r="BD67" s="666"/>
      <c r="BE67" s="666"/>
      <c r="BF67" s="666"/>
      <c r="BG67" s="1455"/>
      <c r="BH67" s="666"/>
      <c r="BI67" s="666"/>
      <c r="BJ67" s="666"/>
      <c r="BK67" s="666"/>
      <c r="BL67" s="666"/>
      <c r="BM67" s="666"/>
      <c r="BN67" s="666"/>
      <c r="BO67" s="666"/>
      <c r="BP67" s="666"/>
      <c r="BQ67" s="1453"/>
      <c r="BR67" s="1453"/>
      <c r="BS67" s="1453"/>
      <c r="BT67" s="1454"/>
      <c r="BU67" s="666"/>
      <c r="BV67" s="666"/>
      <c r="BW67" s="666"/>
      <c r="BX67" s="1455"/>
      <c r="BY67" s="666"/>
      <c r="BZ67" s="666"/>
      <c r="CA67" s="666"/>
      <c r="CB67" s="666"/>
      <c r="CC67" s="666"/>
      <c r="CD67" s="666"/>
      <c r="CE67" s="666"/>
      <c r="CF67" s="666"/>
      <c r="CG67" s="666"/>
      <c r="CH67" s="1453"/>
      <c r="CI67" s="1453"/>
      <c r="CJ67" s="1453"/>
      <c r="CK67" s="1454"/>
      <c r="CL67" s="666"/>
      <c r="CM67" s="666"/>
      <c r="CN67" s="666"/>
      <c r="CO67" s="1455"/>
      <c r="CP67" s="666"/>
      <c r="CQ67" s="666"/>
      <c r="CR67" s="666"/>
      <c r="CS67" s="666"/>
      <c r="CT67" s="666"/>
      <c r="CU67" s="666"/>
      <c r="CV67" s="666"/>
      <c r="CW67" s="666"/>
      <c r="CX67" s="666"/>
      <c r="CY67" s="1453"/>
      <c r="CZ67" s="1453"/>
      <c r="DA67" s="1453"/>
      <c r="DB67" s="1454"/>
      <c r="DC67" s="666"/>
      <c r="DD67" s="666"/>
      <c r="DE67" s="666"/>
      <c r="DF67" s="1455"/>
      <c r="DG67" s="666"/>
      <c r="DH67" s="666"/>
      <c r="DI67" s="666"/>
      <c r="DJ67" s="666"/>
      <c r="DK67" s="666"/>
      <c r="DL67" s="666"/>
      <c r="DM67" s="666"/>
      <c r="DN67" s="666"/>
      <c r="DO67" s="666"/>
      <c r="DP67" s="1453"/>
      <c r="DQ67" s="1453"/>
      <c r="DR67" s="1453"/>
      <c r="DS67" s="1454"/>
      <c r="DT67" s="666"/>
      <c r="DU67" s="666"/>
      <c r="DV67" s="666"/>
      <c r="DW67" s="1455"/>
      <c r="DX67" s="666"/>
      <c r="DY67" s="666"/>
      <c r="DZ67" s="666"/>
      <c r="EA67" s="666"/>
      <c r="EB67" s="666"/>
      <c r="EC67" s="666"/>
      <c r="ED67" s="666"/>
      <c r="EE67" s="666"/>
      <c r="EF67" s="666"/>
      <c r="EG67" s="1453"/>
      <c r="EH67" s="1453"/>
      <c r="EI67" s="1453"/>
      <c r="EJ67" s="1454"/>
      <c r="EK67" s="666"/>
      <c r="EL67" s="666"/>
      <c r="EM67" s="666"/>
      <c r="EN67" s="1455"/>
      <c r="EO67" s="666"/>
      <c r="EP67" s="666"/>
      <c r="EQ67" s="666"/>
      <c r="ER67" s="666"/>
      <c r="ES67" s="666"/>
      <c r="ET67" s="666"/>
      <c r="EU67" s="666"/>
      <c r="EV67" s="666"/>
      <c r="EW67" s="666"/>
      <c r="EX67" s="1453"/>
      <c r="EY67" s="1453"/>
      <c r="EZ67" s="1453"/>
      <c r="FA67" s="1454"/>
      <c r="FB67" s="666"/>
      <c r="FC67" s="666"/>
      <c r="FD67" s="666"/>
      <c r="FE67" s="1455"/>
      <c r="FF67" s="666"/>
      <c r="FG67" s="666"/>
      <c r="FH67" s="666"/>
      <c r="FI67" s="666"/>
      <c r="FJ67" s="666"/>
      <c r="FK67" s="666"/>
      <c r="FL67" s="666"/>
      <c r="FM67" s="666"/>
      <c r="FN67" s="666"/>
      <c r="FO67" s="1453"/>
      <c r="FP67" s="1453"/>
      <c r="FQ67" s="1453"/>
      <c r="FR67" s="1454"/>
      <c r="FS67" s="666"/>
      <c r="FT67" s="666"/>
      <c r="FU67" s="666"/>
      <c r="FV67" s="1455"/>
      <c r="FW67" s="666"/>
      <c r="FX67" s="666"/>
      <c r="FY67" s="666"/>
      <c r="FZ67" s="666"/>
      <c r="GA67" s="666"/>
      <c r="GB67" s="666"/>
      <c r="GC67" s="666"/>
      <c r="GD67" s="666"/>
      <c r="GE67" s="666"/>
      <c r="GF67" s="1453"/>
      <c r="GG67" s="1453"/>
      <c r="GH67" s="1453"/>
      <c r="GI67" s="1454"/>
      <c r="GJ67" s="666"/>
      <c r="GK67" s="666"/>
      <c r="GL67" s="666"/>
      <c r="GM67" s="1455"/>
      <c r="GN67" s="666"/>
      <c r="GO67" s="666"/>
      <c r="GP67" s="666"/>
      <c r="GQ67" s="666"/>
      <c r="GR67" s="666"/>
      <c r="GS67" s="666"/>
      <c r="GT67" s="666"/>
      <c r="GU67" s="666"/>
      <c r="GV67" s="666"/>
      <c r="GW67" s="1453"/>
      <c r="GX67" s="1453"/>
      <c r="GY67" s="1453"/>
      <c r="GZ67" s="1454"/>
      <c r="HA67" s="666"/>
      <c r="HB67" s="666"/>
      <c r="HC67" s="666"/>
      <c r="HD67" s="1455"/>
      <c r="HE67" s="666"/>
      <c r="HF67" s="666"/>
      <c r="HG67" s="666"/>
      <c r="HH67" s="666"/>
      <c r="HI67" s="666"/>
      <c r="HJ67" s="666"/>
      <c r="HK67" s="666"/>
      <c r="HL67" s="666"/>
      <c r="HM67" s="666"/>
      <c r="HN67" s="1453"/>
      <c r="HO67" s="1453"/>
      <c r="HP67" s="1453"/>
      <c r="HQ67" s="1454"/>
      <c r="HR67" s="666"/>
      <c r="HS67" s="666"/>
      <c r="HT67" s="666"/>
      <c r="HU67" s="1455"/>
      <c r="HV67" s="666"/>
      <c r="HW67" s="666"/>
      <c r="HX67" s="666"/>
      <c r="HY67" s="666"/>
      <c r="HZ67" s="666"/>
      <c r="IA67" s="666"/>
      <c r="IB67" s="666"/>
      <c r="IC67" s="666"/>
      <c r="ID67" s="666"/>
      <c r="IE67" s="1453"/>
      <c r="IF67" s="1453"/>
      <c r="IG67" s="1453"/>
      <c r="IH67" s="1454"/>
      <c r="II67" s="666"/>
      <c r="IJ67" s="666"/>
      <c r="IK67" s="666"/>
      <c r="IL67" s="1455"/>
      <c r="IM67" s="666"/>
      <c r="IN67" s="666"/>
      <c r="IO67" s="666"/>
      <c r="IP67" s="666"/>
      <c r="IQ67" s="666"/>
      <c r="IR67" s="666"/>
      <c r="IS67" s="666"/>
      <c r="IT67" s="666"/>
      <c r="IU67" s="666"/>
      <c r="IV67" s="1453"/>
      <c r="IW67" s="1453"/>
      <c r="IX67" s="1453"/>
      <c r="IY67" s="1454"/>
      <c r="IZ67" s="666"/>
      <c r="JA67" s="666"/>
      <c r="JB67" s="666"/>
      <c r="JC67" s="1455"/>
      <c r="JD67" s="666"/>
      <c r="JE67" s="666"/>
      <c r="JF67" s="666"/>
      <c r="JG67" s="666"/>
      <c r="JH67" s="666"/>
      <c r="JI67" s="666"/>
      <c r="JJ67" s="666"/>
      <c r="JK67" s="666"/>
      <c r="JL67" s="666"/>
      <c r="JM67" s="1453"/>
      <c r="JN67" s="1453"/>
      <c r="JO67" s="1453"/>
      <c r="JP67" s="1454"/>
      <c r="JQ67" s="666"/>
      <c r="JR67" s="666"/>
      <c r="JS67" s="666"/>
      <c r="JT67" s="1455"/>
      <c r="JU67" s="666"/>
      <c r="JV67" s="666"/>
      <c r="JW67" s="666"/>
      <c r="JX67" s="666"/>
      <c r="JY67" s="666"/>
      <c r="JZ67" s="666"/>
      <c r="KA67" s="666"/>
      <c r="KB67" s="666"/>
      <c r="KC67" s="666"/>
      <c r="KD67" s="1453"/>
      <c r="KE67" s="1453"/>
      <c r="KF67" s="1453"/>
      <c r="KG67" s="1454"/>
      <c r="KH67" s="666"/>
      <c r="KI67" s="666"/>
      <c r="KJ67" s="666"/>
      <c r="KK67" s="1455"/>
      <c r="KL67" s="666"/>
      <c r="KM67" s="666"/>
      <c r="KN67" s="666"/>
      <c r="KO67" s="666"/>
      <c r="KP67" s="666"/>
      <c r="KQ67" s="666"/>
      <c r="KR67" s="666"/>
      <c r="KS67" s="666"/>
      <c r="KT67" s="666"/>
      <c r="KU67" s="1453"/>
      <c r="KV67" s="1453"/>
      <c r="KW67" s="1453"/>
      <c r="KX67" s="1454"/>
      <c r="KY67" s="666"/>
      <c r="KZ67" s="666"/>
      <c r="LA67" s="666"/>
      <c r="LB67" s="1455"/>
      <c r="LC67" s="666"/>
      <c r="LD67" s="666"/>
      <c r="LE67" s="666"/>
      <c r="LF67" s="666"/>
      <c r="LG67" s="666"/>
      <c r="LH67" s="666"/>
      <c r="LI67" s="666"/>
      <c r="LJ67" s="666"/>
      <c r="LK67" s="666"/>
      <c r="LL67" s="1453"/>
      <c r="LM67" s="1453"/>
      <c r="LN67" s="1453"/>
      <c r="LO67" s="1454"/>
      <c r="LP67" s="666"/>
      <c r="LQ67" s="666"/>
      <c r="LR67" s="666"/>
      <c r="LS67" s="1455"/>
      <c r="LT67" s="666"/>
      <c r="LU67" s="666"/>
      <c r="LV67" s="666"/>
      <c r="LW67" s="666"/>
      <c r="LX67" s="666"/>
      <c r="LY67" s="666"/>
      <c r="LZ67" s="666"/>
      <c r="MA67" s="666"/>
      <c r="MB67" s="666"/>
      <c r="MC67" s="1453"/>
      <c r="MD67" s="1453"/>
      <c r="ME67" s="1453"/>
      <c r="MF67" s="1454"/>
      <c r="MG67" s="666"/>
      <c r="MH67" s="666"/>
      <c r="MI67" s="666"/>
      <c r="MJ67" s="1455"/>
      <c r="MK67" s="666"/>
      <c r="ML67" s="666"/>
      <c r="MM67" s="666"/>
      <c r="MN67" s="666"/>
      <c r="MO67" s="666"/>
      <c r="MP67" s="666"/>
      <c r="MQ67" s="666"/>
      <c r="MR67" s="666"/>
      <c r="MS67" s="666"/>
      <c r="MT67" s="1453"/>
      <c r="MU67" s="1453"/>
      <c r="MV67" s="1453"/>
      <c r="MW67" s="1454"/>
      <c r="MX67" s="666"/>
      <c r="MY67" s="666"/>
      <c r="MZ67" s="666"/>
      <c r="NA67" s="1455"/>
      <c r="NB67" s="666"/>
      <c r="NC67" s="666"/>
      <c r="ND67" s="666"/>
      <c r="NE67" s="666"/>
      <c r="NF67" s="666"/>
      <c r="NG67" s="666"/>
      <c r="NH67" s="666"/>
      <c r="NI67" s="666"/>
      <c r="NJ67" s="666"/>
      <c r="NK67" s="1453"/>
      <c r="NL67" s="1453"/>
      <c r="NM67" s="1453"/>
      <c r="NN67" s="1454"/>
      <c r="NO67" s="666"/>
      <c r="NP67" s="666"/>
      <c r="NQ67" s="666"/>
      <c r="NR67" s="1455"/>
      <c r="NS67" s="666"/>
      <c r="NT67" s="666"/>
      <c r="NU67" s="666"/>
      <c r="NV67" s="666"/>
      <c r="NW67" s="666"/>
      <c r="NX67" s="666"/>
      <c r="NY67" s="666"/>
      <c r="NZ67" s="666"/>
      <c r="OA67" s="666"/>
      <c r="OB67" s="1453"/>
      <c r="OC67" s="1453"/>
      <c r="OD67" s="1453"/>
      <c r="OE67" s="1454"/>
      <c r="OF67" s="666"/>
      <c r="OG67" s="666"/>
      <c r="OH67" s="666"/>
      <c r="OI67" s="1455"/>
      <c r="OJ67" s="666"/>
      <c r="OK67" s="666"/>
      <c r="OL67" s="666"/>
      <c r="OM67" s="666"/>
      <c r="ON67" s="666"/>
      <c r="OO67" s="666"/>
      <c r="OP67" s="666"/>
      <c r="OQ67" s="666"/>
      <c r="OR67" s="666"/>
      <c r="OS67" s="1453"/>
      <c r="OT67" s="1453"/>
      <c r="OU67" s="1453"/>
      <c r="OV67" s="1454"/>
      <c r="OW67" s="666"/>
      <c r="OX67" s="666"/>
      <c r="OY67" s="666"/>
      <c r="OZ67" s="1455"/>
      <c r="PA67" s="666"/>
      <c r="PB67" s="666"/>
      <c r="PC67" s="666"/>
      <c r="PD67" s="666"/>
      <c r="PE67" s="666"/>
      <c r="PF67" s="666"/>
      <c r="PG67" s="666"/>
      <c r="PH67" s="666"/>
      <c r="PI67" s="666"/>
      <c r="PJ67" s="1453"/>
      <c r="PK67" s="1453"/>
      <c r="PL67" s="1453"/>
      <c r="PM67" s="1454"/>
      <c r="PN67" s="666"/>
      <c r="PO67" s="666"/>
      <c r="PP67" s="666"/>
      <c r="PQ67" s="1455"/>
      <c r="PR67" s="666"/>
      <c r="PS67" s="666"/>
      <c r="PT67" s="666"/>
      <c r="PU67" s="666"/>
      <c r="PV67" s="666"/>
      <c r="PW67" s="666"/>
      <c r="PX67" s="666"/>
      <c r="PY67" s="666"/>
      <c r="PZ67" s="666"/>
      <c r="QA67" s="1453"/>
      <c r="QB67" s="1453"/>
      <c r="QC67" s="1453"/>
      <c r="QD67" s="1454"/>
      <c r="QE67" s="666"/>
      <c r="QF67" s="666"/>
      <c r="QG67" s="666"/>
      <c r="QH67" s="1455"/>
      <c r="QI67" s="666"/>
      <c r="QJ67" s="666"/>
      <c r="QK67" s="666"/>
      <c r="QL67" s="666"/>
      <c r="QM67" s="666"/>
      <c r="QN67" s="666"/>
      <c r="QO67" s="666"/>
      <c r="QP67" s="666"/>
      <c r="QQ67" s="666"/>
      <c r="QR67" s="1453"/>
      <c r="QS67" s="1453"/>
      <c r="QT67" s="1453"/>
      <c r="QU67" s="1454"/>
      <c r="QV67" s="666"/>
      <c r="QW67" s="666"/>
      <c r="QX67" s="666"/>
      <c r="QY67" s="1455"/>
      <c r="QZ67" s="666"/>
      <c r="RA67" s="666"/>
      <c r="RB67" s="666"/>
      <c r="RC67" s="666"/>
      <c r="RD67" s="666"/>
      <c r="RE67" s="666"/>
      <c r="RF67" s="666"/>
      <c r="RG67" s="666"/>
      <c r="RH67" s="666"/>
      <c r="RI67" s="1453"/>
      <c r="RJ67" s="1453"/>
      <c r="RK67" s="1453"/>
      <c r="RL67" s="1454"/>
      <c r="RM67" s="666"/>
      <c r="RN67" s="666"/>
      <c r="RO67" s="666"/>
      <c r="RP67" s="1455"/>
      <c r="RQ67" s="666"/>
      <c r="RR67" s="666"/>
      <c r="RS67" s="666"/>
      <c r="RT67" s="666"/>
      <c r="RU67" s="666"/>
      <c r="RV67" s="666"/>
      <c r="RW67" s="666"/>
      <c r="RX67" s="666"/>
      <c r="RY67" s="666"/>
      <c r="RZ67" s="1453"/>
      <c r="SA67" s="1453"/>
      <c r="SB67" s="1453"/>
      <c r="SC67" s="1454"/>
      <c r="SD67" s="666"/>
      <c r="SE67" s="666"/>
      <c r="SF67" s="666"/>
      <c r="SG67" s="1455"/>
      <c r="SH67" s="666"/>
      <c r="SI67" s="666"/>
      <c r="SJ67" s="666"/>
      <c r="SK67" s="666"/>
      <c r="SL67" s="666"/>
      <c r="SM67" s="666"/>
      <c r="SN67" s="666"/>
      <c r="SO67" s="666"/>
      <c r="SP67" s="666"/>
      <c r="SQ67" s="1453"/>
      <c r="SR67" s="1453"/>
      <c r="SS67" s="1453"/>
      <c r="ST67" s="1454"/>
      <c r="SU67" s="666"/>
      <c r="SV67" s="666"/>
      <c r="SW67" s="666"/>
      <c r="SX67" s="1455"/>
      <c r="SY67" s="666"/>
      <c r="SZ67" s="666"/>
      <c r="TA67" s="666"/>
      <c r="TB67" s="666"/>
      <c r="TC67" s="666"/>
      <c r="TD67" s="666"/>
      <c r="TE67" s="666"/>
      <c r="TF67" s="666"/>
      <c r="TG67" s="666"/>
      <c r="TH67" s="1453"/>
      <c r="TI67" s="1453"/>
      <c r="TJ67" s="1453"/>
      <c r="TK67" s="1454"/>
      <c r="TL67" s="666"/>
      <c r="TM67" s="666"/>
      <c r="TN67" s="666"/>
      <c r="TO67" s="1455"/>
      <c r="TP67" s="666"/>
      <c r="TQ67" s="666"/>
      <c r="TR67" s="666"/>
      <c r="TS67" s="666"/>
      <c r="TT67" s="666"/>
      <c r="TU67" s="666"/>
      <c r="TV67" s="666"/>
      <c r="TW67" s="666"/>
      <c r="TX67" s="666"/>
      <c r="TY67" s="1453"/>
      <c r="TZ67" s="1453"/>
      <c r="UA67" s="1453"/>
      <c r="UB67" s="1454"/>
      <c r="UC67" s="666"/>
      <c r="UD67" s="666"/>
      <c r="UE67" s="666"/>
      <c r="UF67" s="1455"/>
      <c r="UG67" s="666"/>
      <c r="UH67" s="666"/>
      <c r="UI67" s="666"/>
      <c r="UJ67" s="666"/>
      <c r="UK67" s="666"/>
      <c r="UL67" s="666"/>
      <c r="UM67" s="666"/>
      <c r="UN67" s="666"/>
      <c r="UO67" s="666"/>
      <c r="UP67" s="1453"/>
      <c r="UQ67" s="1453"/>
      <c r="UR67" s="1453"/>
      <c r="US67" s="1454"/>
      <c r="UT67" s="666"/>
      <c r="UU67" s="666"/>
      <c r="UV67" s="666"/>
      <c r="UW67" s="1455"/>
      <c r="UX67" s="666"/>
      <c r="UY67" s="666"/>
      <c r="UZ67" s="666"/>
      <c r="VA67" s="666"/>
      <c r="VB67" s="666"/>
      <c r="VC67" s="666"/>
      <c r="VD67" s="666"/>
      <c r="VE67" s="666"/>
      <c r="VF67" s="666"/>
      <c r="VG67" s="1453"/>
      <c r="VH67" s="1453"/>
      <c r="VI67" s="1453"/>
      <c r="VJ67" s="1454"/>
      <c r="VK67" s="666"/>
      <c r="VL67" s="666"/>
      <c r="VM67" s="666"/>
      <c r="VN67" s="1455"/>
      <c r="VO67" s="666"/>
      <c r="VP67" s="666"/>
      <c r="VQ67" s="666"/>
      <c r="VR67" s="666"/>
      <c r="VS67" s="666"/>
      <c r="VT67" s="666"/>
      <c r="VU67" s="666"/>
      <c r="VV67" s="666"/>
      <c r="VW67" s="666"/>
      <c r="VX67" s="1453"/>
      <c r="VY67" s="1453"/>
      <c r="VZ67" s="1453"/>
      <c r="WA67" s="1454"/>
      <c r="WB67" s="666"/>
      <c r="WC67" s="666"/>
      <c r="WD67" s="666"/>
      <c r="WE67" s="1455"/>
      <c r="WF67" s="666"/>
      <c r="WG67" s="666"/>
      <c r="WH67" s="666"/>
      <c r="WI67" s="666"/>
      <c r="WJ67" s="666"/>
      <c r="WK67" s="666"/>
      <c r="WL67" s="666"/>
      <c r="WM67" s="666"/>
      <c r="WN67" s="666"/>
      <c r="WO67" s="1453"/>
      <c r="WP67" s="1453"/>
      <c r="WQ67" s="1453"/>
      <c r="WR67" s="1454"/>
      <c r="WS67" s="666"/>
      <c r="WT67" s="666"/>
      <c r="WU67" s="666"/>
      <c r="WV67" s="1455"/>
      <c r="WW67" s="666"/>
      <c r="WX67" s="666"/>
      <c r="WY67" s="666"/>
      <c r="WZ67" s="666"/>
      <c r="XA67" s="666"/>
      <c r="XB67" s="666"/>
      <c r="XC67" s="666"/>
      <c r="XD67" s="666"/>
      <c r="XE67" s="666"/>
      <c r="XF67" s="1453"/>
      <c r="XG67" s="1453"/>
      <c r="XH67" s="1453"/>
      <c r="XI67" s="1454"/>
      <c r="XJ67" s="666"/>
      <c r="XK67" s="666"/>
      <c r="XL67" s="666"/>
      <c r="XM67" s="1455"/>
      <c r="XN67" s="666"/>
      <c r="XO67" s="666"/>
      <c r="XP67" s="666"/>
      <c r="XQ67" s="666"/>
      <c r="XR67" s="666"/>
      <c r="XS67" s="666"/>
      <c r="XT67" s="666"/>
      <c r="XU67" s="666"/>
      <c r="XV67" s="666"/>
      <c r="XW67" s="1453"/>
      <c r="XX67" s="1453"/>
      <c r="XY67" s="1453"/>
      <c r="XZ67" s="1454"/>
      <c r="YA67" s="666"/>
      <c r="YB67" s="666"/>
      <c r="YC67" s="666"/>
      <c r="YD67" s="1455"/>
      <c r="YE67" s="666"/>
      <c r="YF67" s="666"/>
      <c r="YG67" s="666"/>
      <c r="YH67" s="666"/>
      <c r="YI67" s="666"/>
      <c r="YJ67" s="666"/>
      <c r="YK67" s="666"/>
      <c r="YL67" s="666"/>
      <c r="YM67" s="666"/>
      <c r="YN67" s="1453"/>
      <c r="YO67" s="1453"/>
      <c r="YP67" s="1453"/>
      <c r="YQ67" s="1454"/>
      <c r="YR67" s="666"/>
      <c r="YS67" s="666"/>
      <c r="YT67" s="666"/>
      <c r="YU67" s="1455"/>
      <c r="YV67" s="666"/>
      <c r="YW67" s="666"/>
      <c r="YX67" s="666"/>
      <c r="YY67" s="666"/>
      <c r="YZ67" s="666"/>
      <c r="ZA67" s="666"/>
      <c r="ZB67" s="666"/>
      <c r="ZC67" s="666"/>
      <c r="ZD67" s="666"/>
      <c r="ZE67" s="1453"/>
      <c r="ZF67" s="1453"/>
      <c r="ZG67" s="1453"/>
      <c r="ZH67" s="1454"/>
      <c r="ZI67" s="666"/>
      <c r="ZJ67" s="666"/>
      <c r="ZK67" s="666"/>
      <c r="ZL67" s="1455"/>
      <c r="ZM67" s="666"/>
      <c r="ZN67" s="666"/>
      <c r="ZO67" s="666"/>
      <c r="ZP67" s="666"/>
      <c r="ZQ67" s="666"/>
      <c r="ZR67" s="666"/>
      <c r="ZS67" s="666"/>
      <c r="ZT67" s="666"/>
      <c r="ZU67" s="666"/>
      <c r="ZV67" s="1453"/>
      <c r="ZW67" s="1453"/>
      <c r="ZX67" s="1453"/>
      <c r="ZY67" s="1454"/>
      <c r="ZZ67" s="666"/>
      <c r="AAA67" s="666"/>
      <c r="AAB67" s="666"/>
      <c r="AAC67" s="1455"/>
      <c r="AAD67" s="666"/>
      <c r="AAE67" s="666"/>
      <c r="AAF67" s="666"/>
      <c r="AAG67" s="666"/>
      <c r="AAH67" s="666"/>
      <c r="AAI67" s="666"/>
      <c r="AAJ67" s="666"/>
      <c r="AAK67" s="666"/>
      <c r="AAL67" s="666"/>
      <c r="AAM67" s="1453"/>
      <c r="AAN67" s="1453"/>
      <c r="AAO67" s="1453"/>
      <c r="AAP67" s="1454"/>
      <c r="AAQ67" s="666"/>
      <c r="AAR67" s="666"/>
      <c r="AAS67" s="666"/>
      <c r="AAT67" s="1455"/>
      <c r="AAU67" s="666"/>
      <c r="AAV67" s="666"/>
      <c r="AAW67" s="666"/>
      <c r="AAX67" s="666"/>
      <c r="AAY67" s="666"/>
      <c r="AAZ67" s="666"/>
      <c r="ABA67" s="666"/>
      <c r="ABB67" s="666"/>
      <c r="ABC67" s="666"/>
      <c r="ABD67" s="1453"/>
      <c r="ABE67" s="1453"/>
      <c r="ABF67" s="1453"/>
      <c r="ABG67" s="1454"/>
      <c r="ABH67" s="666"/>
      <c r="ABI67" s="666"/>
      <c r="ABJ67" s="666"/>
      <c r="ABK67" s="1455"/>
      <c r="ABL67" s="666"/>
      <c r="ABM67" s="666"/>
      <c r="ABN67" s="666"/>
      <c r="ABO67" s="666"/>
      <c r="ABP67" s="666"/>
      <c r="ABQ67" s="666"/>
      <c r="ABR67" s="666"/>
      <c r="ABS67" s="666"/>
      <c r="ABT67" s="666"/>
      <c r="ABU67" s="1453"/>
      <c r="ABV67" s="1453"/>
      <c r="ABW67" s="1453"/>
      <c r="ABX67" s="1454"/>
      <c r="ABY67" s="666"/>
      <c r="ABZ67" s="666"/>
      <c r="ACA67" s="666"/>
      <c r="ACB67" s="1455"/>
      <c r="ACC67" s="666"/>
      <c r="ACD67" s="666"/>
      <c r="ACE67" s="666"/>
      <c r="ACF67" s="666"/>
      <c r="ACG67" s="666"/>
      <c r="ACH67" s="666"/>
      <c r="ACI67" s="666"/>
      <c r="ACJ67" s="666"/>
      <c r="ACK67" s="666"/>
      <c r="ACL67" s="1453"/>
      <c r="ACM67" s="1453"/>
      <c r="ACN67" s="1453"/>
      <c r="ACO67" s="1454"/>
      <c r="ACP67" s="666"/>
      <c r="ACQ67" s="666"/>
      <c r="ACR67" s="666"/>
      <c r="ACS67" s="1455"/>
      <c r="ACT67" s="666"/>
      <c r="ACU67" s="666"/>
      <c r="ACV67" s="666"/>
      <c r="ACW67" s="666"/>
      <c r="ACX67" s="666"/>
      <c r="ACY67" s="666"/>
      <c r="ACZ67" s="666"/>
      <c r="ADA67" s="666"/>
      <c r="ADB67" s="666"/>
      <c r="ADC67" s="1453"/>
      <c r="ADD67" s="1453"/>
      <c r="ADE67" s="1453"/>
      <c r="ADF67" s="1454"/>
      <c r="ADG67" s="666"/>
      <c r="ADH67" s="666"/>
      <c r="ADI67" s="666"/>
      <c r="ADJ67" s="1455"/>
      <c r="ADK67" s="666"/>
      <c r="ADL67" s="666"/>
      <c r="ADM67" s="666"/>
      <c r="ADN67" s="666"/>
      <c r="ADO67" s="666"/>
      <c r="ADP67" s="666"/>
      <c r="ADQ67" s="666"/>
      <c r="ADR67" s="666"/>
      <c r="ADS67" s="666"/>
      <c r="ADT67" s="1453"/>
      <c r="ADU67" s="1453"/>
      <c r="ADV67" s="1453"/>
      <c r="ADW67" s="1454"/>
      <c r="ADX67" s="666"/>
      <c r="ADY67" s="666"/>
      <c r="ADZ67" s="666"/>
      <c r="AEA67" s="1455"/>
      <c r="AEB67" s="666"/>
      <c r="AEC67" s="666"/>
      <c r="AED67" s="666"/>
      <c r="AEE67" s="666"/>
      <c r="AEF67" s="666"/>
      <c r="AEG67" s="666"/>
      <c r="AEH67" s="666"/>
      <c r="AEI67" s="666"/>
      <c r="AEJ67" s="666"/>
      <c r="AEK67" s="1453"/>
      <c r="AEL67" s="1453"/>
      <c r="AEM67" s="1453"/>
      <c r="AEN67" s="1454"/>
      <c r="AEO67" s="666"/>
      <c r="AEP67" s="666"/>
      <c r="AEQ67" s="666"/>
      <c r="AER67" s="1455"/>
      <c r="AES67" s="666"/>
      <c r="AET67" s="666"/>
      <c r="AEU67" s="666"/>
      <c r="AEV67" s="666"/>
      <c r="AEW67" s="666"/>
      <c r="AEX67" s="666"/>
      <c r="AEY67" s="666"/>
      <c r="AEZ67" s="666"/>
      <c r="AFA67" s="666"/>
      <c r="AFB67" s="1453"/>
      <c r="AFC67" s="1453"/>
      <c r="AFD67" s="1453"/>
      <c r="AFE67" s="1454"/>
      <c r="AFF67" s="666"/>
      <c r="AFG67" s="666"/>
      <c r="AFH67" s="666"/>
      <c r="AFI67" s="1455"/>
      <c r="AFJ67" s="666"/>
      <c r="AFK67" s="666"/>
      <c r="AFL67" s="666"/>
      <c r="AFM67" s="666"/>
      <c r="AFN67" s="666"/>
      <c r="AFO67" s="666"/>
      <c r="AFP67" s="666"/>
      <c r="AFQ67" s="666"/>
      <c r="AFR67" s="666"/>
      <c r="AFS67" s="1453"/>
      <c r="AFT67" s="1453"/>
      <c r="AFU67" s="1453"/>
      <c r="AFV67" s="1454"/>
      <c r="AFW67" s="666"/>
      <c r="AFX67" s="666"/>
      <c r="AFY67" s="666"/>
      <c r="AFZ67" s="1455"/>
      <c r="AGA67" s="666"/>
      <c r="AGB67" s="666"/>
      <c r="AGC67" s="666"/>
      <c r="AGD67" s="666"/>
      <c r="AGE67" s="666"/>
      <c r="AGF67" s="666"/>
      <c r="AGG67" s="666"/>
      <c r="AGH67" s="666"/>
      <c r="AGI67" s="666"/>
      <c r="AGJ67" s="1453"/>
      <c r="AGK67" s="1453"/>
      <c r="AGL67" s="1453"/>
      <c r="AGM67" s="1454"/>
      <c r="AGN67" s="666"/>
      <c r="AGO67" s="666"/>
      <c r="AGP67" s="666"/>
      <c r="AGQ67" s="1455"/>
      <c r="AGR67" s="666"/>
      <c r="AGS67" s="666"/>
      <c r="AGT67" s="666"/>
      <c r="AGU67" s="666"/>
      <c r="AGV67" s="666"/>
      <c r="AGW67" s="666"/>
      <c r="AGX67" s="666"/>
      <c r="AGY67" s="666"/>
      <c r="AGZ67" s="666"/>
      <c r="AHA67" s="1453"/>
      <c r="AHB67" s="1453"/>
      <c r="AHC67" s="1453"/>
      <c r="AHD67" s="1454"/>
      <c r="AHE67" s="666"/>
      <c r="AHF67" s="666"/>
      <c r="AHG67" s="666"/>
      <c r="AHH67" s="1455"/>
      <c r="AHI67" s="666"/>
      <c r="AHJ67" s="666"/>
      <c r="AHK67" s="666"/>
      <c r="AHL67" s="666"/>
      <c r="AHM67" s="666"/>
      <c r="AHN67" s="666"/>
      <c r="AHO67" s="666"/>
      <c r="AHP67" s="666"/>
      <c r="AHQ67" s="666"/>
      <c r="AHR67" s="1453"/>
      <c r="AHS67" s="1453"/>
      <c r="AHT67" s="1453"/>
      <c r="AHU67" s="1454"/>
      <c r="AHV67" s="666"/>
      <c r="AHW67" s="666"/>
      <c r="AHX67" s="666"/>
      <c r="AHY67" s="1455"/>
      <c r="AHZ67" s="666"/>
      <c r="AIA67" s="666"/>
      <c r="AIB67" s="666"/>
      <c r="AIC67" s="666"/>
      <c r="AID67" s="666"/>
      <c r="AIE67" s="666"/>
      <c r="AIF67" s="666"/>
      <c r="AIG67" s="666"/>
      <c r="AIH67" s="666"/>
      <c r="AII67" s="1453"/>
      <c r="AIJ67" s="1453"/>
      <c r="AIK67" s="1453"/>
      <c r="AIL67" s="1454"/>
      <c r="AIM67" s="666"/>
      <c r="AIN67" s="666"/>
      <c r="AIO67" s="666"/>
      <c r="AIP67" s="1455"/>
      <c r="AIQ67" s="666"/>
      <c r="AIR67" s="666"/>
      <c r="AIS67" s="666"/>
      <c r="AIT67" s="666"/>
      <c r="AIU67" s="666"/>
      <c r="AIV67" s="666"/>
      <c r="AIW67" s="666"/>
      <c r="AIX67" s="666"/>
      <c r="AIY67" s="666"/>
      <c r="AIZ67" s="1453"/>
      <c r="AJA67" s="1453"/>
      <c r="AJB67" s="1453"/>
      <c r="AJC67" s="1454"/>
      <c r="AJD67" s="666"/>
      <c r="AJE67" s="666"/>
      <c r="AJF67" s="666"/>
      <c r="AJG67" s="1455"/>
      <c r="AJH67" s="666"/>
      <c r="AJI67" s="666"/>
      <c r="AJJ67" s="666"/>
      <c r="AJK67" s="666"/>
      <c r="AJL67" s="666"/>
      <c r="AJM67" s="666"/>
      <c r="AJN67" s="666"/>
      <c r="AJO67" s="666"/>
      <c r="AJP67" s="666"/>
      <c r="AJQ67" s="1453"/>
      <c r="AJR67" s="1453"/>
      <c r="AJS67" s="1453"/>
      <c r="AJT67" s="1454"/>
      <c r="AJU67" s="666"/>
      <c r="AJV67" s="666"/>
      <c r="AJW67" s="666"/>
      <c r="AJX67" s="1455"/>
      <c r="AJY67" s="666"/>
      <c r="AJZ67" s="666"/>
      <c r="AKA67" s="666"/>
      <c r="AKB67" s="666"/>
      <c r="AKC67" s="666"/>
      <c r="AKD67" s="666"/>
      <c r="AKE67" s="666"/>
      <c r="AKF67" s="666"/>
      <c r="AKG67" s="666"/>
      <c r="AKH67" s="1453"/>
      <c r="AKI67" s="1453"/>
      <c r="AKJ67" s="1453"/>
      <c r="AKK67" s="1454"/>
      <c r="AKL67" s="666"/>
      <c r="AKM67" s="666"/>
      <c r="AKN67" s="666"/>
      <c r="AKO67" s="1455"/>
      <c r="AKP67" s="666"/>
      <c r="AKQ67" s="666"/>
      <c r="AKR67" s="666"/>
      <c r="AKS67" s="666"/>
      <c r="AKT67" s="666"/>
      <c r="AKU67" s="666"/>
      <c r="AKV67" s="666"/>
      <c r="AKW67" s="666"/>
      <c r="AKX67" s="666"/>
      <c r="AKY67" s="1453"/>
      <c r="AKZ67" s="1453"/>
      <c r="ALA67" s="1453"/>
      <c r="ALB67" s="1454"/>
      <c r="ALC67" s="666"/>
      <c r="ALD67" s="666"/>
      <c r="ALE67" s="666"/>
      <c r="ALF67" s="1455"/>
      <c r="ALG67" s="666"/>
      <c r="ALH67" s="666"/>
      <c r="ALI67" s="666"/>
      <c r="ALJ67" s="666"/>
      <c r="ALK67" s="666"/>
      <c r="ALL67" s="666"/>
      <c r="ALM67" s="666"/>
      <c r="ALN67" s="666"/>
      <c r="ALO67" s="666"/>
      <c r="ALP67" s="1453"/>
      <c r="ALQ67" s="1453"/>
      <c r="ALR67" s="1453"/>
      <c r="ALS67" s="1454"/>
      <c r="ALT67" s="666"/>
      <c r="ALU67" s="666"/>
      <c r="ALV67" s="666"/>
      <c r="ALW67" s="1455"/>
      <c r="ALX67" s="666"/>
      <c r="ALY67" s="666"/>
      <c r="ALZ67" s="666"/>
      <c r="AMA67" s="666"/>
      <c r="AMB67" s="666"/>
      <c r="AMC67" s="666"/>
      <c r="AMD67" s="666"/>
      <c r="AME67" s="666"/>
      <c r="AMF67" s="666"/>
      <c r="AMG67" s="1453"/>
      <c r="AMH67" s="1453"/>
      <c r="AMI67" s="1453"/>
      <c r="AMJ67" s="1454"/>
      <c r="AMK67" s="666"/>
      <c r="AML67" s="666"/>
      <c r="AMM67" s="666"/>
      <c r="AMN67" s="1455"/>
      <c r="AMO67" s="666"/>
      <c r="AMP67" s="666"/>
      <c r="AMQ67" s="666"/>
      <c r="AMR67" s="666"/>
      <c r="AMS67" s="666"/>
      <c r="AMT67" s="666"/>
      <c r="AMU67" s="666"/>
      <c r="AMV67" s="666"/>
      <c r="AMW67" s="666"/>
      <c r="AMX67" s="1453"/>
      <c r="AMY67" s="1453"/>
      <c r="AMZ67" s="1453"/>
      <c r="ANA67" s="1454"/>
      <c r="ANB67" s="666"/>
      <c r="ANC67" s="666"/>
      <c r="AND67" s="666"/>
      <c r="ANE67" s="1455"/>
      <c r="ANF67" s="666"/>
      <c r="ANG67" s="666"/>
      <c r="ANH67" s="666"/>
      <c r="ANI67" s="666"/>
      <c r="ANJ67" s="666"/>
      <c r="ANK67" s="666"/>
      <c r="ANL67" s="666"/>
      <c r="ANM67" s="666"/>
      <c r="ANN67" s="666"/>
      <c r="ANO67" s="1453"/>
      <c r="ANP67" s="1453"/>
      <c r="ANQ67" s="1453"/>
      <c r="ANR67" s="1454"/>
      <c r="ANS67" s="666"/>
      <c r="ANT67" s="666"/>
      <c r="ANU67" s="666"/>
      <c r="ANV67" s="1455"/>
      <c r="ANW67" s="666"/>
      <c r="ANX67" s="666"/>
      <c r="ANY67" s="666"/>
      <c r="ANZ67" s="666"/>
      <c r="AOA67" s="666"/>
      <c r="AOB67" s="666"/>
      <c r="AOC67" s="666"/>
      <c r="AOD67" s="666"/>
      <c r="AOE67" s="666"/>
      <c r="AOF67" s="1453"/>
      <c r="AOG67" s="1453"/>
      <c r="AOH67" s="1453"/>
      <c r="AOI67" s="1454"/>
      <c r="AOJ67" s="666"/>
      <c r="AOK67" s="666"/>
      <c r="AOL67" s="666"/>
      <c r="AOM67" s="1455"/>
      <c r="AON67" s="666"/>
      <c r="AOO67" s="666"/>
      <c r="AOP67" s="666"/>
      <c r="AOQ67" s="666"/>
      <c r="AOR67" s="666"/>
      <c r="AOS67" s="666"/>
      <c r="AOT67" s="666"/>
      <c r="AOU67" s="666"/>
      <c r="AOV67" s="666"/>
      <c r="AOW67" s="1453"/>
      <c r="AOX67" s="1453"/>
      <c r="AOY67" s="1453"/>
      <c r="AOZ67" s="1454"/>
      <c r="APA67" s="666"/>
      <c r="APB67" s="666"/>
      <c r="APC67" s="666"/>
      <c r="APD67" s="1455"/>
      <c r="APE67" s="666"/>
      <c r="APF67" s="666"/>
      <c r="APG67" s="666"/>
      <c r="APH67" s="666"/>
      <c r="API67" s="666"/>
      <c r="APJ67" s="666"/>
      <c r="APK67" s="666"/>
      <c r="APL67" s="666"/>
      <c r="APM67" s="666"/>
      <c r="APN67" s="1453"/>
      <c r="APO67" s="1453"/>
      <c r="APP67" s="1453"/>
      <c r="APQ67" s="1454"/>
      <c r="APR67" s="666"/>
      <c r="APS67" s="666"/>
      <c r="APT67" s="666"/>
      <c r="APU67" s="1455"/>
      <c r="APV67" s="666"/>
      <c r="APW67" s="666"/>
      <c r="APX67" s="666"/>
      <c r="APY67" s="666"/>
      <c r="APZ67" s="666"/>
      <c r="AQA67" s="666"/>
      <c r="AQB67" s="666"/>
      <c r="AQC67" s="666"/>
      <c r="AQD67" s="666"/>
      <c r="AQE67" s="1453"/>
      <c r="AQF67" s="1453"/>
      <c r="AQG67" s="1453"/>
      <c r="AQH67" s="1454"/>
      <c r="AQI67" s="666"/>
      <c r="AQJ67" s="666"/>
      <c r="AQK67" s="666"/>
      <c r="AQL67" s="1455"/>
      <c r="AQM67" s="666"/>
      <c r="AQN67" s="666"/>
      <c r="AQO67" s="666"/>
      <c r="AQP67" s="666"/>
      <c r="AQQ67" s="666"/>
      <c r="AQR67" s="666"/>
      <c r="AQS67" s="666"/>
      <c r="AQT67" s="666"/>
      <c r="AQU67" s="666"/>
      <c r="AQV67" s="1453"/>
      <c r="AQW67" s="1453"/>
      <c r="AQX67" s="1453"/>
      <c r="AQY67" s="1454"/>
      <c r="AQZ67" s="666"/>
      <c r="ARA67" s="666"/>
      <c r="ARB67" s="666"/>
      <c r="ARC67" s="1455"/>
      <c r="ARD67" s="666"/>
      <c r="ARE67" s="666"/>
      <c r="ARF67" s="666"/>
      <c r="ARG67" s="666"/>
      <c r="ARH67" s="666"/>
      <c r="ARI67" s="666"/>
      <c r="ARJ67" s="666"/>
      <c r="ARK67" s="666"/>
      <c r="ARL67" s="666"/>
      <c r="ARM67" s="1453"/>
      <c r="ARN67" s="1453"/>
      <c r="ARO67" s="1453"/>
      <c r="ARP67" s="1454"/>
      <c r="ARQ67" s="666"/>
      <c r="ARR67" s="666"/>
      <c r="ARS67" s="666"/>
      <c r="ART67" s="1455"/>
      <c r="ARU67" s="666"/>
      <c r="ARV67" s="666"/>
      <c r="ARW67" s="666"/>
      <c r="ARX67" s="666"/>
      <c r="ARY67" s="666"/>
      <c r="ARZ67" s="666"/>
      <c r="ASA67" s="666"/>
      <c r="ASB67" s="666"/>
      <c r="ASC67" s="666"/>
      <c r="ASD67" s="1453"/>
      <c r="ASE67" s="1453"/>
      <c r="ASF67" s="1453"/>
      <c r="ASG67" s="1454"/>
      <c r="ASH67" s="666"/>
      <c r="ASI67" s="666"/>
      <c r="ASJ67" s="666"/>
      <c r="ASK67" s="1455"/>
      <c r="ASL67" s="666"/>
      <c r="ASM67" s="666"/>
      <c r="ASN67" s="666"/>
      <c r="ASO67" s="666"/>
      <c r="ASP67" s="666"/>
      <c r="ASQ67" s="666"/>
      <c r="ASR67" s="666"/>
      <c r="ASS67" s="666"/>
      <c r="AST67" s="666"/>
      <c r="ASU67" s="1453"/>
      <c r="ASV67" s="1453"/>
      <c r="ASW67" s="1453"/>
      <c r="ASX67" s="1454"/>
      <c r="ASY67" s="666"/>
      <c r="ASZ67" s="666"/>
      <c r="ATA67" s="666"/>
      <c r="ATB67" s="1455"/>
      <c r="ATC67" s="666"/>
      <c r="ATD67" s="666"/>
      <c r="ATE67" s="666"/>
      <c r="ATF67" s="666"/>
      <c r="ATG67" s="666"/>
      <c r="ATH67" s="666"/>
      <c r="ATI67" s="666"/>
      <c r="ATJ67" s="666"/>
      <c r="ATK67" s="666"/>
      <c r="ATL67" s="1453"/>
      <c r="ATM67" s="1453"/>
      <c r="ATN67" s="1453"/>
      <c r="ATO67" s="1454"/>
      <c r="ATP67" s="666"/>
      <c r="ATQ67" s="666"/>
      <c r="ATR67" s="666"/>
      <c r="ATS67" s="1455"/>
      <c r="ATT67" s="666"/>
      <c r="ATU67" s="666"/>
      <c r="ATV67" s="666"/>
      <c r="ATW67" s="666"/>
      <c r="ATX67" s="666"/>
      <c r="ATY67" s="666"/>
      <c r="ATZ67" s="666"/>
      <c r="AUA67" s="666"/>
      <c r="AUB67" s="666"/>
      <c r="AUC67" s="1453"/>
      <c r="AUD67" s="1453"/>
      <c r="AUE67" s="1453"/>
      <c r="AUF67" s="1454"/>
      <c r="AUG67" s="666"/>
      <c r="AUH67" s="666"/>
      <c r="AUI67" s="666"/>
      <c r="AUJ67" s="1455"/>
      <c r="AUK67" s="666"/>
      <c r="AUL67" s="666"/>
      <c r="AUM67" s="666"/>
      <c r="AUN67" s="666"/>
      <c r="AUO67" s="666"/>
      <c r="AUP67" s="666"/>
      <c r="AUQ67" s="666"/>
      <c r="AUR67" s="666"/>
      <c r="AUS67" s="666"/>
      <c r="AUT67" s="1453"/>
      <c r="AUU67" s="1453"/>
      <c r="AUV67" s="1453"/>
      <c r="AUW67" s="1454"/>
      <c r="AUX67" s="666"/>
      <c r="AUY67" s="666"/>
      <c r="AUZ67" s="666"/>
      <c r="AVA67" s="1455"/>
      <c r="AVB67" s="666"/>
      <c r="AVC67" s="666"/>
      <c r="AVD67" s="666"/>
      <c r="AVE67" s="666"/>
      <c r="AVF67" s="666"/>
      <c r="AVG67" s="666"/>
      <c r="AVH67" s="666"/>
      <c r="AVI67" s="666"/>
      <c r="AVJ67" s="666"/>
      <c r="AVK67" s="1453"/>
      <c r="AVL67" s="1453"/>
      <c r="AVM67" s="1453"/>
      <c r="AVN67" s="1454"/>
      <c r="AVO67" s="666"/>
      <c r="AVP67" s="666"/>
      <c r="AVQ67" s="666"/>
      <c r="AVR67" s="1455"/>
      <c r="AVS67" s="666"/>
      <c r="AVT67" s="666"/>
      <c r="AVU67" s="666"/>
      <c r="AVV67" s="666"/>
      <c r="AVW67" s="666"/>
      <c r="AVX67" s="666"/>
      <c r="AVY67" s="666"/>
      <c r="AVZ67" s="666"/>
      <c r="AWA67" s="666"/>
      <c r="AWB67" s="1453"/>
      <c r="AWC67" s="1453"/>
      <c r="AWD67" s="1453"/>
      <c r="AWE67" s="1454"/>
      <c r="AWF67" s="666"/>
      <c r="AWG67" s="666"/>
      <c r="AWH67" s="666"/>
      <c r="AWI67" s="1455"/>
      <c r="AWJ67" s="666"/>
      <c r="AWK67" s="666"/>
      <c r="AWL67" s="666"/>
      <c r="AWM67" s="666"/>
      <c r="AWN67" s="666"/>
      <c r="AWO67" s="666"/>
      <c r="AWP67" s="666"/>
      <c r="AWQ67" s="666"/>
      <c r="AWR67" s="666"/>
      <c r="AWS67" s="1453"/>
      <c r="AWT67" s="1453"/>
      <c r="AWU67" s="1453"/>
      <c r="AWV67" s="1454"/>
      <c r="AWW67" s="666"/>
      <c r="AWX67" s="666"/>
      <c r="AWY67" s="666"/>
      <c r="AWZ67" s="1455"/>
      <c r="AXA67" s="666"/>
      <c r="AXB67" s="666"/>
      <c r="AXC67" s="666"/>
      <c r="AXD67" s="666"/>
      <c r="AXE67" s="666"/>
      <c r="AXF67" s="666"/>
      <c r="AXG67" s="666"/>
      <c r="AXH67" s="666"/>
      <c r="AXI67" s="666"/>
      <c r="AXJ67" s="1453"/>
      <c r="AXK67" s="1453"/>
      <c r="AXL67" s="1453"/>
      <c r="AXM67" s="1454"/>
      <c r="AXN67" s="666"/>
      <c r="AXO67" s="666"/>
      <c r="AXP67" s="666"/>
      <c r="AXQ67" s="1455"/>
      <c r="AXR67" s="666"/>
      <c r="AXS67" s="666"/>
      <c r="AXT67" s="666"/>
      <c r="AXU67" s="666"/>
      <c r="AXV67" s="666"/>
      <c r="AXW67" s="666"/>
      <c r="AXX67" s="666"/>
      <c r="AXY67" s="666"/>
      <c r="AXZ67" s="666"/>
      <c r="AYA67" s="1453"/>
      <c r="AYB67" s="1453"/>
      <c r="AYC67" s="1453"/>
      <c r="AYD67" s="1454"/>
      <c r="AYE67" s="666"/>
      <c r="AYF67" s="666"/>
      <c r="AYG67" s="666"/>
      <c r="AYH67" s="1455"/>
      <c r="AYI67" s="666"/>
      <c r="AYJ67" s="666"/>
      <c r="AYK67" s="666"/>
      <c r="AYL67" s="666"/>
      <c r="AYM67" s="666"/>
      <c r="AYN67" s="666"/>
      <c r="AYO67" s="666"/>
      <c r="AYP67" s="666"/>
      <c r="AYQ67" s="666"/>
      <c r="AYR67" s="1453"/>
      <c r="AYS67" s="1453"/>
      <c r="AYT67" s="1453"/>
      <c r="AYU67" s="1454"/>
      <c r="AYV67" s="666"/>
      <c r="AYW67" s="666"/>
      <c r="AYX67" s="666"/>
      <c r="AYY67" s="1455"/>
      <c r="AYZ67" s="666"/>
      <c r="AZA67" s="666"/>
      <c r="AZB67" s="666"/>
      <c r="AZC67" s="666"/>
      <c r="AZD67" s="666"/>
      <c r="AZE67" s="666"/>
      <c r="AZF67" s="666"/>
      <c r="AZG67" s="666"/>
      <c r="AZH67" s="666"/>
      <c r="AZI67" s="1453"/>
      <c r="AZJ67" s="1453"/>
      <c r="AZK67" s="1453"/>
      <c r="AZL67" s="1454"/>
      <c r="AZM67" s="666"/>
      <c r="AZN67" s="666"/>
      <c r="AZO67" s="666"/>
      <c r="AZP67" s="1455"/>
      <c r="AZQ67" s="666"/>
      <c r="AZR67" s="666"/>
      <c r="AZS67" s="666"/>
      <c r="AZT67" s="666"/>
      <c r="AZU67" s="666"/>
      <c r="AZV67" s="666"/>
      <c r="AZW67" s="666"/>
      <c r="AZX67" s="666"/>
      <c r="AZY67" s="666"/>
      <c r="AZZ67" s="1453"/>
      <c r="BAA67" s="1453"/>
      <c r="BAB67" s="1453"/>
      <c r="BAC67" s="1454"/>
      <c r="BAD67" s="666"/>
      <c r="BAE67" s="666"/>
      <c r="BAF67" s="666"/>
      <c r="BAG67" s="1455"/>
      <c r="BAH67" s="666"/>
      <c r="BAI67" s="666"/>
      <c r="BAJ67" s="666"/>
      <c r="BAK67" s="666"/>
      <c r="BAL67" s="666"/>
      <c r="BAM67" s="666"/>
      <c r="BAN67" s="666"/>
      <c r="BAO67" s="666"/>
      <c r="BAP67" s="666"/>
      <c r="BAQ67" s="1453"/>
      <c r="BAR67" s="1453"/>
      <c r="BAS67" s="1453"/>
      <c r="BAT67" s="1454"/>
      <c r="BAU67" s="666"/>
      <c r="BAV67" s="666"/>
      <c r="BAW67" s="666"/>
      <c r="BAX67" s="1455"/>
      <c r="BAY67" s="666"/>
      <c r="BAZ67" s="666"/>
      <c r="BBA67" s="666"/>
      <c r="BBB67" s="666"/>
      <c r="BBC67" s="666"/>
      <c r="BBD67" s="666"/>
      <c r="BBE67" s="666"/>
      <c r="BBF67" s="666"/>
      <c r="BBG67" s="666"/>
      <c r="BBH67" s="1453"/>
      <c r="BBI67" s="1453"/>
      <c r="BBJ67" s="1453"/>
      <c r="BBK67" s="1454"/>
      <c r="BBL67" s="666"/>
      <c r="BBM67" s="666"/>
      <c r="BBN67" s="666"/>
      <c r="BBO67" s="1455"/>
      <c r="BBP67" s="666"/>
      <c r="BBQ67" s="666"/>
      <c r="BBR67" s="666"/>
      <c r="BBS67" s="666"/>
      <c r="BBT67" s="666"/>
      <c r="BBU67" s="666"/>
      <c r="BBV67" s="666"/>
      <c r="BBW67" s="666"/>
      <c r="BBX67" s="666"/>
      <c r="BBY67" s="1453"/>
      <c r="BBZ67" s="1453"/>
      <c r="BCA67" s="1453"/>
      <c r="BCB67" s="1454"/>
      <c r="BCC67" s="666"/>
      <c r="BCD67" s="666"/>
      <c r="BCE67" s="666"/>
      <c r="BCF67" s="1455"/>
      <c r="BCG67" s="666"/>
      <c r="BCH67" s="666"/>
      <c r="BCI67" s="666"/>
      <c r="BCJ67" s="666"/>
      <c r="BCK67" s="666"/>
      <c r="BCL67" s="666"/>
      <c r="BCM67" s="666"/>
      <c r="BCN67" s="666"/>
      <c r="BCO67" s="666"/>
      <c r="BCP67" s="1453"/>
      <c r="BCQ67" s="1453"/>
      <c r="BCR67" s="1453"/>
      <c r="BCS67" s="1454"/>
      <c r="BCT67" s="666"/>
      <c r="BCU67" s="666"/>
      <c r="BCV67" s="666"/>
      <c r="BCW67" s="1455"/>
      <c r="BCX67" s="666"/>
      <c r="BCY67" s="666"/>
      <c r="BCZ67" s="666"/>
      <c r="BDA67" s="666"/>
      <c r="BDB67" s="666"/>
      <c r="BDC67" s="666"/>
      <c r="BDD67" s="666"/>
      <c r="BDE67" s="666"/>
      <c r="BDF67" s="666"/>
      <c r="BDG67" s="1453"/>
      <c r="BDH67" s="1453"/>
      <c r="BDI67" s="1453"/>
      <c r="BDJ67" s="1454"/>
      <c r="BDK67" s="666"/>
      <c r="BDL67" s="666"/>
      <c r="BDM67" s="666"/>
      <c r="BDN67" s="1455"/>
      <c r="BDO67" s="666"/>
      <c r="BDP67" s="666"/>
      <c r="BDQ67" s="666"/>
      <c r="BDR67" s="666"/>
      <c r="BDS67" s="666"/>
      <c r="BDT67" s="666"/>
      <c r="BDU67" s="666"/>
      <c r="BDV67" s="666"/>
      <c r="BDW67" s="666"/>
      <c r="BDX67" s="1453"/>
      <c r="BDY67" s="1453"/>
      <c r="BDZ67" s="1453"/>
      <c r="BEA67" s="1454"/>
      <c r="BEB67" s="666"/>
      <c r="BEC67" s="666"/>
      <c r="BED67" s="666"/>
      <c r="BEE67" s="1455"/>
      <c r="BEF67" s="666"/>
      <c r="BEG67" s="666"/>
      <c r="BEH67" s="666"/>
      <c r="BEI67" s="666"/>
      <c r="BEJ67" s="666"/>
      <c r="BEK67" s="666"/>
      <c r="BEL67" s="666"/>
      <c r="BEM67" s="666"/>
      <c r="BEN67" s="666"/>
      <c r="BEO67" s="1453"/>
      <c r="BEP67" s="1453"/>
      <c r="BEQ67" s="1453"/>
      <c r="BER67" s="1454"/>
      <c r="BES67" s="666"/>
      <c r="BET67" s="666"/>
      <c r="BEU67" s="666"/>
      <c r="BEV67" s="1455"/>
      <c r="BEW67" s="666"/>
      <c r="BEX67" s="666"/>
      <c r="BEY67" s="666"/>
      <c r="BEZ67" s="666"/>
      <c r="BFA67" s="666"/>
      <c r="BFB67" s="666"/>
      <c r="BFC67" s="666"/>
      <c r="BFD67" s="666"/>
      <c r="BFE67" s="666"/>
      <c r="BFF67" s="1453"/>
      <c r="BFG67" s="1453"/>
      <c r="BFH67" s="1453"/>
      <c r="BFI67" s="1454"/>
      <c r="BFJ67" s="666"/>
      <c r="BFK67" s="666"/>
      <c r="BFL67" s="666"/>
      <c r="BFM67" s="1455"/>
      <c r="BFN67" s="666"/>
      <c r="BFO67" s="666"/>
      <c r="BFP67" s="666"/>
      <c r="BFQ67" s="666"/>
      <c r="BFR67" s="666"/>
      <c r="BFS67" s="666"/>
      <c r="BFT67" s="666"/>
      <c r="BFU67" s="666"/>
      <c r="BFV67" s="666"/>
      <c r="BFW67" s="1453"/>
      <c r="BFX67" s="1453"/>
      <c r="BFY67" s="1453"/>
      <c r="BFZ67" s="1454"/>
      <c r="BGA67" s="666"/>
      <c r="BGB67" s="666"/>
      <c r="BGC67" s="666"/>
      <c r="BGD67" s="1455"/>
      <c r="BGE67" s="666"/>
      <c r="BGF67" s="666"/>
      <c r="BGG67" s="666"/>
      <c r="BGH67" s="666"/>
      <c r="BGI67" s="666"/>
      <c r="BGJ67" s="666"/>
      <c r="BGK67" s="666"/>
      <c r="BGL67" s="666"/>
      <c r="BGM67" s="666"/>
      <c r="BGN67" s="1453"/>
      <c r="BGO67" s="1453"/>
      <c r="BGP67" s="1453"/>
      <c r="BGQ67" s="1454"/>
      <c r="BGR67" s="666"/>
      <c r="BGS67" s="666"/>
      <c r="BGT67" s="666"/>
      <c r="BGU67" s="1455"/>
      <c r="BGV67" s="666"/>
      <c r="BGW67" s="666"/>
      <c r="BGX67" s="666"/>
      <c r="BGY67" s="666"/>
      <c r="BGZ67" s="666"/>
      <c r="BHA67" s="666"/>
      <c r="BHB67" s="666"/>
      <c r="BHC67" s="666"/>
      <c r="BHD67" s="666"/>
      <c r="BHE67" s="1453"/>
      <c r="BHF67" s="1453"/>
      <c r="BHG67" s="1453"/>
      <c r="BHH67" s="1454"/>
      <c r="BHI67" s="666"/>
      <c r="BHJ67" s="666"/>
      <c r="BHK67" s="666"/>
      <c r="BHL67" s="1455"/>
      <c r="BHM67" s="666"/>
      <c r="BHN67" s="666"/>
      <c r="BHO67" s="666"/>
      <c r="BHP67" s="666"/>
      <c r="BHQ67" s="666"/>
      <c r="BHR67" s="666"/>
      <c r="BHS67" s="666"/>
      <c r="BHT67" s="666"/>
      <c r="BHU67" s="666"/>
      <c r="BHV67" s="1453"/>
      <c r="BHW67" s="1453"/>
      <c r="BHX67" s="1453"/>
      <c r="BHY67" s="1454"/>
      <c r="BHZ67" s="666"/>
      <c r="BIA67" s="666"/>
      <c r="BIB67" s="666"/>
      <c r="BIC67" s="1455"/>
      <c r="BID67" s="666"/>
      <c r="BIE67" s="666"/>
      <c r="BIF67" s="666"/>
      <c r="BIG67" s="666"/>
      <c r="BIH67" s="666"/>
      <c r="BII67" s="666"/>
      <c r="BIJ67" s="666"/>
      <c r="BIK67" s="666"/>
      <c r="BIL67" s="666"/>
      <c r="BIM67" s="1453"/>
      <c r="BIN67" s="1453"/>
      <c r="BIO67" s="1453"/>
      <c r="BIP67" s="1454"/>
      <c r="BIQ67" s="666"/>
      <c r="BIR67" s="666"/>
      <c r="BIS67" s="666"/>
      <c r="BIT67" s="1455"/>
      <c r="BIU67" s="666"/>
      <c r="BIV67" s="666"/>
      <c r="BIW67" s="666"/>
      <c r="BIX67" s="666"/>
      <c r="BIY67" s="666"/>
      <c r="BIZ67" s="666"/>
      <c r="BJA67" s="666"/>
      <c r="BJB67" s="666"/>
      <c r="BJC67" s="666"/>
      <c r="BJD67" s="1453"/>
      <c r="BJE67" s="1453"/>
      <c r="BJF67" s="1453"/>
      <c r="BJG67" s="1454"/>
      <c r="BJH67" s="666"/>
      <c r="BJI67" s="666"/>
      <c r="BJJ67" s="666"/>
      <c r="BJK67" s="1455"/>
      <c r="BJL67" s="666"/>
      <c r="BJM67" s="666"/>
      <c r="BJN67" s="666"/>
      <c r="BJO67" s="666"/>
      <c r="BJP67" s="666"/>
      <c r="BJQ67" s="666"/>
      <c r="BJR67" s="666"/>
      <c r="BJS67" s="666"/>
      <c r="BJT67" s="666"/>
      <c r="BJU67" s="1453"/>
      <c r="BJV67" s="1453"/>
      <c r="BJW67" s="1453"/>
      <c r="BJX67" s="1454"/>
      <c r="BJY67" s="666"/>
      <c r="BJZ67" s="666"/>
      <c r="BKA67" s="666"/>
      <c r="BKB67" s="1455"/>
      <c r="BKC67" s="666"/>
      <c r="BKD67" s="666"/>
      <c r="BKE67" s="666"/>
      <c r="BKF67" s="666"/>
      <c r="BKG67" s="666"/>
      <c r="BKH67" s="666"/>
      <c r="BKI67" s="666"/>
      <c r="BKJ67" s="666"/>
      <c r="BKK67" s="666"/>
      <c r="BKL67" s="1453"/>
      <c r="BKM67" s="1453"/>
      <c r="BKN67" s="1453"/>
      <c r="BKO67" s="1454"/>
      <c r="BKP67" s="666"/>
      <c r="BKQ67" s="666"/>
      <c r="BKR67" s="666"/>
      <c r="BKS67" s="1455"/>
      <c r="BKT67" s="666"/>
      <c r="BKU67" s="666"/>
      <c r="BKV67" s="666"/>
      <c r="BKW67" s="666"/>
      <c r="BKX67" s="666"/>
      <c r="BKY67" s="666"/>
      <c r="BKZ67" s="666"/>
      <c r="BLA67" s="666"/>
      <c r="BLB67" s="666"/>
      <c r="BLC67" s="1453"/>
      <c r="BLD67" s="1453"/>
      <c r="BLE67" s="1453"/>
      <c r="BLF67" s="1454"/>
      <c r="BLG67" s="666"/>
      <c r="BLH67" s="666"/>
      <c r="BLI67" s="666"/>
      <c r="BLJ67" s="1455"/>
      <c r="BLK67" s="666"/>
      <c r="BLL67" s="666"/>
      <c r="BLM67" s="666"/>
      <c r="BLN67" s="666"/>
      <c r="BLO67" s="666"/>
      <c r="BLP67" s="666"/>
      <c r="BLQ67" s="666"/>
      <c r="BLR67" s="666"/>
      <c r="BLS67" s="666"/>
      <c r="BLT67" s="1453"/>
      <c r="BLU67" s="1453"/>
      <c r="BLV67" s="1453"/>
      <c r="BLW67" s="1454"/>
      <c r="BLX67" s="666"/>
      <c r="BLY67" s="666"/>
      <c r="BLZ67" s="666"/>
      <c r="BMA67" s="1455"/>
      <c r="BMB67" s="666"/>
      <c r="BMC67" s="666"/>
      <c r="BMD67" s="666"/>
      <c r="BME67" s="666"/>
      <c r="BMF67" s="666"/>
      <c r="BMG67" s="666"/>
      <c r="BMH67" s="666"/>
      <c r="BMI67" s="666"/>
      <c r="BMJ67" s="666"/>
      <c r="BMK67" s="1453"/>
      <c r="BML67" s="1453"/>
      <c r="BMM67" s="1453"/>
      <c r="BMN67" s="1454"/>
      <c r="BMO67" s="666"/>
      <c r="BMP67" s="666"/>
      <c r="BMQ67" s="666"/>
      <c r="BMR67" s="1455"/>
      <c r="BMS67" s="666"/>
      <c r="BMT67" s="666"/>
      <c r="BMU67" s="666"/>
      <c r="BMV67" s="666"/>
      <c r="BMW67" s="666"/>
      <c r="BMX67" s="666"/>
      <c r="BMY67" s="666"/>
      <c r="BMZ67" s="666"/>
      <c r="BNA67" s="666"/>
      <c r="BNB67" s="1453"/>
      <c r="BNC67" s="1453"/>
      <c r="BND67" s="1453"/>
      <c r="BNE67" s="1454"/>
      <c r="BNF67" s="666"/>
      <c r="BNG67" s="666"/>
      <c r="BNH67" s="666"/>
      <c r="BNI67" s="1455"/>
      <c r="BNJ67" s="666"/>
      <c r="BNK67" s="666"/>
      <c r="BNL67" s="666"/>
      <c r="BNM67" s="666"/>
      <c r="BNN67" s="666"/>
      <c r="BNO67" s="666"/>
      <c r="BNP67" s="666"/>
      <c r="BNQ67" s="666"/>
      <c r="BNR67" s="666"/>
      <c r="BNS67" s="1453"/>
      <c r="BNT67" s="1453"/>
      <c r="BNU67" s="1453"/>
      <c r="BNV67" s="1454"/>
      <c r="BNW67" s="666"/>
      <c r="BNX67" s="666"/>
      <c r="BNY67" s="666"/>
      <c r="BNZ67" s="1455"/>
      <c r="BOA67" s="666"/>
      <c r="BOB67" s="666"/>
      <c r="BOC67" s="666"/>
      <c r="BOD67" s="666"/>
      <c r="BOE67" s="666"/>
      <c r="BOF67" s="666"/>
      <c r="BOG67" s="666"/>
      <c r="BOH67" s="666"/>
      <c r="BOI67" s="666"/>
      <c r="BOJ67" s="1453"/>
      <c r="BOK67" s="1453"/>
      <c r="BOL67" s="1453"/>
      <c r="BOM67" s="1454"/>
      <c r="BON67" s="666"/>
      <c r="BOO67" s="666"/>
      <c r="BOP67" s="666"/>
      <c r="BOQ67" s="1455"/>
      <c r="BOR67" s="666"/>
      <c r="BOS67" s="666"/>
      <c r="BOT67" s="666"/>
      <c r="BOU67" s="666"/>
      <c r="BOV67" s="666"/>
      <c r="BOW67" s="666"/>
      <c r="BOX67" s="666"/>
      <c r="BOY67" s="666"/>
      <c r="BOZ67" s="666"/>
      <c r="BPA67" s="1453"/>
      <c r="BPB67" s="1453"/>
      <c r="BPC67" s="1453"/>
      <c r="BPD67" s="1454"/>
      <c r="BPE67" s="666"/>
      <c r="BPF67" s="666"/>
      <c r="BPG67" s="666"/>
      <c r="BPH67" s="1455"/>
      <c r="BPI67" s="666"/>
      <c r="BPJ67" s="666"/>
      <c r="BPK67" s="666"/>
      <c r="BPL67" s="666"/>
      <c r="BPM67" s="666"/>
      <c r="BPN67" s="666"/>
      <c r="BPO67" s="666"/>
      <c r="BPP67" s="666"/>
      <c r="BPQ67" s="666"/>
      <c r="BPR67" s="1453"/>
      <c r="BPS67" s="1453"/>
      <c r="BPT67" s="1453"/>
      <c r="BPU67" s="1454"/>
      <c r="BPV67" s="666"/>
      <c r="BPW67" s="666"/>
      <c r="BPX67" s="666"/>
      <c r="BPY67" s="1455"/>
      <c r="BPZ67" s="666"/>
      <c r="BQA67" s="666"/>
      <c r="BQB67" s="666"/>
      <c r="BQC67" s="666"/>
      <c r="BQD67" s="666"/>
      <c r="BQE67" s="666"/>
      <c r="BQF67" s="666"/>
      <c r="BQG67" s="666"/>
      <c r="BQH67" s="666"/>
      <c r="BQI67" s="1453"/>
      <c r="BQJ67" s="1453"/>
      <c r="BQK67" s="1453"/>
      <c r="BQL67" s="1454"/>
      <c r="BQM67" s="666"/>
      <c r="BQN67" s="666"/>
      <c r="BQO67" s="666"/>
      <c r="BQP67" s="1455"/>
      <c r="BQQ67" s="666"/>
      <c r="BQR67" s="666"/>
      <c r="BQS67" s="666"/>
      <c r="BQT67" s="666"/>
      <c r="BQU67" s="666"/>
      <c r="BQV67" s="666"/>
      <c r="BQW67" s="666"/>
      <c r="BQX67" s="666"/>
      <c r="BQY67" s="666"/>
      <c r="BQZ67" s="1453"/>
      <c r="BRA67" s="1453"/>
      <c r="BRB67" s="1453"/>
      <c r="BRC67" s="1454"/>
      <c r="BRD67" s="666"/>
      <c r="BRE67" s="666"/>
      <c r="BRF67" s="666"/>
      <c r="BRG67" s="1455"/>
      <c r="BRH67" s="666"/>
      <c r="BRI67" s="666"/>
      <c r="BRJ67" s="666"/>
      <c r="BRK67" s="666"/>
      <c r="BRL67" s="666"/>
      <c r="BRM67" s="666"/>
      <c r="BRN67" s="666"/>
      <c r="BRO67" s="666"/>
      <c r="BRP67" s="666"/>
      <c r="BRQ67" s="1453"/>
      <c r="BRR67" s="1453"/>
      <c r="BRS67" s="1453"/>
      <c r="BRT67" s="1454"/>
      <c r="BRU67" s="666"/>
      <c r="BRV67" s="666"/>
      <c r="BRW67" s="666"/>
      <c r="BRX67" s="1455"/>
      <c r="BRY67" s="666"/>
      <c r="BRZ67" s="666"/>
      <c r="BSA67" s="666"/>
      <c r="BSB67" s="666"/>
      <c r="BSC67" s="666"/>
      <c r="BSD67" s="666"/>
      <c r="BSE67" s="666"/>
      <c r="BSF67" s="666"/>
      <c r="BSG67" s="666"/>
      <c r="BSH67" s="1453"/>
      <c r="BSI67" s="1453"/>
      <c r="BSJ67" s="1453"/>
      <c r="BSK67" s="1454"/>
      <c r="BSL67" s="666"/>
      <c r="BSM67" s="666"/>
      <c r="BSN67" s="666"/>
      <c r="BSO67" s="1455"/>
      <c r="BSP67" s="666"/>
      <c r="BSQ67" s="666"/>
      <c r="BSR67" s="666"/>
      <c r="BSS67" s="666"/>
      <c r="BST67" s="666"/>
      <c r="BSU67" s="666"/>
      <c r="BSV67" s="666"/>
      <c r="BSW67" s="666"/>
      <c r="BSX67" s="666"/>
      <c r="BSY67" s="1453"/>
      <c r="BSZ67" s="1453"/>
      <c r="BTA67" s="1453"/>
      <c r="BTB67" s="1454"/>
      <c r="BTC67" s="666"/>
      <c r="BTD67" s="666"/>
      <c r="BTE67" s="666"/>
      <c r="BTF67" s="1455"/>
      <c r="BTG67" s="666"/>
      <c r="BTH67" s="666"/>
      <c r="BTI67" s="666"/>
      <c r="BTJ67" s="666"/>
      <c r="BTK67" s="666"/>
      <c r="BTL67" s="666"/>
      <c r="BTM67" s="666"/>
      <c r="BTN67" s="666"/>
      <c r="BTO67" s="666"/>
      <c r="BTP67" s="1453"/>
      <c r="BTQ67" s="1453"/>
      <c r="BTR67" s="1453"/>
      <c r="BTS67" s="1454"/>
      <c r="BTT67" s="666"/>
      <c r="BTU67" s="666"/>
      <c r="BTV67" s="666"/>
      <c r="BTW67" s="1455"/>
      <c r="BTX67" s="666"/>
      <c r="BTY67" s="666"/>
      <c r="BTZ67" s="666"/>
      <c r="BUA67" s="666"/>
      <c r="BUB67" s="666"/>
      <c r="BUC67" s="666"/>
      <c r="BUD67" s="666"/>
      <c r="BUE67" s="666"/>
      <c r="BUF67" s="666"/>
      <c r="BUG67" s="1453"/>
      <c r="BUH67" s="1453"/>
      <c r="BUI67" s="1453"/>
      <c r="BUJ67" s="1454"/>
      <c r="BUK67" s="666"/>
      <c r="BUL67" s="666"/>
      <c r="BUM67" s="666"/>
      <c r="BUN67" s="1455"/>
      <c r="BUO67" s="666"/>
      <c r="BUP67" s="666"/>
      <c r="BUQ67" s="666"/>
      <c r="BUR67" s="666"/>
      <c r="BUS67" s="666"/>
      <c r="BUT67" s="666"/>
      <c r="BUU67" s="666"/>
      <c r="BUV67" s="666"/>
      <c r="BUW67" s="666"/>
      <c r="BUX67" s="1453"/>
      <c r="BUY67" s="1453"/>
      <c r="BUZ67" s="1453"/>
      <c r="BVA67" s="1454"/>
      <c r="BVB67" s="666"/>
      <c r="BVC67" s="666"/>
      <c r="BVD67" s="666"/>
      <c r="BVE67" s="1455"/>
      <c r="BVF67" s="666"/>
      <c r="BVG67" s="666"/>
      <c r="BVH67" s="666"/>
      <c r="BVI67" s="666"/>
      <c r="BVJ67" s="666"/>
      <c r="BVK67" s="666"/>
      <c r="BVL67" s="666"/>
      <c r="BVM67" s="666"/>
      <c r="BVN67" s="666"/>
      <c r="BVO67" s="1453"/>
      <c r="BVP67" s="1453"/>
      <c r="BVQ67" s="1453"/>
      <c r="BVR67" s="1454"/>
      <c r="BVS67" s="666"/>
      <c r="BVT67" s="666"/>
      <c r="BVU67" s="666"/>
      <c r="BVV67" s="1455"/>
      <c r="BVW67" s="666"/>
      <c r="BVX67" s="666"/>
      <c r="BVY67" s="666"/>
      <c r="BVZ67" s="666"/>
      <c r="BWA67" s="666"/>
      <c r="BWB67" s="666"/>
      <c r="BWC67" s="666"/>
      <c r="BWD67" s="666"/>
      <c r="BWE67" s="666"/>
      <c r="BWF67" s="1453"/>
      <c r="BWG67" s="1453"/>
      <c r="BWH67" s="1453"/>
      <c r="BWI67" s="1454"/>
      <c r="BWJ67" s="666"/>
      <c r="BWK67" s="666"/>
      <c r="BWL67" s="666"/>
      <c r="BWM67" s="1455"/>
      <c r="BWN67" s="666"/>
      <c r="BWO67" s="666"/>
      <c r="BWP67" s="666"/>
      <c r="BWQ67" s="666"/>
      <c r="BWR67" s="666"/>
      <c r="BWS67" s="666"/>
      <c r="BWT67" s="666"/>
      <c r="BWU67" s="666"/>
      <c r="BWV67" s="666"/>
      <c r="BWW67" s="1453"/>
      <c r="BWX67" s="1453"/>
      <c r="BWY67" s="1453"/>
      <c r="BWZ67" s="1454"/>
      <c r="BXA67" s="666"/>
      <c r="BXB67" s="666"/>
      <c r="BXC67" s="666"/>
      <c r="BXD67" s="1455"/>
      <c r="BXE67" s="666"/>
      <c r="BXF67" s="666"/>
      <c r="BXG67" s="666"/>
      <c r="BXH67" s="666"/>
      <c r="BXI67" s="666"/>
      <c r="BXJ67" s="666"/>
      <c r="BXK67" s="666"/>
      <c r="BXL67" s="666"/>
      <c r="BXM67" s="666"/>
      <c r="BXN67" s="1453"/>
      <c r="BXO67" s="1453"/>
      <c r="BXP67" s="1453"/>
      <c r="BXQ67" s="1454"/>
      <c r="BXR67" s="666"/>
      <c r="BXS67" s="666"/>
      <c r="BXT67" s="666"/>
      <c r="BXU67" s="1455"/>
      <c r="BXV67" s="666"/>
      <c r="BXW67" s="666"/>
      <c r="BXX67" s="666"/>
      <c r="BXY67" s="666"/>
      <c r="BXZ67" s="666"/>
      <c r="BYA67" s="666"/>
      <c r="BYB67" s="666"/>
      <c r="BYC67" s="666"/>
      <c r="BYD67" s="666"/>
      <c r="BYE67" s="1453"/>
      <c r="BYF67" s="1453"/>
      <c r="BYG67" s="1453"/>
      <c r="BYH67" s="1454"/>
      <c r="BYI67" s="666"/>
      <c r="BYJ67" s="666"/>
      <c r="BYK67" s="666"/>
      <c r="BYL67" s="1455"/>
      <c r="BYM67" s="666"/>
      <c r="BYN67" s="666"/>
      <c r="BYO67" s="666"/>
      <c r="BYP67" s="666"/>
      <c r="BYQ67" s="666"/>
      <c r="BYR67" s="666"/>
      <c r="BYS67" s="666"/>
      <c r="BYT67" s="666"/>
      <c r="BYU67" s="666"/>
      <c r="BYV67" s="1453"/>
      <c r="BYW67" s="1453"/>
      <c r="BYX67" s="1453"/>
      <c r="BYY67" s="1454"/>
      <c r="BYZ67" s="666"/>
      <c r="BZA67" s="666"/>
      <c r="BZB67" s="666"/>
      <c r="BZC67" s="1455"/>
      <c r="BZD67" s="666"/>
      <c r="BZE67" s="666"/>
      <c r="BZF67" s="666"/>
      <c r="BZG67" s="666"/>
      <c r="BZH67" s="666"/>
      <c r="BZI67" s="666"/>
      <c r="BZJ67" s="666"/>
      <c r="BZK67" s="666"/>
      <c r="BZL67" s="666"/>
      <c r="BZM67" s="1453"/>
      <c r="BZN67" s="1453"/>
      <c r="BZO67" s="1453"/>
      <c r="BZP67" s="1454"/>
      <c r="BZQ67" s="666"/>
      <c r="BZR67" s="666"/>
      <c r="BZS67" s="666"/>
      <c r="BZT67" s="1455"/>
      <c r="BZU67" s="666"/>
      <c r="BZV67" s="666"/>
      <c r="BZW67" s="666"/>
      <c r="BZX67" s="666"/>
      <c r="BZY67" s="666"/>
      <c r="BZZ67" s="666"/>
      <c r="CAA67" s="666"/>
      <c r="CAB67" s="666"/>
      <c r="CAC67" s="666"/>
      <c r="CAD67" s="1453"/>
      <c r="CAE67" s="1453"/>
      <c r="CAF67" s="1453"/>
      <c r="CAG67" s="1454"/>
      <c r="CAH67" s="666"/>
      <c r="CAI67" s="666"/>
      <c r="CAJ67" s="666"/>
      <c r="CAK67" s="1455"/>
      <c r="CAL67" s="666"/>
      <c r="CAM67" s="666"/>
      <c r="CAN67" s="666"/>
      <c r="CAO67" s="666"/>
      <c r="CAP67" s="666"/>
      <c r="CAQ67" s="666"/>
      <c r="CAR67" s="666"/>
      <c r="CAS67" s="666"/>
      <c r="CAT67" s="666"/>
      <c r="CAU67" s="1453"/>
      <c r="CAV67" s="1453"/>
      <c r="CAW67" s="1453"/>
      <c r="CAX67" s="1454"/>
      <c r="CAY67" s="666"/>
      <c r="CAZ67" s="666"/>
      <c r="CBA67" s="666"/>
      <c r="CBB67" s="1455"/>
      <c r="CBC67" s="666"/>
      <c r="CBD67" s="666"/>
      <c r="CBE67" s="666"/>
      <c r="CBF67" s="666"/>
      <c r="CBG67" s="666"/>
      <c r="CBH67" s="666"/>
      <c r="CBI67" s="666"/>
      <c r="CBJ67" s="666"/>
      <c r="CBK67" s="666"/>
      <c r="CBL67" s="1453"/>
      <c r="CBM67" s="1453"/>
      <c r="CBN67" s="1453"/>
      <c r="CBO67" s="1454"/>
      <c r="CBP67" s="666"/>
      <c r="CBQ67" s="666"/>
      <c r="CBR67" s="666"/>
      <c r="CBS67" s="1455"/>
      <c r="CBT67" s="666"/>
      <c r="CBU67" s="666"/>
      <c r="CBV67" s="666"/>
      <c r="CBW67" s="666"/>
      <c r="CBX67" s="666"/>
      <c r="CBY67" s="666"/>
      <c r="CBZ67" s="666"/>
      <c r="CCA67" s="666"/>
      <c r="CCB67" s="666"/>
      <c r="CCC67" s="1453"/>
      <c r="CCD67" s="1453"/>
      <c r="CCE67" s="1453"/>
      <c r="CCF67" s="1454"/>
      <c r="CCG67" s="666"/>
      <c r="CCH67" s="666"/>
      <c r="CCI67" s="666"/>
      <c r="CCJ67" s="1455"/>
      <c r="CCK67" s="666"/>
      <c r="CCL67" s="666"/>
      <c r="CCM67" s="666"/>
      <c r="CCN67" s="666"/>
      <c r="CCO67" s="666"/>
      <c r="CCP67" s="666"/>
      <c r="CCQ67" s="666"/>
      <c r="CCR67" s="666"/>
      <c r="CCS67" s="666"/>
      <c r="CCT67" s="1453"/>
      <c r="CCU67" s="1453"/>
      <c r="CCV67" s="1453"/>
      <c r="CCW67" s="1454"/>
      <c r="CCX67" s="666"/>
      <c r="CCY67" s="666"/>
      <c r="CCZ67" s="666"/>
      <c r="CDA67" s="1455"/>
      <c r="CDB67" s="666"/>
      <c r="CDC67" s="666"/>
      <c r="CDD67" s="666"/>
      <c r="CDE67" s="666"/>
      <c r="CDF67" s="666"/>
      <c r="CDG67" s="666"/>
      <c r="CDH67" s="666"/>
      <c r="CDI67" s="666"/>
      <c r="CDJ67" s="666"/>
      <c r="CDK67" s="1453"/>
      <c r="CDL67" s="1453"/>
      <c r="CDM67" s="1453"/>
      <c r="CDN67" s="1454"/>
      <c r="CDO67" s="666"/>
      <c r="CDP67" s="666"/>
      <c r="CDQ67" s="666"/>
      <c r="CDR67" s="1455"/>
      <c r="CDS67" s="666"/>
      <c r="CDT67" s="666"/>
      <c r="CDU67" s="666"/>
      <c r="CDV67" s="666"/>
      <c r="CDW67" s="666"/>
      <c r="CDX67" s="666"/>
      <c r="CDY67" s="666"/>
      <c r="CDZ67" s="666"/>
      <c r="CEA67" s="666"/>
      <c r="CEB67" s="1453"/>
      <c r="CEC67" s="1453"/>
      <c r="CED67" s="1453"/>
      <c r="CEE67" s="1454"/>
      <c r="CEF67" s="666"/>
      <c r="CEG67" s="666"/>
      <c r="CEH67" s="666"/>
      <c r="CEI67" s="1455"/>
      <c r="CEJ67" s="666"/>
      <c r="CEK67" s="666"/>
      <c r="CEL67" s="666"/>
      <c r="CEM67" s="666"/>
      <c r="CEN67" s="666"/>
      <c r="CEO67" s="666"/>
      <c r="CEP67" s="666"/>
      <c r="CEQ67" s="666"/>
      <c r="CER67" s="666"/>
      <c r="CES67" s="1453"/>
      <c r="CET67" s="1453"/>
      <c r="CEU67" s="1453"/>
      <c r="CEV67" s="1454"/>
      <c r="CEW67" s="666"/>
      <c r="CEX67" s="666"/>
      <c r="CEY67" s="666"/>
      <c r="CEZ67" s="1455"/>
      <c r="CFA67" s="666"/>
      <c r="CFB67" s="666"/>
      <c r="CFC67" s="666"/>
      <c r="CFD67" s="666"/>
      <c r="CFE67" s="666"/>
      <c r="CFF67" s="666"/>
      <c r="CFG67" s="666"/>
      <c r="CFH67" s="666"/>
      <c r="CFI67" s="666"/>
      <c r="CFJ67" s="1453"/>
      <c r="CFK67" s="1453"/>
      <c r="CFL67" s="1453"/>
      <c r="CFM67" s="1454"/>
      <c r="CFN67" s="666"/>
      <c r="CFO67" s="666"/>
      <c r="CFP67" s="666"/>
      <c r="CFQ67" s="1455"/>
      <c r="CFR67" s="666"/>
      <c r="CFS67" s="666"/>
      <c r="CFT67" s="666"/>
      <c r="CFU67" s="666"/>
      <c r="CFV67" s="666"/>
      <c r="CFW67" s="666"/>
      <c r="CFX67" s="666"/>
      <c r="CFY67" s="666"/>
      <c r="CFZ67" s="666"/>
      <c r="CGA67" s="1453"/>
      <c r="CGB67" s="1453"/>
      <c r="CGC67" s="1453"/>
      <c r="CGD67" s="1454"/>
      <c r="CGE67" s="666"/>
      <c r="CGF67" s="666"/>
      <c r="CGG67" s="666"/>
      <c r="CGH67" s="1455"/>
      <c r="CGI67" s="666"/>
      <c r="CGJ67" s="666"/>
      <c r="CGK67" s="666"/>
      <c r="CGL67" s="666"/>
      <c r="CGM67" s="666"/>
      <c r="CGN67" s="666"/>
      <c r="CGO67" s="666"/>
      <c r="CGP67" s="666"/>
      <c r="CGQ67" s="666"/>
      <c r="CGR67" s="1453"/>
      <c r="CGS67" s="1453"/>
      <c r="CGT67" s="1453"/>
      <c r="CGU67" s="1454"/>
      <c r="CGV67" s="666"/>
      <c r="CGW67" s="666"/>
      <c r="CGX67" s="666"/>
      <c r="CGY67" s="1455"/>
      <c r="CGZ67" s="666"/>
      <c r="CHA67" s="666"/>
      <c r="CHB67" s="666"/>
      <c r="CHC67" s="666"/>
      <c r="CHD67" s="666"/>
      <c r="CHE67" s="666"/>
      <c r="CHF67" s="666"/>
      <c r="CHG67" s="666"/>
      <c r="CHH67" s="666"/>
      <c r="CHI67" s="1453"/>
      <c r="CHJ67" s="1453"/>
      <c r="CHK67" s="1453"/>
      <c r="CHL67" s="1454"/>
      <c r="CHM67" s="666"/>
      <c r="CHN67" s="666"/>
      <c r="CHO67" s="666"/>
      <c r="CHP67" s="1455"/>
      <c r="CHQ67" s="666"/>
      <c r="CHR67" s="666"/>
      <c r="CHS67" s="666"/>
      <c r="CHT67" s="666"/>
      <c r="CHU67" s="666"/>
      <c r="CHV67" s="666"/>
      <c r="CHW67" s="666"/>
      <c r="CHX67" s="666"/>
      <c r="CHY67" s="666"/>
      <c r="CHZ67" s="1453"/>
      <c r="CIA67" s="1453"/>
      <c r="CIB67" s="1453"/>
      <c r="CIC67" s="1454"/>
      <c r="CID67" s="666"/>
      <c r="CIE67" s="666"/>
      <c r="CIF67" s="666"/>
      <c r="CIG67" s="1455"/>
      <c r="CIH67" s="666"/>
      <c r="CII67" s="666"/>
      <c r="CIJ67" s="666"/>
      <c r="CIK67" s="666"/>
      <c r="CIL67" s="666"/>
      <c r="CIM67" s="666"/>
      <c r="CIN67" s="666"/>
      <c r="CIO67" s="666"/>
      <c r="CIP67" s="666"/>
      <c r="CIQ67" s="1453"/>
      <c r="CIR67" s="1453"/>
      <c r="CIS67" s="1453"/>
      <c r="CIT67" s="1454"/>
      <c r="CIU67" s="666"/>
      <c r="CIV67" s="666"/>
      <c r="CIW67" s="666"/>
      <c r="CIX67" s="1455"/>
      <c r="CIY67" s="666"/>
      <c r="CIZ67" s="666"/>
      <c r="CJA67" s="666"/>
      <c r="CJB67" s="666"/>
      <c r="CJC67" s="666"/>
      <c r="CJD67" s="666"/>
      <c r="CJE67" s="666"/>
      <c r="CJF67" s="666"/>
      <c r="CJG67" s="666"/>
      <c r="CJH67" s="1453"/>
      <c r="CJI67" s="1453"/>
      <c r="CJJ67" s="1453"/>
      <c r="CJK67" s="1454"/>
      <c r="CJL67" s="666"/>
      <c r="CJM67" s="666"/>
      <c r="CJN67" s="666"/>
      <c r="CJO67" s="1455"/>
      <c r="CJP67" s="666"/>
      <c r="CJQ67" s="666"/>
      <c r="CJR67" s="666"/>
      <c r="CJS67" s="666"/>
      <c r="CJT67" s="666"/>
      <c r="CJU67" s="666"/>
      <c r="CJV67" s="666"/>
      <c r="CJW67" s="666"/>
      <c r="CJX67" s="666"/>
      <c r="CJY67" s="1453"/>
      <c r="CJZ67" s="1453"/>
      <c r="CKA67" s="1453"/>
      <c r="CKB67" s="1454"/>
      <c r="CKC67" s="666"/>
      <c r="CKD67" s="666"/>
      <c r="CKE67" s="666"/>
      <c r="CKF67" s="1455"/>
      <c r="CKG67" s="666"/>
      <c r="CKH67" s="666"/>
      <c r="CKI67" s="666"/>
      <c r="CKJ67" s="666"/>
      <c r="CKK67" s="666"/>
      <c r="CKL67" s="666"/>
      <c r="CKM67" s="666"/>
      <c r="CKN67" s="666"/>
      <c r="CKO67" s="666"/>
      <c r="CKP67" s="1453"/>
      <c r="CKQ67" s="1453"/>
      <c r="CKR67" s="1453"/>
      <c r="CKS67" s="1454"/>
      <c r="CKT67" s="666"/>
      <c r="CKU67" s="666"/>
      <c r="CKV67" s="666"/>
      <c r="CKW67" s="1455"/>
      <c r="CKX67" s="666"/>
      <c r="CKY67" s="666"/>
      <c r="CKZ67" s="666"/>
      <c r="CLA67" s="666"/>
      <c r="CLB67" s="666"/>
      <c r="CLC67" s="666"/>
      <c r="CLD67" s="666"/>
      <c r="CLE67" s="666"/>
      <c r="CLF67" s="666"/>
      <c r="CLG67" s="1453"/>
      <c r="CLH67" s="1453"/>
      <c r="CLI67" s="1453"/>
      <c r="CLJ67" s="1454"/>
      <c r="CLK67" s="666"/>
      <c r="CLL67" s="666"/>
      <c r="CLM67" s="666"/>
      <c r="CLN67" s="1455"/>
      <c r="CLO67" s="666"/>
      <c r="CLP67" s="666"/>
      <c r="CLQ67" s="666"/>
      <c r="CLR67" s="666"/>
      <c r="CLS67" s="666"/>
      <c r="CLT67" s="666"/>
      <c r="CLU67" s="666"/>
      <c r="CLV67" s="666"/>
      <c r="CLW67" s="666"/>
      <c r="CLX67" s="1453"/>
      <c r="CLY67" s="1453"/>
      <c r="CLZ67" s="1453"/>
      <c r="CMA67" s="1454"/>
      <c r="CMB67" s="666"/>
      <c r="CMC67" s="666"/>
      <c r="CMD67" s="666"/>
      <c r="CME67" s="1455"/>
      <c r="CMF67" s="666"/>
      <c r="CMG67" s="666"/>
      <c r="CMH67" s="666"/>
      <c r="CMI67" s="666"/>
      <c r="CMJ67" s="666"/>
      <c r="CMK67" s="666"/>
      <c r="CML67" s="666"/>
      <c r="CMM67" s="666"/>
      <c r="CMN67" s="666"/>
      <c r="CMO67" s="1453"/>
      <c r="CMP67" s="1453"/>
      <c r="CMQ67" s="1453"/>
      <c r="CMR67" s="1454"/>
      <c r="CMS67" s="666"/>
      <c r="CMT67" s="666"/>
      <c r="CMU67" s="666"/>
      <c r="CMV67" s="1455"/>
      <c r="CMW67" s="666"/>
      <c r="CMX67" s="666"/>
      <c r="CMY67" s="666"/>
      <c r="CMZ67" s="666"/>
      <c r="CNA67" s="666"/>
      <c r="CNB67" s="666"/>
      <c r="CNC67" s="666"/>
      <c r="CND67" s="666"/>
      <c r="CNE67" s="666"/>
      <c r="CNF67" s="1453"/>
      <c r="CNG67" s="1453"/>
      <c r="CNH67" s="1453"/>
      <c r="CNI67" s="1454"/>
      <c r="CNJ67" s="666"/>
      <c r="CNK67" s="666"/>
      <c r="CNL67" s="666"/>
      <c r="CNM67" s="1455"/>
      <c r="CNN67" s="666"/>
      <c r="CNO67" s="666"/>
      <c r="CNP67" s="666"/>
      <c r="CNQ67" s="666"/>
      <c r="CNR67" s="666"/>
      <c r="CNS67" s="666"/>
      <c r="CNT67" s="666"/>
      <c r="CNU67" s="666"/>
      <c r="CNV67" s="666"/>
      <c r="CNW67" s="1453"/>
      <c r="CNX67" s="1453"/>
      <c r="CNY67" s="1453"/>
      <c r="CNZ67" s="1454"/>
      <c r="COA67" s="666"/>
      <c r="COB67" s="666"/>
      <c r="COC67" s="666"/>
      <c r="COD67" s="1455"/>
      <c r="COE67" s="666"/>
      <c r="COF67" s="666"/>
      <c r="COG67" s="666"/>
      <c r="COH67" s="666"/>
      <c r="COI67" s="666"/>
      <c r="COJ67" s="666"/>
      <c r="COK67" s="666"/>
      <c r="COL67" s="666"/>
      <c r="COM67" s="666"/>
      <c r="CON67" s="1453"/>
      <c r="COO67" s="1453"/>
      <c r="COP67" s="1453"/>
      <c r="COQ67" s="1454"/>
      <c r="COR67" s="666"/>
      <c r="COS67" s="666"/>
      <c r="COT67" s="666"/>
      <c r="COU67" s="1455"/>
      <c r="COV67" s="666"/>
      <c r="COW67" s="666"/>
      <c r="COX67" s="666"/>
      <c r="COY67" s="666"/>
      <c r="COZ67" s="666"/>
      <c r="CPA67" s="666"/>
      <c r="CPB67" s="666"/>
      <c r="CPC67" s="666"/>
      <c r="CPD67" s="666"/>
      <c r="CPE67" s="1453"/>
      <c r="CPF67" s="1453"/>
      <c r="CPG67" s="1453"/>
      <c r="CPH67" s="1454"/>
      <c r="CPI67" s="666"/>
      <c r="CPJ67" s="666"/>
      <c r="CPK67" s="666"/>
      <c r="CPL67" s="1455"/>
      <c r="CPM67" s="666"/>
      <c r="CPN67" s="666"/>
      <c r="CPO67" s="666"/>
      <c r="CPP67" s="666"/>
      <c r="CPQ67" s="666"/>
      <c r="CPR67" s="666"/>
      <c r="CPS67" s="666"/>
      <c r="CPT67" s="666"/>
      <c r="CPU67" s="666"/>
      <c r="CPV67" s="1453"/>
      <c r="CPW67" s="1453"/>
      <c r="CPX67" s="1453"/>
      <c r="CPY67" s="1454"/>
      <c r="CPZ67" s="666"/>
      <c r="CQA67" s="666"/>
      <c r="CQB67" s="666"/>
      <c r="CQC67" s="1455"/>
      <c r="CQD67" s="666"/>
      <c r="CQE67" s="666"/>
      <c r="CQF67" s="666"/>
      <c r="CQG67" s="666"/>
      <c r="CQH67" s="666"/>
      <c r="CQI67" s="666"/>
      <c r="CQJ67" s="666"/>
      <c r="CQK67" s="666"/>
      <c r="CQL67" s="666"/>
      <c r="CQM67" s="1453"/>
      <c r="CQN67" s="1453"/>
      <c r="CQO67" s="1453"/>
      <c r="CQP67" s="1454"/>
      <c r="CQQ67" s="666"/>
      <c r="CQR67" s="666"/>
      <c r="CQS67" s="666"/>
      <c r="CQT67" s="1455"/>
      <c r="CQU67" s="666"/>
      <c r="CQV67" s="666"/>
      <c r="CQW67" s="666"/>
      <c r="CQX67" s="666"/>
      <c r="CQY67" s="666"/>
      <c r="CQZ67" s="666"/>
      <c r="CRA67" s="666"/>
      <c r="CRB67" s="666"/>
      <c r="CRC67" s="666"/>
      <c r="CRD67" s="1453"/>
      <c r="CRE67" s="1453"/>
      <c r="CRF67" s="1453"/>
      <c r="CRG67" s="1454"/>
      <c r="CRH67" s="666"/>
      <c r="CRI67" s="666"/>
      <c r="CRJ67" s="666"/>
      <c r="CRK67" s="1455"/>
      <c r="CRL67" s="666"/>
      <c r="CRM67" s="666"/>
      <c r="CRN67" s="666"/>
      <c r="CRO67" s="666"/>
      <c r="CRP67" s="666"/>
      <c r="CRQ67" s="666"/>
      <c r="CRR67" s="666"/>
      <c r="CRS67" s="666"/>
      <c r="CRT67" s="666"/>
      <c r="CRU67" s="1453"/>
      <c r="CRV67" s="1453"/>
      <c r="CRW67" s="1453"/>
      <c r="CRX67" s="1454"/>
      <c r="CRY67" s="666"/>
      <c r="CRZ67" s="666"/>
      <c r="CSA67" s="666"/>
      <c r="CSB67" s="1455"/>
      <c r="CSC67" s="666"/>
      <c r="CSD67" s="666"/>
      <c r="CSE67" s="666"/>
      <c r="CSF67" s="666"/>
      <c r="CSG67" s="666"/>
      <c r="CSH67" s="666"/>
      <c r="CSI67" s="666"/>
      <c r="CSJ67" s="666"/>
      <c r="CSK67" s="666"/>
      <c r="CSL67" s="1453"/>
      <c r="CSM67" s="1453"/>
      <c r="CSN67" s="1453"/>
      <c r="CSO67" s="1454"/>
      <c r="CSP67" s="666"/>
      <c r="CSQ67" s="666"/>
      <c r="CSR67" s="666"/>
      <c r="CSS67" s="1455"/>
      <c r="CST67" s="666"/>
      <c r="CSU67" s="666"/>
      <c r="CSV67" s="666"/>
      <c r="CSW67" s="666"/>
      <c r="CSX67" s="666"/>
      <c r="CSY67" s="666"/>
      <c r="CSZ67" s="666"/>
      <c r="CTA67" s="666"/>
      <c r="CTB67" s="666"/>
      <c r="CTC67" s="1453"/>
      <c r="CTD67" s="1453"/>
      <c r="CTE67" s="1453"/>
      <c r="CTF67" s="1454"/>
      <c r="CTG67" s="666"/>
      <c r="CTH67" s="666"/>
      <c r="CTI67" s="666"/>
      <c r="CTJ67" s="1455"/>
      <c r="CTK67" s="666"/>
      <c r="CTL67" s="666"/>
      <c r="CTM67" s="666"/>
      <c r="CTN67" s="666"/>
      <c r="CTO67" s="666"/>
      <c r="CTP67" s="666"/>
      <c r="CTQ67" s="666"/>
      <c r="CTR67" s="666"/>
      <c r="CTS67" s="666"/>
      <c r="CTT67" s="1453"/>
      <c r="CTU67" s="1453"/>
      <c r="CTV67" s="1453"/>
      <c r="CTW67" s="1454"/>
      <c r="CTX67" s="666"/>
      <c r="CTY67" s="666"/>
      <c r="CTZ67" s="666"/>
      <c r="CUA67" s="1455"/>
      <c r="CUB67" s="666"/>
      <c r="CUC67" s="666"/>
      <c r="CUD67" s="666"/>
      <c r="CUE67" s="666"/>
      <c r="CUF67" s="666"/>
      <c r="CUG67" s="666"/>
      <c r="CUH67" s="666"/>
      <c r="CUI67" s="666"/>
      <c r="CUJ67" s="666"/>
      <c r="CUK67" s="1453"/>
      <c r="CUL67" s="1453"/>
      <c r="CUM67" s="1453"/>
      <c r="CUN67" s="1454"/>
      <c r="CUO67" s="666"/>
      <c r="CUP67" s="666"/>
      <c r="CUQ67" s="666"/>
      <c r="CUR67" s="1455"/>
      <c r="CUS67" s="666"/>
      <c r="CUT67" s="666"/>
      <c r="CUU67" s="666"/>
      <c r="CUV67" s="666"/>
      <c r="CUW67" s="666"/>
      <c r="CUX67" s="666"/>
      <c r="CUY67" s="666"/>
      <c r="CUZ67" s="666"/>
      <c r="CVA67" s="666"/>
      <c r="CVB67" s="1453"/>
      <c r="CVC67" s="1453"/>
      <c r="CVD67" s="1453"/>
      <c r="CVE67" s="1454"/>
      <c r="CVF67" s="666"/>
      <c r="CVG67" s="666"/>
      <c r="CVH67" s="666"/>
      <c r="CVI67" s="1455"/>
      <c r="CVJ67" s="666"/>
      <c r="CVK67" s="666"/>
      <c r="CVL67" s="666"/>
      <c r="CVM67" s="666"/>
      <c r="CVN67" s="666"/>
      <c r="CVO67" s="666"/>
      <c r="CVP67" s="666"/>
      <c r="CVQ67" s="666"/>
      <c r="CVR67" s="666"/>
      <c r="CVS67" s="1453"/>
      <c r="CVT67" s="1453"/>
      <c r="CVU67" s="1453"/>
      <c r="CVV67" s="1454"/>
      <c r="CVW67" s="666"/>
      <c r="CVX67" s="666"/>
      <c r="CVY67" s="666"/>
      <c r="CVZ67" s="1455"/>
      <c r="CWA67" s="666"/>
      <c r="CWB67" s="666"/>
      <c r="CWC67" s="666"/>
      <c r="CWD67" s="666"/>
      <c r="CWE67" s="666"/>
      <c r="CWF67" s="666"/>
      <c r="CWG67" s="666"/>
      <c r="CWH67" s="666"/>
      <c r="CWI67" s="666"/>
      <c r="CWJ67" s="1453"/>
      <c r="CWK67" s="1453"/>
      <c r="CWL67" s="1453"/>
      <c r="CWM67" s="1454"/>
      <c r="CWN67" s="666"/>
      <c r="CWO67" s="666"/>
      <c r="CWP67" s="666"/>
      <c r="CWQ67" s="1455"/>
      <c r="CWR67" s="666"/>
      <c r="CWS67" s="666"/>
      <c r="CWT67" s="666"/>
      <c r="CWU67" s="666"/>
      <c r="CWV67" s="666"/>
      <c r="CWW67" s="666"/>
      <c r="CWX67" s="666"/>
      <c r="CWY67" s="666"/>
      <c r="CWZ67" s="666"/>
      <c r="CXA67" s="1453"/>
      <c r="CXB67" s="1453"/>
      <c r="CXC67" s="1453"/>
      <c r="CXD67" s="1454"/>
      <c r="CXE67" s="666"/>
      <c r="CXF67" s="666"/>
      <c r="CXG67" s="666"/>
      <c r="CXH67" s="1455"/>
      <c r="CXI67" s="666"/>
      <c r="CXJ67" s="666"/>
      <c r="CXK67" s="666"/>
      <c r="CXL67" s="666"/>
      <c r="CXM67" s="666"/>
      <c r="CXN67" s="666"/>
      <c r="CXO67" s="666"/>
      <c r="CXP67" s="666"/>
      <c r="CXQ67" s="666"/>
      <c r="CXR67" s="1453"/>
      <c r="CXS67" s="1453"/>
      <c r="CXT67" s="1453"/>
      <c r="CXU67" s="1454"/>
      <c r="CXV67" s="666"/>
      <c r="CXW67" s="666"/>
      <c r="CXX67" s="666"/>
      <c r="CXY67" s="1455"/>
      <c r="CXZ67" s="666"/>
      <c r="CYA67" s="666"/>
      <c r="CYB67" s="666"/>
      <c r="CYC67" s="666"/>
      <c r="CYD67" s="666"/>
      <c r="CYE67" s="666"/>
      <c r="CYF67" s="666"/>
      <c r="CYG67" s="666"/>
      <c r="CYH67" s="666"/>
      <c r="CYI67" s="1453"/>
      <c r="CYJ67" s="1453"/>
      <c r="CYK67" s="1453"/>
      <c r="CYL67" s="1454"/>
      <c r="CYM67" s="666"/>
      <c r="CYN67" s="666"/>
      <c r="CYO67" s="666"/>
      <c r="CYP67" s="1455"/>
      <c r="CYQ67" s="666"/>
      <c r="CYR67" s="666"/>
      <c r="CYS67" s="666"/>
      <c r="CYT67" s="666"/>
      <c r="CYU67" s="666"/>
      <c r="CYV67" s="666"/>
      <c r="CYW67" s="666"/>
      <c r="CYX67" s="666"/>
      <c r="CYY67" s="666"/>
      <c r="CYZ67" s="1453"/>
      <c r="CZA67" s="1453"/>
      <c r="CZB67" s="1453"/>
      <c r="CZC67" s="1454"/>
      <c r="CZD67" s="666"/>
      <c r="CZE67" s="666"/>
      <c r="CZF67" s="666"/>
      <c r="CZG67" s="1455"/>
      <c r="CZH67" s="666"/>
      <c r="CZI67" s="666"/>
      <c r="CZJ67" s="666"/>
      <c r="CZK67" s="666"/>
      <c r="CZL67" s="666"/>
      <c r="CZM67" s="666"/>
      <c r="CZN67" s="666"/>
      <c r="CZO67" s="666"/>
      <c r="CZP67" s="666"/>
      <c r="CZQ67" s="1453"/>
      <c r="CZR67" s="1453"/>
      <c r="CZS67" s="1453"/>
      <c r="CZT67" s="1454"/>
      <c r="CZU67" s="666"/>
      <c r="CZV67" s="666"/>
      <c r="CZW67" s="666"/>
      <c r="CZX67" s="1455"/>
      <c r="CZY67" s="666"/>
      <c r="CZZ67" s="666"/>
      <c r="DAA67" s="666"/>
      <c r="DAB67" s="666"/>
      <c r="DAC67" s="666"/>
      <c r="DAD67" s="666"/>
      <c r="DAE67" s="666"/>
      <c r="DAF67" s="666"/>
      <c r="DAG67" s="666"/>
      <c r="DAH67" s="1453"/>
      <c r="DAI67" s="1453"/>
      <c r="DAJ67" s="1453"/>
      <c r="DAK67" s="1454"/>
      <c r="DAL67" s="666"/>
      <c r="DAM67" s="666"/>
      <c r="DAN67" s="666"/>
      <c r="DAO67" s="1455"/>
      <c r="DAP67" s="666"/>
      <c r="DAQ67" s="666"/>
      <c r="DAR67" s="666"/>
      <c r="DAS67" s="666"/>
      <c r="DAT67" s="666"/>
      <c r="DAU67" s="666"/>
      <c r="DAV67" s="666"/>
      <c r="DAW67" s="666"/>
      <c r="DAX67" s="666"/>
      <c r="DAY67" s="1453"/>
      <c r="DAZ67" s="1453"/>
      <c r="DBA67" s="1453"/>
      <c r="DBB67" s="1454"/>
      <c r="DBC67" s="666"/>
      <c r="DBD67" s="666"/>
      <c r="DBE67" s="666"/>
      <c r="DBF67" s="1455"/>
      <c r="DBG67" s="666"/>
      <c r="DBH67" s="666"/>
      <c r="DBI67" s="666"/>
      <c r="DBJ67" s="666"/>
      <c r="DBK67" s="666"/>
      <c r="DBL67" s="666"/>
      <c r="DBM67" s="666"/>
      <c r="DBN67" s="666"/>
      <c r="DBO67" s="666"/>
      <c r="DBP67" s="1453"/>
      <c r="DBQ67" s="1453"/>
      <c r="DBR67" s="1453"/>
      <c r="DBS67" s="1454"/>
      <c r="DBT67" s="666"/>
      <c r="DBU67" s="666"/>
      <c r="DBV67" s="666"/>
      <c r="DBW67" s="1455"/>
      <c r="DBX67" s="666"/>
      <c r="DBY67" s="666"/>
      <c r="DBZ67" s="666"/>
      <c r="DCA67" s="666"/>
      <c r="DCB67" s="666"/>
      <c r="DCC67" s="666"/>
      <c r="DCD67" s="666"/>
      <c r="DCE67" s="666"/>
      <c r="DCF67" s="666"/>
      <c r="DCG67" s="1453"/>
      <c r="DCH67" s="1453"/>
      <c r="DCI67" s="1453"/>
      <c r="DCJ67" s="1454"/>
      <c r="DCK67" s="666"/>
      <c r="DCL67" s="666"/>
      <c r="DCM67" s="666"/>
      <c r="DCN67" s="1455"/>
      <c r="DCO67" s="666"/>
      <c r="DCP67" s="666"/>
      <c r="DCQ67" s="666"/>
      <c r="DCR67" s="666"/>
      <c r="DCS67" s="666"/>
      <c r="DCT67" s="666"/>
      <c r="DCU67" s="666"/>
      <c r="DCV67" s="666"/>
      <c r="DCW67" s="666"/>
      <c r="DCX67" s="1453"/>
      <c r="DCY67" s="1453"/>
      <c r="DCZ67" s="1453"/>
      <c r="DDA67" s="1454"/>
      <c r="DDB67" s="666"/>
      <c r="DDC67" s="666"/>
      <c r="DDD67" s="666"/>
      <c r="DDE67" s="1455"/>
      <c r="DDF67" s="666"/>
      <c r="DDG67" s="666"/>
      <c r="DDH67" s="666"/>
      <c r="DDI67" s="666"/>
      <c r="DDJ67" s="666"/>
      <c r="DDK67" s="666"/>
      <c r="DDL67" s="666"/>
      <c r="DDM67" s="666"/>
      <c r="DDN67" s="666"/>
      <c r="DDO67" s="1453"/>
      <c r="DDP67" s="1453"/>
      <c r="DDQ67" s="1453"/>
      <c r="DDR67" s="1454"/>
      <c r="DDS67" s="666"/>
      <c r="DDT67" s="666"/>
      <c r="DDU67" s="666"/>
      <c r="DDV67" s="1455"/>
      <c r="DDW67" s="666"/>
      <c r="DDX67" s="666"/>
      <c r="DDY67" s="666"/>
      <c r="DDZ67" s="666"/>
      <c r="DEA67" s="666"/>
      <c r="DEB67" s="666"/>
      <c r="DEC67" s="666"/>
      <c r="DED67" s="666"/>
      <c r="DEE67" s="666"/>
      <c r="DEF67" s="1453"/>
      <c r="DEG67" s="1453"/>
      <c r="DEH67" s="1453"/>
      <c r="DEI67" s="1454"/>
      <c r="DEJ67" s="666"/>
      <c r="DEK67" s="666"/>
      <c r="DEL67" s="666"/>
      <c r="DEM67" s="1455"/>
      <c r="DEN67" s="666"/>
      <c r="DEO67" s="666"/>
      <c r="DEP67" s="666"/>
      <c r="DEQ67" s="666"/>
      <c r="DER67" s="666"/>
      <c r="DES67" s="666"/>
      <c r="DET67" s="666"/>
      <c r="DEU67" s="666"/>
      <c r="DEV67" s="666"/>
      <c r="DEW67" s="1453"/>
      <c r="DEX67" s="1453"/>
      <c r="DEY67" s="1453"/>
      <c r="DEZ67" s="1454"/>
      <c r="DFA67" s="666"/>
      <c r="DFB67" s="666"/>
      <c r="DFC67" s="666"/>
      <c r="DFD67" s="1455"/>
      <c r="DFE67" s="666"/>
      <c r="DFF67" s="666"/>
      <c r="DFG67" s="666"/>
      <c r="DFH67" s="666"/>
      <c r="DFI67" s="666"/>
      <c r="DFJ67" s="666"/>
      <c r="DFK67" s="666"/>
      <c r="DFL67" s="666"/>
      <c r="DFM67" s="666"/>
      <c r="DFN67" s="1453"/>
      <c r="DFO67" s="1453"/>
      <c r="DFP67" s="1453"/>
      <c r="DFQ67" s="1454"/>
      <c r="DFR67" s="666"/>
      <c r="DFS67" s="666"/>
      <c r="DFT67" s="666"/>
      <c r="DFU67" s="1455"/>
      <c r="DFV67" s="666"/>
      <c r="DFW67" s="666"/>
      <c r="DFX67" s="666"/>
      <c r="DFY67" s="666"/>
      <c r="DFZ67" s="666"/>
      <c r="DGA67" s="666"/>
      <c r="DGB67" s="666"/>
      <c r="DGC67" s="666"/>
      <c r="DGD67" s="666"/>
      <c r="DGE67" s="1453"/>
      <c r="DGF67" s="1453"/>
      <c r="DGG67" s="1453"/>
      <c r="DGH67" s="1454"/>
      <c r="DGI67" s="666"/>
      <c r="DGJ67" s="666"/>
      <c r="DGK67" s="666"/>
      <c r="DGL67" s="1455"/>
      <c r="DGM67" s="666"/>
      <c r="DGN67" s="666"/>
      <c r="DGO67" s="666"/>
      <c r="DGP67" s="666"/>
      <c r="DGQ67" s="666"/>
      <c r="DGR67" s="666"/>
      <c r="DGS67" s="666"/>
      <c r="DGT67" s="666"/>
      <c r="DGU67" s="666"/>
      <c r="DGV67" s="1453"/>
      <c r="DGW67" s="1453"/>
      <c r="DGX67" s="1453"/>
      <c r="DGY67" s="1454"/>
      <c r="DGZ67" s="666"/>
      <c r="DHA67" s="666"/>
      <c r="DHB67" s="666"/>
      <c r="DHC67" s="1455"/>
      <c r="DHD67" s="666"/>
      <c r="DHE67" s="666"/>
      <c r="DHF67" s="666"/>
      <c r="DHG67" s="666"/>
      <c r="DHH67" s="666"/>
      <c r="DHI67" s="666"/>
      <c r="DHJ67" s="666"/>
      <c r="DHK67" s="666"/>
      <c r="DHL67" s="666"/>
      <c r="DHM67" s="1453"/>
      <c r="DHN67" s="1453"/>
      <c r="DHO67" s="1453"/>
      <c r="DHP67" s="1454"/>
      <c r="DHQ67" s="666"/>
      <c r="DHR67" s="666"/>
      <c r="DHS67" s="666"/>
      <c r="DHT67" s="1455"/>
      <c r="DHU67" s="666"/>
      <c r="DHV67" s="666"/>
      <c r="DHW67" s="666"/>
      <c r="DHX67" s="666"/>
      <c r="DHY67" s="666"/>
      <c r="DHZ67" s="666"/>
      <c r="DIA67" s="666"/>
      <c r="DIB67" s="666"/>
      <c r="DIC67" s="666"/>
      <c r="DID67" s="1453"/>
      <c r="DIE67" s="1453"/>
      <c r="DIF67" s="1453"/>
      <c r="DIG67" s="1454"/>
      <c r="DIH67" s="666"/>
      <c r="DII67" s="666"/>
      <c r="DIJ67" s="666"/>
      <c r="DIK67" s="1455"/>
      <c r="DIL67" s="666"/>
      <c r="DIM67" s="666"/>
      <c r="DIN67" s="666"/>
      <c r="DIO67" s="666"/>
      <c r="DIP67" s="666"/>
      <c r="DIQ67" s="666"/>
      <c r="DIR67" s="666"/>
      <c r="DIS67" s="666"/>
      <c r="DIT67" s="666"/>
      <c r="DIU67" s="1453"/>
      <c r="DIV67" s="1453"/>
      <c r="DIW67" s="1453"/>
      <c r="DIX67" s="1454"/>
      <c r="DIY67" s="666"/>
      <c r="DIZ67" s="666"/>
      <c r="DJA67" s="666"/>
      <c r="DJB67" s="1455"/>
      <c r="DJC67" s="666"/>
      <c r="DJD67" s="666"/>
      <c r="DJE67" s="666"/>
      <c r="DJF67" s="666"/>
      <c r="DJG67" s="666"/>
      <c r="DJH67" s="666"/>
      <c r="DJI67" s="666"/>
      <c r="DJJ67" s="666"/>
      <c r="DJK67" s="666"/>
      <c r="DJL67" s="1453"/>
      <c r="DJM67" s="1453"/>
      <c r="DJN67" s="1453"/>
      <c r="DJO67" s="1454"/>
      <c r="DJP67" s="666"/>
      <c r="DJQ67" s="666"/>
      <c r="DJR67" s="666"/>
      <c r="DJS67" s="1455"/>
      <c r="DJT67" s="666"/>
      <c r="DJU67" s="666"/>
      <c r="DJV67" s="666"/>
      <c r="DJW67" s="666"/>
      <c r="DJX67" s="666"/>
      <c r="DJY67" s="666"/>
      <c r="DJZ67" s="666"/>
      <c r="DKA67" s="666"/>
      <c r="DKB67" s="666"/>
      <c r="DKC67" s="1453"/>
      <c r="DKD67" s="1453"/>
      <c r="DKE67" s="1453"/>
      <c r="DKF67" s="1454"/>
      <c r="DKG67" s="666"/>
      <c r="DKH67" s="666"/>
      <c r="DKI67" s="666"/>
      <c r="DKJ67" s="1455"/>
      <c r="DKK67" s="666"/>
      <c r="DKL67" s="666"/>
      <c r="DKM67" s="666"/>
      <c r="DKN67" s="666"/>
      <c r="DKO67" s="666"/>
      <c r="DKP67" s="666"/>
      <c r="DKQ67" s="666"/>
      <c r="DKR67" s="666"/>
      <c r="DKS67" s="666"/>
      <c r="DKT67" s="1453"/>
      <c r="DKU67" s="1453"/>
      <c r="DKV67" s="1453"/>
      <c r="DKW67" s="1454"/>
      <c r="DKX67" s="666"/>
      <c r="DKY67" s="666"/>
      <c r="DKZ67" s="666"/>
      <c r="DLA67" s="1455"/>
      <c r="DLB67" s="666"/>
      <c r="DLC67" s="666"/>
      <c r="DLD67" s="666"/>
      <c r="DLE67" s="666"/>
      <c r="DLF67" s="666"/>
      <c r="DLG67" s="666"/>
      <c r="DLH67" s="666"/>
      <c r="DLI67" s="666"/>
      <c r="DLJ67" s="666"/>
      <c r="DLK67" s="1453"/>
      <c r="DLL67" s="1453"/>
      <c r="DLM67" s="1453"/>
      <c r="DLN67" s="1454"/>
      <c r="DLO67" s="666"/>
      <c r="DLP67" s="666"/>
      <c r="DLQ67" s="666"/>
      <c r="DLR67" s="1455"/>
      <c r="DLS67" s="666"/>
      <c r="DLT67" s="666"/>
      <c r="DLU67" s="666"/>
      <c r="DLV67" s="666"/>
      <c r="DLW67" s="666"/>
      <c r="DLX67" s="666"/>
      <c r="DLY67" s="666"/>
      <c r="DLZ67" s="666"/>
      <c r="DMA67" s="666"/>
      <c r="DMB67" s="1453"/>
      <c r="DMC67" s="1453"/>
      <c r="DMD67" s="1453"/>
      <c r="DME67" s="1454"/>
      <c r="DMF67" s="666"/>
      <c r="DMG67" s="666"/>
      <c r="DMH67" s="666"/>
      <c r="DMI67" s="1455"/>
      <c r="DMJ67" s="666"/>
      <c r="DMK67" s="666"/>
      <c r="DML67" s="666"/>
      <c r="DMM67" s="666"/>
      <c r="DMN67" s="666"/>
      <c r="DMO67" s="666"/>
      <c r="DMP67" s="666"/>
      <c r="DMQ67" s="666"/>
      <c r="DMR67" s="666"/>
      <c r="DMS67" s="1453"/>
      <c r="DMT67" s="1453"/>
      <c r="DMU67" s="1453"/>
      <c r="DMV67" s="1454"/>
      <c r="DMW67" s="666"/>
      <c r="DMX67" s="666"/>
      <c r="DMY67" s="666"/>
      <c r="DMZ67" s="1455"/>
      <c r="DNA67" s="666"/>
      <c r="DNB67" s="666"/>
      <c r="DNC67" s="666"/>
      <c r="DND67" s="666"/>
      <c r="DNE67" s="666"/>
      <c r="DNF67" s="666"/>
      <c r="DNG67" s="666"/>
      <c r="DNH67" s="666"/>
      <c r="DNI67" s="666"/>
      <c r="DNJ67" s="1453"/>
      <c r="DNK67" s="1453"/>
      <c r="DNL67" s="1453"/>
      <c r="DNM67" s="1454"/>
      <c r="DNN67" s="666"/>
      <c r="DNO67" s="666"/>
      <c r="DNP67" s="666"/>
      <c r="DNQ67" s="1455"/>
      <c r="DNR67" s="666"/>
      <c r="DNS67" s="666"/>
      <c r="DNT67" s="666"/>
      <c r="DNU67" s="666"/>
      <c r="DNV67" s="666"/>
      <c r="DNW67" s="666"/>
      <c r="DNX67" s="666"/>
      <c r="DNY67" s="666"/>
      <c r="DNZ67" s="666"/>
      <c r="DOA67" s="1453"/>
      <c r="DOB67" s="1453"/>
      <c r="DOC67" s="1453"/>
      <c r="DOD67" s="1454"/>
      <c r="DOE67" s="666"/>
      <c r="DOF67" s="666"/>
      <c r="DOG67" s="666"/>
      <c r="DOH67" s="1455"/>
      <c r="DOI67" s="666"/>
      <c r="DOJ67" s="666"/>
      <c r="DOK67" s="666"/>
      <c r="DOL67" s="666"/>
      <c r="DOM67" s="666"/>
      <c r="DON67" s="666"/>
      <c r="DOO67" s="666"/>
      <c r="DOP67" s="666"/>
      <c r="DOQ67" s="666"/>
      <c r="DOR67" s="1453"/>
      <c r="DOS67" s="1453"/>
      <c r="DOT67" s="1453"/>
      <c r="DOU67" s="1454"/>
      <c r="DOV67" s="666"/>
      <c r="DOW67" s="666"/>
      <c r="DOX67" s="666"/>
      <c r="DOY67" s="1455"/>
      <c r="DOZ67" s="666"/>
      <c r="DPA67" s="666"/>
      <c r="DPB67" s="666"/>
      <c r="DPC67" s="666"/>
      <c r="DPD67" s="666"/>
      <c r="DPE67" s="666"/>
      <c r="DPF67" s="666"/>
      <c r="DPG67" s="666"/>
      <c r="DPH67" s="666"/>
      <c r="DPI67" s="1453"/>
      <c r="DPJ67" s="1453"/>
      <c r="DPK67" s="1453"/>
      <c r="DPL67" s="1454"/>
      <c r="DPM67" s="666"/>
      <c r="DPN67" s="666"/>
      <c r="DPO67" s="666"/>
      <c r="DPP67" s="1455"/>
      <c r="DPQ67" s="666"/>
      <c r="DPR67" s="666"/>
      <c r="DPS67" s="666"/>
      <c r="DPT67" s="666"/>
      <c r="DPU67" s="666"/>
      <c r="DPV67" s="666"/>
      <c r="DPW67" s="666"/>
      <c r="DPX67" s="666"/>
      <c r="DPY67" s="666"/>
      <c r="DPZ67" s="1453"/>
      <c r="DQA67" s="1453"/>
      <c r="DQB67" s="1453"/>
      <c r="DQC67" s="1454"/>
      <c r="DQD67" s="666"/>
      <c r="DQE67" s="666"/>
      <c r="DQF67" s="666"/>
      <c r="DQG67" s="1455"/>
      <c r="DQH67" s="666"/>
      <c r="DQI67" s="666"/>
      <c r="DQJ67" s="666"/>
      <c r="DQK67" s="666"/>
      <c r="DQL67" s="666"/>
      <c r="DQM67" s="666"/>
      <c r="DQN67" s="666"/>
      <c r="DQO67" s="666"/>
      <c r="DQP67" s="666"/>
      <c r="DQQ67" s="1453"/>
      <c r="DQR67" s="1453"/>
      <c r="DQS67" s="1453"/>
      <c r="DQT67" s="1454"/>
      <c r="DQU67" s="666"/>
      <c r="DQV67" s="666"/>
      <c r="DQW67" s="666"/>
      <c r="DQX67" s="1455"/>
      <c r="DQY67" s="666"/>
      <c r="DQZ67" s="666"/>
      <c r="DRA67" s="666"/>
      <c r="DRB67" s="666"/>
      <c r="DRC67" s="666"/>
      <c r="DRD67" s="666"/>
      <c r="DRE67" s="666"/>
      <c r="DRF67" s="666"/>
      <c r="DRG67" s="666"/>
      <c r="DRH67" s="1453"/>
      <c r="DRI67" s="1453"/>
      <c r="DRJ67" s="1453"/>
      <c r="DRK67" s="1454"/>
      <c r="DRL67" s="666"/>
      <c r="DRM67" s="666"/>
      <c r="DRN67" s="666"/>
      <c r="DRO67" s="1455"/>
      <c r="DRP67" s="666"/>
      <c r="DRQ67" s="666"/>
      <c r="DRR67" s="666"/>
      <c r="DRS67" s="666"/>
      <c r="DRT67" s="666"/>
      <c r="DRU67" s="666"/>
      <c r="DRV67" s="666"/>
      <c r="DRW67" s="666"/>
      <c r="DRX67" s="666"/>
      <c r="DRY67" s="1453"/>
      <c r="DRZ67" s="1453"/>
      <c r="DSA67" s="1453"/>
      <c r="DSB67" s="1454"/>
      <c r="DSC67" s="666"/>
      <c r="DSD67" s="666"/>
      <c r="DSE67" s="666"/>
      <c r="DSF67" s="1455"/>
      <c r="DSG67" s="666"/>
      <c r="DSH67" s="666"/>
      <c r="DSI67" s="666"/>
      <c r="DSJ67" s="666"/>
      <c r="DSK67" s="666"/>
      <c r="DSL67" s="666"/>
      <c r="DSM67" s="666"/>
      <c r="DSN67" s="666"/>
      <c r="DSO67" s="666"/>
      <c r="DSP67" s="1453"/>
      <c r="DSQ67" s="1453"/>
      <c r="DSR67" s="1453"/>
      <c r="DSS67" s="1454"/>
      <c r="DST67" s="666"/>
      <c r="DSU67" s="666"/>
      <c r="DSV67" s="666"/>
      <c r="DSW67" s="1455"/>
      <c r="DSX67" s="666"/>
      <c r="DSY67" s="666"/>
      <c r="DSZ67" s="666"/>
      <c r="DTA67" s="666"/>
      <c r="DTB67" s="666"/>
      <c r="DTC67" s="666"/>
      <c r="DTD67" s="666"/>
      <c r="DTE67" s="666"/>
      <c r="DTF67" s="666"/>
      <c r="DTG67" s="1453"/>
      <c r="DTH67" s="1453"/>
      <c r="DTI67" s="1453"/>
      <c r="DTJ67" s="1454"/>
      <c r="DTK67" s="666"/>
      <c r="DTL67" s="666"/>
      <c r="DTM67" s="666"/>
      <c r="DTN67" s="1455"/>
      <c r="DTO67" s="666"/>
      <c r="DTP67" s="666"/>
      <c r="DTQ67" s="666"/>
      <c r="DTR67" s="666"/>
      <c r="DTS67" s="666"/>
      <c r="DTT67" s="666"/>
      <c r="DTU67" s="666"/>
      <c r="DTV67" s="666"/>
      <c r="DTW67" s="666"/>
      <c r="DTX67" s="1453"/>
      <c r="DTY67" s="1453"/>
      <c r="DTZ67" s="1453"/>
      <c r="DUA67" s="1454"/>
      <c r="DUB67" s="666"/>
      <c r="DUC67" s="666"/>
      <c r="DUD67" s="666"/>
      <c r="DUE67" s="1455"/>
      <c r="DUF67" s="666"/>
      <c r="DUG67" s="666"/>
      <c r="DUH67" s="666"/>
      <c r="DUI67" s="666"/>
      <c r="DUJ67" s="666"/>
      <c r="DUK67" s="666"/>
      <c r="DUL67" s="666"/>
      <c r="DUM67" s="666"/>
      <c r="DUN67" s="666"/>
      <c r="DUO67" s="1453"/>
      <c r="DUP67" s="1453"/>
      <c r="DUQ67" s="1453"/>
      <c r="DUR67" s="1454"/>
      <c r="DUS67" s="666"/>
      <c r="DUT67" s="666"/>
      <c r="DUU67" s="666"/>
      <c r="DUV67" s="1455"/>
      <c r="DUW67" s="666"/>
      <c r="DUX67" s="666"/>
      <c r="DUY67" s="666"/>
      <c r="DUZ67" s="666"/>
      <c r="DVA67" s="666"/>
      <c r="DVB67" s="666"/>
      <c r="DVC67" s="666"/>
      <c r="DVD67" s="666"/>
      <c r="DVE67" s="666"/>
      <c r="DVF67" s="1453"/>
      <c r="DVG67" s="1453"/>
      <c r="DVH67" s="1453"/>
      <c r="DVI67" s="1454"/>
      <c r="DVJ67" s="666"/>
      <c r="DVK67" s="666"/>
      <c r="DVL67" s="666"/>
      <c r="DVM67" s="1455"/>
      <c r="DVN67" s="666"/>
      <c r="DVO67" s="666"/>
      <c r="DVP67" s="666"/>
      <c r="DVQ67" s="666"/>
      <c r="DVR67" s="666"/>
      <c r="DVS67" s="666"/>
      <c r="DVT67" s="666"/>
      <c r="DVU67" s="666"/>
      <c r="DVV67" s="666"/>
      <c r="DVW67" s="1453"/>
      <c r="DVX67" s="1453"/>
      <c r="DVY67" s="1453"/>
      <c r="DVZ67" s="1454"/>
      <c r="DWA67" s="666"/>
      <c r="DWB67" s="666"/>
      <c r="DWC67" s="666"/>
      <c r="DWD67" s="1455"/>
      <c r="DWE67" s="666"/>
      <c r="DWF67" s="666"/>
      <c r="DWG67" s="666"/>
      <c r="DWH67" s="666"/>
      <c r="DWI67" s="666"/>
      <c r="DWJ67" s="666"/>
      <c r="DWK67" s="666"/>
      <c r="DWL67" s="666"/>
      <c r="DWM67" s="666"/>
      <c r="DWN67" s="1453"/>
      <c r="DWO67" s="1453"/>
      <c r="DWP67" s="1453"/>
      <c r="DWQ67" s="1454"/>
      <c r="DWR67" s="666"/>
      <c r="DWS67" s="666"/>
      <c r="DWT67" s="666"/>
      <c r="DWU67" s="1455"/>
      <c r="DWV67" s="666"/>
      <c r="DWW67" s="666"/>
      <c r="DWX67" s="666"/>
      <c r="DWY67" s="666"/>
      <c r="DWZ67" s="666"/>
      <c r="DXA67" s="666"/>
      <c r="DXB67" s="666"/>
      <c r="DXC67" s="666"/>
      <c r="DXD67" s="666"/>
      <c r="DXE67" s="1453"/>
      <c r="DXF67" s="1453"/>
      <c r="DXG67" s="1453"/>
      <c r="DXH67" s="1454"/>
      <c r="DXI67" s="666"/>
      <c r="DXJ67" s="666"/>
      <c r="DXK67" s="666"/>
      <c r="DXL67" s="1455"/>
      <c r="DXM67" s="666"/>
      <c r="DXN67" s="666"/>
      <c r="DXO67" s="666"/>
      <c r="DXP67" s="666"/>
      <c r="DXQ67" s="666"/>
      <c r="DXR67" s="666"/>
      <c r="DXS67" s="666"/>
      <c r="DXT67" s="666"/>
      <c r="DXU67" s="666"/>
      <c r="DXV67" s="1453"/>
      <c r="DXW67" s="1453"/>
      <c r="DXX67" s="1453"/>
      <c r="DXY67" s="1454"/>
      <c r="DXZ67" s="666"/>
      <c r="DYA67" s="666"/>
      <c r="DYB67" s="666"/>
      <c r="DYC67" s="1455"/>
      <c r="DYD67" s="666"/>
      <c r="DYE67" s="666"/>
      <c r="DYF67" s="666"/>
      <c r="DYG67" s="666"/>
      <c r="DYH67" s="666"/>
      <c r="DYI67" s="666"/>
      <c r="DYJ67" s="666"/>
      <c r="DYK67" s="666"/>
      <c r="DYL67" s="666"/>
      <c r="DYM67" s="1453"/>
      <c r="DYN67" s="1453"/>
      <c r="DYO67" s="1453"/>
      <c r="DYP67" s="1454"/>
      <c r="DYQ67" s="666"/>
      <c r="DYR67" s="666"/>
      <c r="DYS67" s="666"/>
      <c r="DYT67" s="1455"/>
      <c r="DYU67" s="666"/>
      <c r="DYV67" s="666"/>
      <c r="DYW67" s="666"/>
      <c r="DYX67" s="666"/>
      <c r="DYY67" s="666"/>
      <c r="DYZ67" s="666"/>
      <c r="DZA67" s="666"/>
      <c r="DZB67" s="666"/>
      <c r="DZC67" s="666"/>
      <c r="DZD67" s="1453"/>
      <c r="DZE67" s="1453"/>
      <c r="DZF67" s="1453"/>
      <c r="DZG67" s="1454"/>
      <c r="DZH67" s="666"/>
      <c r="DZI67" s="666"/>
      <c r="DZJ67" s="666"/>
      <c r="DZK67" s="1455"/>
      <c r="DZL67" s="666"/>
      <c r="DZM67" s="666"/>
      <c r="DZN67" s="666"/>
      <c r="DZO67" s="666"/>
      <c r="DZP67" s="666"/>
      <c r="DZQ67" s="666"/>
      <c r="DZR67" s="666"/>
      <c r="DZS67" s="666"/>
      <c r="DZT67" s="666"/>
      <c r="DZU67" s="1453"/>
      <c r="DZV67" s="1453"/>
      <c r="DZW67" s="1453"/>
      <c r="DZX67" s="1454"/>
      <c r="DZY67" s="666"/>
      <c r="DZZ67" s="666"/>
      <c r="EAA67" s="666"/>
      <c r="EAB67" s="1455"/>
      <c r="EAC67" s="666"/>
      <c r="EAD67" s="666"/>
      <c r="EAE67" s="666"/>
      <c r="EAF67" s="666"/>
      <c r="EAG67" s="666"/>
      <c r="EAH67" s="666"/>
      <c r="EAI67" s="666"/>
      <c r="EAJ67" s="666"/>
      <c r="EAK67" s="666"/>
      <c r="EAL67" s="1453"/>
      <c r="EAM67" s="1453"/>
      <c r="EAN67" s="1453"/>
      <c r="EAO67" s="1454"/>
      <c r="EAP67" s="666"/>
      <c r="EAQ67" s="666"/>
      <c r="EAR67" s="666"/>
      <c r="EAS67" s="1455"/>
      <c r="EAT67" s="666"/>
      <c r="EAU67" s="666"/>
      <c r="EAV67" s="666"/>
      <c r="EAW67" s="666"/>
      <c r="EAX67" s="666"/>
      <c r="EAY67" s="666"/>
      <c r="EAZ67" s="666"/>
      <c r="EBA67" s="666"/>
      <c r="EBB67" s="666"/>
      <c r="EBC67" s="1453"/>
      <c r="EBD67" s="1453"/>
      <c r="EBE67" s="1453"/>
      <c r="EBF67" s="1454"/>
      <c r="EBG67" s="666"/>
      <c r="EBH67" s="666"/>
      <c r="EBI67" s="666"/>
      <c r="EBJ67" s="1455"/>
      <c r="EBK67" s="666"/>
      <c r="EBL67" s="666"/>
      <c r="EBM67" s="666"/>
      <c r="EBN67" s="666"/>
      <c r="EBO67" s="666"/>
      <c r="EBP67" s="666"/>
      <c r="EBQ67" s="666"/>
      <c r="EBR67" s="666"/>
      <c r="EBS67" s="666"/>
      <c r="EBT67" s="1453"/>
      <c r="EBU67" s="1453"/>
      <c r="EBV67" s="1453"/>
      <c r="EBW67" s="1454"/>
      <c r="EBX67" s="666"/>
      <c r="EBY67" s="666"/>
      <c r="EBZ67" s="666"/>
      <c r="ECA67" s="1455"/>
      <c r="ECB67" s="666"/>
      <c r="ECC67" s="666"/>
      <c r="ECD67" s="666"/>
      <c r="ECE67" s="666"/>
      <c r="ECF67" s="666"/>
      <c r="ECG67" s="666"/>
      <c r="ECH67" s="666"/>
      <c r="ECI67" s="666"/>
      <c r="ECJ67" s="666"/>
      <c r="ECK67" s="1453"/>
      <c r="ECL67" s="1453"/>
      <c r="ECM67" s="1453"/>
      <c r="ECN67" s="1454"/>
      <c r="ECO67" s="666"/>
      <c r="ECP67" s="666"/>
      <c r="ECQ67" s="666"/>
      <c r="ECR67" s="1455"/>
      <c r="ECS67" s="666"/>
      <c r="ECT67" s="666"/>
      <c r="ECU67" s="666"/>
      <c r="ECV67" s="666"/>
      <c r="ECW67" s="666"/>
      <c r="ECX67" s="666"/>
      <c r="ECY67" s="666"/>
      <c r="ECZ67" s="666"/>
      <c r="EDA67" s="666"/>
      <c r="EDB67" s="1453"/>
      <c r="EDC67" s="1453"/>
      <c r="EDD67" s="1453"/>
      <c r="EDE67" s="1454"/>
      <c r="EDF67" s="666"/>
      <c r="EDG67" s="666"/>
      <c r="EDH67" s="666"/>
      <c r="EDI67" s="1455"/>
      <c r="EDJ67" s="666"/>
      <c r="EDK67" s="666"/>
      <c r="EDL67" s="666"/>
      <c r="EDM67" s="666"/>
      <c r="EDN67" s="666"/>
      <c r="EDO67" s="666"/>
      <c r="EDP67" s="666"/>
      <c r="EDQ67" s="666"/>
      <c r="EDR67" s="666"/>
      <c r="EDS67" s="1453"/>
      <c r="EDT67" s="1453"/>
      <c r="EDU67" s="1453"/>
      <c r="EDV67" s="1454"/>
      <c r="EDW67" s="666"/>
      <c r="EDX67" s="666"/>
      <c r="EDY67" s="666"/>
      <c r="EDZ67" s="1455"/>
      <c r="EEA67" s="666"/>
      <c r="EEB67" s="666"/>
      <c r="EEC67" s="666"/>
      <c r="EED67" s="666"/>
      <c r="EEE67" s="666"/>
      <c r="EEF67" s="666"/>
      <c r="EEG67" s="666"/>
      <c r="EEH67" s="666"/>
      <c r="EEI67" s="666"/>
      <c r="EEJ67" s="1453"/>
      <c r="EEK67" s="1453"/>
      <c r="EEL67" s="1453"/>
      <c r="EEM67" s="1454"/>
      <c r="EEN67" s="666"/>
      <c r="EEO67" s="666"/>
      <c r="EEP67" s="666"/>
      <c r="EEQ67" s="1455"/>
      <c r="EER67" s="666"/>
      <c r="EES67" s="666"/>
      <c r="EET67" s="666"/>
      <c r="EEU67" s="666"/>
      <c r="EEV67" s="666"/>
      <c r="EEW67" s="666"/>
      <c r="EEX67" s="666"/>
      <c r="EEY67" s="666"/>
      <c r="EEZ67" s="666"/>
      <c r="EFA67" s="1453"/>
      <c r="EFB67" s="1453"/>
      <c r="EFC67" s="1453"/>
      <c r="EFD67" s="1454"/>
      <c r="EFE67" s="666"/>
      <c r="EFF67" s="666"/>
      <c r="EFG67" s="666"/>
      <c r="EFH67" s="1455"/>
      <c r="EFI67" s="666"/>
      <c r="EFJ67" s="666"/>
      <c r="EFK67" s="666"/>
      <c r="EFL67" s="666"/>
      <c r="EFM67" s="666"/>
      <c r="EFN67" s="666"/>
      <c r="EFO67" s="666"/>
      <c r="EFP67" s="666"/>
      <c r="EFQ67" s="666"/>
      <c r="EFR67" s="1453"/>
      <c r="EFS67" s="1453"/>
      <c r="EFT67" s="1453"/>
      <c r="EFU67" s="1454"/>
      <c r="EFV67" s="666"/>
      <c r="EFW67" s="666"/>
      <c r="EFX67" s="666"/>
      <c r="EFY67" s="1455"/>
      <c r="EFZ67" s="666"/>
      <c r="EGA67" s="666"/>
      <c r="EGB67" s="666"/>
      <c r="EGC67" s="666"/>
      <c r="EGD67" s="666"/>
      <c r="EGE67" s="666"/>
      <c r="EGF67" s="666"/>
      <c r="EGG67" s="666"/>
      <c r="EGH67" s="666"/>
      <c r="EGI67" s="1453"/>
      <c r="EGJ67" s="1453"/>
      <c r="EGK67" s="1453"/>
      <c r="EGL67" s="1454"/>
      <c r="EGM67" s="666"/>
      <c r="EGN67" s="666"/>
      <c r="EGO67" s="666"/>
      <c r="EGP67" s="1455"/>
      <c r="EGQ67" s="666"/>
      <c r="EGR67" s="666"/>
      <c r="EGS67" s="666"/>
      <c r="EGT67" s="666"/>
      <c r="EGU67" s="666"/>
      <c r="EGV67" s="666"/>
      <c r="EGW67" s="666"/>
      <c r="EGX67" s="666"/>
      <c r="EGY67" s="666"/>
      <c r="EGZ67" s="1453"/>
      <c r="EHA67" s="1453"/>
      <c r="EHB67" s="1453"/>
      <c r="EHC67" s="1454"/>
      <c r="EHD67" s="666"/>
      <c r="EHE67" s="666"/>
      <c r="EHF67" s="666"/>
      <c r="EHG67" s="1455"/>
      <c r="EHH67" s="666"/>
      <c r="EHI67" s="666"/>
      <c r="EHJ67" s="666"/>
      <c r="EHK67" s="666"/>
      <c r="EHL67" s="666"/>
      <c r="EHM67" s="666"/>
      <c r="EHN67" s="666"/>
      <c r="EHO67" s="666"/>
      <c r="EHP67" s="666"/>
      <c r="EHQ67" s="1453"/>
      <c r="EHR67" s="1453"/>
      <c r="EHS67" s="1453"/>
      <c r="EHT67" s="1454"/>
      <c r="EHU67" s="666"/>
      <c r="EHV67" s="666"/>
      <c r="EHW67" s="666"/>
      <c r="EHX67" s="1455"/>
      <c r="EHY67" s="666"/>
      <c r="EHZ67" s="666"/>
      <c r="EIA67" s="666"/>
      <c r="EIB67" s="666"/>
      <c r="EIC67" s="666"/>
      <c r="EID67" s="666"/>
      <c r="EIE67" s="666"/>
      <c r="EIF67" s="666"/>
      <c r="EIG67" s="666"/>
      <c r="EIH67" s="1453"/>
      <c r="EII67" s="1453"/>
      <c r="EIJ67" s="1453"/>
      <c r="EIK67" s="1454"/>
      <c r="EIL67" s="666"/>
      <c r="EIM67" s="666"/>
      <c r="EIN67" s="666"/>
      <c r="EIO67" s="1455"/>
      <c r="EIP67" s="666"/>
      <c r="EIQ67" s="666"/>
      <c r="EIR67" s="666"/>
      <c r="EIS67" s="666"/>
      <c r="EIT67" s="666"/>
      <c r="EIU67" s="666"/>
      <c r="EIV67" s="666"/>
      <c r="EIW67" s="666"/>
      <c r="EIX67" s="666"/>
      <c r="EIY67" s="1453"/>
      <c r="EIZ67" s="1453"/>
      <c r="EJA67" s="1453"/>
      <c r="EJB67" s="1454"/>
      <c r="EJC67" s="666"/>
      <c r="EJD67" s="666"/>
      <c r="EJE67" s="666"/>
      <c r="EJF67" s="1455"/>
      <c r="EJG67" s="666"/>
      <c r="EJH67" s="666"/>
      <c r="EJI67" s="666"/>
      <c r="EJJ67" s="666"/>
      <c r="EJK67" s="666"/>
      <c r="EJL67" s="666"/>
      <c r="EJM67" s="666"/>
      <c r="EJN67" s="666"/>
      <c r="EJO67" s="666"/>
      <c r="EJP67" s="1453"/>
      <c r="EJQ67" s="1453"/>
      <c r="EJR67" s="1453"/>
      <c r="EJS67" s="1454"/>
      <c r="EJT67" s="666"/>
      <c r="EJU67" s="666"/>
      <c r="EJV67" s="666"/>
      <c r="EJW67" s="1455"/>
      <c r="EJX67" s="666"/>
      <c r="EJY67" s="666"/>
      <c r="EJZ67" s="666"/>
      <c r="EKA67" s="666"/>
      <c r="EKB67" s="666"/>
      <c r="EKC67" s="666"/>
      <c r="EKD67" s="666"/>
      <c r="EKE67" s="666"/>
      <c r="EKF67" s="666"/>
      <c r="EKG67" s="1453"/>
      <c r="EKH67" s="1453"/>
      <c r="EKI67" s="1453"/>
      <c r="EKJ67" s="1454"/>
      <c r="EKK67" s="666"/>
      <c r="EKL67" s="666"/>
      <c r="EKM67" s="666"/>
      <c r="EKN67" s="1455"/>
      <c r="EKO67" s="666"/>
      <c r="EKP67" s="666"/>
      <c r="EKQ67" s="666"/>
      <c r="EKR67" s="666"/>
      <c r="EKS67" s="666"/>
      <c r="EKT67" s="666"/>
      <c r="EKU67" s="666"/>
      <c r="EKV67" s="666"/>
      <c r="EKW67" s="666"/>
      <c r="EKX67" s="1453"/>
      <c r="EKY67" s="1453"/>
      <c r="EKZ67" s="1453"/>
      <c r="ELA67" s="1454"/>
      <c r="ELB67" s="666"/>
      <c r="ELC67" s="666"/>
      <c r="ELD67" s="666"/>
      <c r="ELE67" s="1455"/>
      <c r="ELF67" s="666"/>
      <c r="ELG67" s="666"/>
      <c r="ELH67" s="666"/>
      <c r="ELI67" s="666"/>
      <c r="ELJ67" s="666"/>
      <c r="ELK67" s="666"/>
      <c r="ELL67" s="666"/>
      <c r="ELM67" s="666"/>
      <c r="ELN67" s="666"/>
      <c r="ELO67" s="1453"/>
      <c r="ELP67" s="1453"/>
      <c r="ELQ67" s="1453"/>
      <c r="ELR67" s="1454"/>
      <c r="ELS67" s="666"/>
      <c r="ELT67" s="666"/>
      <c r="ELU67" s="666"/>
      <c r="ELV67" s="1455"/>
      <c r="ELW67" s="666"/>
      <c r="ELX67" s="666"/>
      <c r="ELY67" s="666"/>
      <c r="ELZ67" s="666"/>
      <c r="EMA67" s="666"/>
      <c r="EMB67" s="666"/>
      <c r="EMC67" s="666"/>
      <c r="EMD67" s="666"/>
      <c r="EME67" s="666"/>
      <c r="EMF67" s="1453"/>
      <c r="EMG67" s="1453"/>
      <c r="EMH67" s="1453"/>
      <c r="EMI67" s="1454"/>
      <c r="EMJ67" s="666"/>
      <c r="EMK67" s="666"/>
      <c r="EML67" s="666"/>
      <c r="EMM67" s="1455"/>
      <c r="EMN67" s="666"/>
      <c r="EMO67" s="666"/>
      <c r="EMP67" s="666"/>
      <c r="EMQ67" s="666"/>
      <c r="EMR67" s="666"/>
      <c r="EMS67" s="666"/>
      <c r="EMT67" s="666"/>
      <c r="EMU67" s="666"/>
      <c r="EMV67" s="666"/>
      <c r="EMW67" s="1453"/>
      <c r="EMX67" s="1453"/>
      <c r="EMY67" s="1453"/>
      <c r="EMZ67" s="1454"/>
      <c r="ENA67" s="666"/>
      <c r="ENB67" s="666"/>
      <c r="ENC67" s="666"/>
      <c r="END67" s="1455"/>
      <c r="ENE67" s="666"/>
      <c r="ENF67" s="666"/>
      <c r="ENG67" s="666"/>
      <c r="ENH67" s="666"/>
      <c r="ENI67" s="666"/>
      <c r="ENJ67" s="666"/>
      <c r="ENK67" s="666"/>
      <c r="ENL67" s="666"/>
      <c r="ENM67" s="666"/>
      <c r="ENN67" s="1453"/>
      <c r="ENO67" s="1453"/>
      <c r="ENP67" s="1453"/>
      <c r="ENQ67" s="1454"/>
      <c r="ENR67" s="666"/>
      <c r="ENS67" s="666"/>
      <c r="ENT67" s="666"/>
      <c r="ENU67" s="1455"/>
      <c r="ENV67" s="666"/>
      <c r="ENW67" s="666"/>
      <c r="ENX67" s="666"/>
      <c r="ENY67" s="666"/>
      <c r="ENZ67" s="666"/>
      <c r="EOA67" s="666"/>
      <c r="EOB67" s="666"/>
      <c r="EOC67" s="666"/>
      <c r="EOD67" s="666"/>
      <c r="EOE67" s="1453"/>
      <c r="EOF67" s="1453"/>
      <c r="EOG67" s="1453"/>
      <c r="EOH67" s="1454"/>
      <c r="EOI67" s="666"/>
      <c r="EOJ67" s="666"/>
      <c r="EOK67" s="666"/>
      <c r="EOL67" s="1455"/>
      <c r="EOM67" s="666"/>
      <c r="EON67" s="666"/>
      <c r="EOO67" s="666"/>
      <c r="EOP67" s="666"/>
      <c r="EOQ67" s="666"/>
      <c r="EOR67" s="666"/>
      <c r="EOS67" s="666"/>
      <c r="EOT67" s="666"/>
      <c r="EOU67" s="666"/>
      <c r="EOV67" s="1453"/>
      <c r="EOW67" s="1453"/>
      <c r="EOX67" s="1453"/>
      <c r="EOY67" s="1454"/>
      <c r="EOZ67" s="666"/>
      <c r="EPA67" s="666"/>
      <c r="EPB67" s="666"/>
      <c r="EPC67" s="1455"/>
      <c r="EPD67" s="666"/>
      <c r="EPE67" s="666"/>
      <c r="EPF67" s="666"/>
      <c r="EPG67" s="666"/>
      <c r="EPH67" s="666"/>
      <c r="EPI67" s="666"/>
      <c r="EPJ67" s="666"/>
      <c r="EPK67" s="666"/>
      <c r="EPL67" s="666"/>
      <c r="EPM67" s="1453"/>
      <c r="EPN67" s="1453"/>
      <c r="EPO67" s="1453"/>
      <c r="EPP67" s="1454"/>
      <c r="EPQ67" s="666"/>
      <c r="EPR67" s="666"/>
      <c r="EPS67" s="666"/>
      <c r="EPT67" s="1455"/>
      <c r="EPU67" s="666"/>
      <c r="EPV67" s="666"/>
      <c r="EPW67" s="666"/>
      <c r="EPX67" s="666"/>
      <c r="EPY67" s="666"/>
      <c r="EPZ67" s="666"/>
      <c r="EQA67" s="666"/>
      <c r="EQB67" s="666"/>
      <c r="EQC67" s="666"/>
      <c r="EQD67" s="1453"/>
      <c r="EQE67" s="1453"/>
      <c r="EQF67" s="1453"/>
      <c r="EQG67" s="1454"/>
      <c r="EQH67" s="666"/>
      <c r="EQI67" s="666"/>
      <c r="EQJ67" s="666"/>
      <c r="EQK67" s="1455"/>
      <c r="EQL67" s="666"/>
      <c r="EQM67" s="666"/>
      <c r="EQN67" s="666"/>
      <c r="EQO67" s="666"/>
      <c r="EQP67" s="666"/>
      <c r="EQQ67" s="666"/>
      <c r="EQR67" s="666"/>
      <c r="EQS67" s="666"/>
      <c r="EQT67" s="666"/>
      <c r="EQU67" s="1453"/>
      <c r="EQV67" s="1453"/>
      <c r="EQW67" s="1453"/>
      <c r="EQX67" s="1454"/>
      <c r="EQY67" s="666"/>
      <c r="EQZ67" s="666"/>
      <c r="ERA67" s="666"/>
      <c r="ERB67" s="1455"/>
      <c r="ERC67" s="666"/>
      <c r="ERD67" s="666"/>
      <c r="ERE67" s="666"/>
      <c r="ERF67" s="666"/>
      <c r="ERG67" s="666"/>
      <c r="ERH67" s="666"/>
      <c r="ERI67" s="666"/>
      <c r="ERJ67" s="666"/>
      <c r="ERK67" s="666"/>
      <c r="ERL67" s="1453"/>
      <c r="ERM67" s="1453"/>
      <c r="ERN67" s="1453"/>
      <c r="ERO67" s="1454"/>
      <c r="ERP67" s="666"/>
      <c r="ERQ67" s="666"/>
      <c r="ERR67" s="666"/>
      <c r="ERS67" s="1455"/>
      <c r="ERT67" s="666"/>
      <c r="ERU67" s="666"/>
      <c r="ERV67" s="666"/>
      <c r="ERW67" s="666"/>
      <c r="ERX67" s="666"/>
      <c r="ERY67" s="666"/>
      <c r="ERZ67" s="666"/>
      <c r="ESA67" s="666"/>
      <c r="ESB67" s="666"/>
      <c r="ESC67" s="1453"/>
      <c r="ESD67" s="1453"/>
      <c r="ESE67" s="1453"/>
      <c r="ESF67" s="1454"/>
      <c r="ESG67" s="666"/>
      <c r="ESH67" s="666"/>
      <c r="ESI67" s="666"/>
      <c r="ESJ67" s="1455"/>
      <c r="ESK67" s="666"/>
      <c r="ESL67" s="666"/>
      <c r="ESM67" s="666"/>
      <c r="ESN67" s="666"/>
      <c r="ESO67" s="666"/>
      <c r="ESP67" s="666"/>
      <c r="ESQ67" s="666"/>
      <c r="ESR67" s="666"/>
      <c r="ESS67" s="666"/>
      <c r="EST67" s="1453"/>
      <c r="ESU67" s="1453"/>
      <c r="ESV67" s="1453"/>
      <c r="ESW67" s="1454"/>
      <c r="ESX67" s="666"/>
      <c r="ESY67" s="666"/>
      <c r="ESZ67" s="666"/>
      <c r="ETA67" s="1455"/>
      <c r="ETB67" s="666"/>
      <c r="ETC67" s="666"/>
      <c r="ETD67" s="666"/>
      <c r="ETE67" s="666"/>
      <c r="ETF67" s="666"/>
      <c r="ETG67" s="666"/>
      <c r="ETH67" s="666"/>
      <c r="ETI67" s="666"/>
      <c r="ETJ67" s="666"/>
      <c r="ETK67" s="1453"/>
      <c r="ETL67" s="1453"/>
      <c r="ETM67" s="1453"/>
      <c r="ETN67" s="1454"/>
      <c r="ETO67" s="666"/>
      <c r="ETP67" s="666"/>
      <c r="ETQ67" s="666"/>
      <c r="ETR67" s="1455"/>
      <c r="ETS67" s="666"/>
      <c r="ETT67" s="666"/>
      <c r="ETU67" s="666"/>
      <c r="ETV67" s="666"/>
      <c r="ETW67" s="666"/>
      <c r="ETX67" s="666"/>
      <c r="ETY67" s="666"/>
      <c r="ETZ67" s="666"/>
      <c r="EUA67" s="666"/>
      <c r="EUB67" s="1453"/>
      <c r="EUC67" s="1453"/>
      <c r="EUD67" s="1453"/>
      <c r="EUE67" s="1454"/>
      <c r="EUF67" s="666"/>
      <c r="EUG67" s="666"/>
      <c r="EUH67" s="666"/>
      <c r="EUI67" s="1455"/>
      <c r="EUJ67" s="666"/>
      <c r="EUK67" s="666"/>
      <c r="EUL67" s="666"/>
      <c r="EUM67" s="666"/>
      <c r="EUN67" s="666"/>
      <c r="EUO67" s="666"/>
      <c r="EUP67" s="666"/>
      <c r="EUQ67" s="666"/>
      <c r="EUR67" s="666"/>
      <c r="EUS67" s="1453"/>
      <c r="EUT67" s="1453"/>
      <c r="EUU67" s="1453"/>
      <c r="EUV67" s="1454"/>
      <c r="EUW67" s="666"/>
      <c r="EUX67" s="666"/>
      <c r="EUY67" s="666"/>
      <c r="EUZ67" s="1455"/>
      <c r="EVA67" s="666"/>
      <c r="EVB67" s="666"/>
      <c r="EVC67" s="666"/>
      <c r="EVD67" s="666"/>
      <c r="EVE67" s="666"/>
      <c r="EVF67" s="666"/>
      <c r="EVG67" s="666"/>
      <c r="EVH67" s="666"/>
      <c r="EVI67" s="666"/>
      <c r="EVJ67" s="1453"/>
      <c r="EVK67" s="1453"/>
      <c r="EVL67" s="1453"/>
      <c r="EVM67" s="1454"/>
      <c r="EVN67" s="666"/>
      <c r="EVO67" s="666"/>
      <c r="EVP67" s="666"/>
      <c r="EVQ67" s="1455"/>
      <c r="EVR67" s="666"/>
      <c r="EVS67" s="666"/>
      <c r="EVT67" s="666"/>
      <c r="EVU67" s="666"/>
      <c r="EVV67" s="666"/>
      <c r="EVW67" s="666"/>
      <c r="EVX67" s="666"/>
      <c r="EVY67" s="666"/>
      <c r="EVZ67" s="666"/>
      <c r="EWA67" s="1453"/>
      <c r="EWB67" s="1453"/>
      <c r="EWC67" s="1453"/>
      <c r="EWD67" s="1454"/>
      <c r="EWE67" s="666"/>
      <c r="EWF67" s="666"/>
      <c r="EWG67" s="666"/>
      <c r="EWH67" s="1455"/>
      <c r="EWI67" s="666"/>
      <c r="EWJ67" s="666"/>
      <c r="EWK67" s="666"/>
      <c r="EWL67" s="666"/>
      <c r="EWM67" s="666"/>
      <c r="EWN67" s="666"/>
      <c r="EWO67" s="666"/>
      <c r="EWP67" s="666"/>
      <c r="EWQ67" s="666"/>
      <c r="EWR67" s="1453"/>
      <c r="EWS67" s="1453"/>
      <c r="EWT67" s="1453"/>
      <c r="EWU67" s="1454"/>
      <c r="EWV67" s="666"/>
      <c r="EWW67" s="666"/>
      <c r="EWX67" s="666"/>
      <c r="EWY67" s="1455"/>
      <c r="EWZ67" s="666"/>
      <c r="EXA67" s="666"/>
      <c r="EXB67" s="666"/>
      <c r="EXC67" s="666"/>
      <c r="EXD67" s="666"/>
      <c r="EXE67" s="666"/>
      <c r="EXF67" s="666"/>
      <c r="EXG67" s="666"/>
      <c r="EXH67" s="666"/>
      <c r="EXI67" s="1453"/>
      <c r="EXJ67" s="1453"/>
      <c r="EXK67" s="1453"/>
      <c r="EXL67" s="1454"/>
      <c r="EXM67" s="666"/>
      <c r="EXN67" s="666"/>
      <c r="EXO67" s="666"/>
      <c r="EXP67" s="1455"/>
      <c r="EXQ67" s="666"/>
      <c r="EXR67" s="666"/>
      <c r="EXS67" s="666"/>
      <c r="EXT67" s="666"/>
      <c r="EXU67" s="666"/>
      <c r="EXV67" s="666"/>
      <c r="EXW67" s="666"/>
      <c r="EXX67" s="666"/>
      <c r="EXY67" s="666"/>
      <c r="EXZ67" s="1453"/>
      <c r="EYA67" s="1453"/>
      <c r="EYB67" s="1453"/>
      <c r="EYC67" s="1454"/>
      <c r="EYD67" s="666"/>
      <c r="EYE67" s="666"/>
      <c r="EYF67" s="666"/>
      <c r="EYG67" s="1455"/>
      <c r="EYH67" s="666"/>
      <c r="EYI67" s="666"/>
      <c r="EYJ67" s="666"/>
      <c r="EYK67" s="666"/>
      <c r="EYL67" s="666"/>
      <c r="EYM67" s="666"/>
      <c r="EYN67" s="666"/>
      <c r="EYO67" s="666"/>
      <c r="EYP67" s="666"/>
      <c r="EYQ67" s="1453"/>
      <c r="EYR67" s="1453"/>
      <c r="EYS67" s="1453"/>
      <c r="EYT67" s="1454"/>
      <c r="EYU67" s="666"/>
      <c r="EYV67" s="666"/>
      <c r="EYW67" s="666"/>
      <c r="EYX67" s="1455"/>
      <c r="EYY67" s="666"/>
      <c r="EYZ67" s="666"/>
      <c r="EZA67" s="666"/>
      <c r="EZB67" s="666"/>
      <c r="EZC67" s="666"/>
      <c r="EZD67" s="666"/>
      <c r="EZE67" s="666"/>
      <c r="EZF67" s="666"/>
      <c r="EZG67" s="666"/>
      <c r="EZH67" s="1453"/>
      <c r="EZI67" s="1453"/>
      <c r="EZJ67" s="1453"/>
      <c r="EZK67" s="1454"/>
      <c r="EZL67" s="666"/>
      <c r="EZM67" s="666"/>
      <c r="EZN67" s="666"/>
      <c r="EZO67" s="1455"/>
      <c r="EZP67" s="666"/>
      <c r="EZQ67" s="666"/>
      <c r="EZR67" s="666"/>
      <c r="EZS67" s="666"/>
      <c r="EZT67" s="666"/>
      <c r="EZU67" s="666"/>
      <c r="EZV67" s="666"/>
      <c r="EZW67" s="666"/>
      <c r="EZX67" s="666"/>
      <c r="EZY67" s="1453"/>
      <c r="EZZ67" s="1453"/>
      <c r="FAA67" s="1453"/>
      <c r="FAB67" s="1454"/>
      <c r="FAC67" s="666"/>
      <c r="FAD67" s="666"/>
      <c r="FAE67" s="666"/>
      <c r="FAF67" s="1455"/>
      <c r="FAG67" s="666"/>
      <c r="FAH67" s="666"/>
      <c r="FAI67" s="666"/>
      <c r="FAJ67" s="666"/>
      <c r="FAK67" s="666"/>
      <c r="FAL67" s="666"/>
      <c r="FAM67" s="666"/>
      <c r="FAN67" s="666"/>
      <c r="FAO67" s="666"/>
      <c r="FAP67" s="1453"/>
      <c r="FAQ67" s="1453"/>
      <c r="FAR67" s="1453"/>
      <c r="FAS67" s="1454"/>
      <c r="FAT67" s="666"/>
      <c r="FAU67" s="666"/>
      <c r="FAV67" s="666"/>
      <c r="FAW67" s="1455"/>
      <c r="FAX67" s="666"/>
      <c r="FAY67" s="666"/>
      <c r="FAZ67" s="666"/>
      <c r="FBA67" s="666"/>
      <c r="FBB67" s="666"/>
      <c r="FBC67" s="666"/>
      <c r="FBD67" s="666"/>
      <c r="FBE67" s="666"/>
      <c r="FBF67" s="666"/>
      <c r="FBG67" s="1453"/>
      <c r="FBH67" s="1453"/>
      <c r="FBI67" s="1453"/>
      <c r="FBJ67" s="1454"/>
      <c r="FBK67" s="666"/>
      <c r="FBL67" s="666"/>
      <c r="FBM67" s="666"/>
      <c r="FBN67" s="1455"/>
      <c r="FBO67" s="666"/>
      <c r="FBP67" s="666"/>
      <c r="FBQ67" s="666"/>
      <c r="FBR67" s="666"/>
      <c r="FBS67" s="666"/>
      <c r="FBT67" s="666"/>
      <c r="FBU67" s="666"/>
      <c r="FBV67" s="666"/>
      <c r="FBW67" s="666"/>
      <c r="FBX67" s="1453"/>
      <c r="FBY67" s="1453"/>
      <c r="FBZ67" s="1453"/>
      <c r="FCA67" s="1454"/>
      <c r="FCB67" s="666"/>
      <c r="FCC67" s="666"/>
      <c r="FCD67" s="666"/>
      <c r="FCE67" s="1455"/>
      <c r="FCF67" s="666"/>
      <c r="FCG67" s="666"/>
      <c r="FCH67" s="666"/>
      <c r="FCI67" s="666"/>
      <c r="FCJ67" s="666"/>
      <c r="FCK67" s="666"/>
      <c r="FCL67" s="666"/>
      <c r="FCM67" s="666"/>
      <c r="FCN67" s="666"/>
      <c r="FCO67" s="1453"/>
      <c r="FCP67" s="1453"/>
      <c r="FCQ67" s="1453"/>
      <c r="FCR67" s="1454"/>
      <c r="FCS67" s="666"/>
      <c r="FCT67" s="666"/>
      <c r="FCU67" s="666"/>
      <c r="FCV67" s="1455"/>
      <c r="FCW67" s="666"/>
      <c r="FCX67" s="666"/>
      <c r="FCY67" s="666"/>
      <c r="FCZ67" s="666"/>
      <c r="FDA67" s="666"/>
      <c r="FDB67" s="666"/>
      <c r="FDC67" s="666"/>
      <c r="FDD67" s="666"/>
      <c r="FDE67" s="666"/>
      <c r="FDF67" s="1453"/>
      <c r="FDG67" s="1453"/>
      <c r="FDH67" s="1453"/>
      <c r="FDI67" s="1454"/>
      <c r="FDJ67" s="666"/>
      <c r="FDK67" s="666"/>
      <c r="FDL67" s="666"/>
      <c r="FDM67" s="1455"/>
      <c r="FDN67" s="666"/>
      <c r="FDO67" s="666"/>
      <c r="FDP67" s="666"/>
      <c r="FDQ67" s="666"/>
      <c r="FDR67" s="666"/>
      <c r="FDS67" s="666"/>
      <c r="FDT67" s="666"/>
      <c r="FDU67" s="666"/>
      <c r="FDV67" s="666"/>
      <c r="FDW67" s="1453"/>
      <c r="FDX67" s="1453"/>
      <c r="FDY67" s="1453"/>
      <c r="FDZ67" s="1454"/>
      <c r="FEA67" s="666"/>
      <c r="FEB67" s="666"/>
      <c r="FEC67" s="666"/>
      <c r="FED67" s="1455"/>
      <c r="FEE67" s="666"/>
      <c r="FEF67" s="666"/>
      <c r="FEG67" s="666"/>
      <c r="FEH67" s="666"/>
      <c r="FEI67" s="666"/>
      <c r="FEJ67" s="666"/>
      <c r="FEK67" s="666"/>
      <c r="FEL67" s="666"/>
      <c r="FEM67" s="666"/>
      <c r="FEN67" s="1453"/>
      <c r="FEO67" s="1453"/>
      <c r="FEP67" s="1453"/>
      <c r="FEQ67" s="1454"/>
      <c r="FER67" s="666"/>
      <c r="FES67" s="666"/>
      <c r="FET67" s="666"/>
      <c r="FEU67" s="1455"/>
      <c r="FEV67" s="666"/>
      <c r="FEW67" s="666"/>
      <c r="FEX67" s="666"/>
      <c r="FEY67" s="666"/>
      <c r="FEZ67" s="666"/>
      <c r="FFA67" s="666"/>
      <c r="FFB67" s="666"/>
      <c r="FFC67" s="666"/>
      <c r="FFD67" s="666"/>
      <c r="FFE67" s="1453"/>
      <c r="FFF67" s="1453"/>
      <c r="FFG67" s="1453"/>
      <c r="FFH67" s="1454"/>
      <c r="FFI67" s="666"/>
      <c r="FFJ67" s="666"/>
      <c r="FFK67" s="666"/>
      <c r="FFL67" s="1455"/>
      <c r="FFM67" s="666"/>
      <c r="FFN67" s="666"/>
      <c r="FFO67" s="666"/>
      <c r="FFP67" s="666"/>
      <c r="FFQ67" s="666"/>
      <c r="FFR67" s="666"/>
      <c r="FFS67" s="666"/>
      <c r="FFT67" s="666"/>
      <c r="FFU67" s="666"/>
      <c r="FFV67" s="1453"/>
      <c r="FFW67" s="1453"/>
      <c r="FFX67" s="1453"/>
      <c r="FFY67" s="1454"/>
      <c r="FFZ67" s="666"/>
      <c r="FGA67" s="666"/>
      <c r="FGB67" s="666"/>
      <c r="FGC67" s="1455"/>
      <c r="FGD67" s="666"/>
      <c r="FGE67" s="666"/>
      <c r="FGF67" s="666"/>
      <c r="FGG67" s="666"/>
      <c r="FGH67" s="666"/>
      <c r="FGI67" s="666"/>
      <c r="FGJ67" s="666"/>
      <c r="FGK67" s="666"/>
      <c r="FGL67" s="666"/>
      <c r="FGM67" s="1453"/>
      <c r="FGN67" s="1453"/>
      <c r="FGO67" s="1453"/>
      <c r="FGP67" s="1454"/>
      <c r="FGQ67" s="666"/>
      <c r="FGR67" s="666"/>
      <c r="FGS67" s="666"/>
      <c r="FGT67" s="1455"/>
      <c r="FGU67" s="666"/>
      <c r="FGV67" s="666"/>
      <c r="FGW67" s="666"/>
      <c r="FGX67" s="666"/>
      <c r="FGY67" s="666"/>
      <c r="FGZ67" s="666"/>
      <c r="FHA67" s="666"/>
      <c r="FHB67" s="666"/>
      <c r="FHC67" s="666"/>
      <c r="FHD67" s="1453"/>
      <c r="FHE67" s="1453"/>
      <c r="FHF67" s="1453"/>
      <c r="FHG67" s="1454"/>
      <c r="FHH67" s="666"/>
      <c r="FHI67" s="666"/>
      <c r="FHJ67" s="666"/>
      <c r="FHK67" s="1455"/>
      <c r="FHL67" s="666"/>
      <c r="FHM67" s="666"/>
      <c r="FHN67" s="666"/>
      <c r="FHO67" s="666"/>
      <c r="FHP67" s="666"/>
      <c r="FHQ67" s="666"/>
      <c r="FHR67" s="666"/>
      <c r="FHS67" s="666"/>
      <c r="FHT67" s="666"/>
      <c r="FHU67" s="1453"/>
      <c r="FHV67" s="1453"/>
      <c r="FHW67" s="1453"/>
      <c r="FHX67" s="1454"/>
      <c r="FHY67" s="666"/>
      <c r="FHZ67" s="666"/>
      <c r="FIA67" s="666"/>
      <c r="FIB67" s="1455"/>
      <c r="FIC67" s="666"/>
      <c r="FID67" s="666"/>
      <c r="FIE67" s="666"/>
      <c r="FIF67" s="666"/>
      <c r="FIG67" s="666"/>
      <c r="FIH67" s="666"/>
      <c r="FII67" s="666"/>
      <c r="FIJ67" s="666"/>
      <c r="FIK67" s="666"/>
      <c r="FIL67" s="1453"/>
      <c r="FIM67" s="1453"/>
      <c r="FIN67" s="1453"/>
      <c r="FIO67" s="1454"/>
      <c r="FIP67" s="666"/>
      <c r="FIQ67" s="666"/>
      <c r="FIR67" s="666"/>
      <c r="FIS67" s="1455"/>
      <c r="FIT67" s="666"/>
      <c r="FIU67" s="666"/>
      <c r="FIV67" s="666"/>
      <c r="FIW67" s="666"/>
      <c r="FIX67" s="666"/>
      <c r="FIY67" s="666"/>
      <c r="FIZ67" s="666"/>
      <c r="FJA67" s="666"/>
      <c r="FJB67" s="666"/>
      <c r="FJC67" s="1453"/>
      <c r="FJD67" s="1453"/>
      <c r="FJE67" s="1453"/>
      <c r="FJF67" s="1454"/>
      <c r="FJG67" s="666"/>
      <c r="FJH67" s="666"/>
      <c r="FJI67" s="666"/>
      <c r="FJJ67" s="1455"/>
      <c r="FJK67" s="666"/>
      <c r="FJL67" s="666"/>
      <c r="FJM67" s="666"/>
      <c r="FJN67" s="666"/>
      <c r="FJO67" s="666"/>
      <c r="FJP67" s="666"/>
      <c r="FJQ67" s="666"/>
      <c r="FJR67" s="666"/>
      <c r="FJS67" s="666"/>
      <c r="FJT67" s="1453"/>
      <c r="FJU67" s="1453"/>
      <c r="FJV67" s="1453"/>
      <c r="FJW67" s="1454"/>
      <c r="FJX67" s="666"/>
      <c r="FJY67" s="666"/>
      <c r="FJZ67" s="666"/>
      <c r="FKA67" s="1455"/>
      <c r="FKB67" s="666"/>
      <c r="FKC67" s="666"/>
      <c r="FKD67" s="666"/>
      <c r="FKE67" s="666"/>
      <c r="FKF67" s="666"/>
      <c r="FKG67" s="666"/>
      <c r="FKH67" s="666"/>
      <c r="FKI67" s="666"/>
      <c r="FKJ67" s="666"/>
      <c r="FKK67" s="1453"/>
      <c r="FKL67" s="1453"/>
      <c r="FKM67" s="1453"/>
      <c r="FKN67" s="1454"/>
      <c r="FKO67" s="666"/>
      <c r="FKP67" s="666"/>
      <c r="FKQ67" s="666"/>
      <c r="FKR67" s="1455"/>
      <c r="FKS67" s="666"/>
      <c r="FKT67" s="666"/>
      <c r="FKU67" s="666"/>
      <c r="FKV67" s="666"/>
      <c r="FKW67" s="666"/>
      <c r="FKX67" s="666"/>
      <c r="FKY67" s="666"/>
      <c r="FKZ67" s="666"/>
      <c r="FLA67" s="666"/>
      <c r="FLB67" s="1453"/>
      <c r="FLC67" s="1453"/>
      <c r="FLD67" s="1453"/>
      <c r="FLE67" s="1454"/>
      <c r="FLF67" s="666"/>
      <c r="FLG67" s="666"/>
      <c r="FLH67" s="666"/>
      <c r="FLI67" s="1455"/>
      <c r="FLJ67" s="666"/>
      <c r="FLK67" s="666"/>
      <c r="FLL67" s="666"/>
      <c r="FLM67" s="666"/>
      <c r="FLN67" s="666"/>
      <c r="FLO67" s="666"/>
      <c r="FLP67" s="666"/>
      <c r="FLQ67" s="666"/>
      <c r="FLR67" s="666"/>
      <c r="FLS67" s="1453"/>
      <c r="FLT67" s="1453"/>
      <c r="FLU67" s="1453"/>
      <c r="FLV67" s="1454"/>
      <c r="FLW67" s="666"/>
      <c r="FLX67" s="666"/>
      <c r="FLY67" s="666"/>
      <c r="FLZ67" s="1455"/>
      <c r="FMA67" s="666"/>
      <c r="FMB67" s="666"/>
      <c r="FMC67" s="666"/>
      <c r="FMD67" s="666"/>
      <c r="FME67" s="666"/>
      <c r="FMF67" s="666"/>
      <c r="FMG67" s="666"/>
      <c r="FMH67" s="666"/>
      <c r="FMI67" s="666"/>
      <c r="FMJ67" s="1453"/>
      <c r="FMK67" s="1453"/>
      <c r="FML67" s="1453"/>
      <c r="FMM67" s="1454"/>
      <c r="FMN67" s="666"/>
      <c r="FMO67" s="666"/>
      <c r="FMP67" s="666"/>
      <c r="FMQ67" s="1455"/>
      <c r="FMR67" s="666"/>
      <c r="FMS67" s="666"/>
      <c r="FMT67" s="666"/>
      <c r="FMU67" s="666"/>
      <c r="FMV67" s="666"/>
      <c r="FMW67" s="666"/>
      <c r="FMX67" s="666"/>
      <c r="FMY67" s="666"/>
      <c r="FMZ67" s="666"/>
      <c r="FNA67" s="1453"/>
      <c r="FNB67" s="1453"/>
      <c r="FNC67" s="1453"/>
      <c r="FND67" s="1454"/>
      <c r="FNE67" s="666"/>
      <c r="FNF67" s="666"/>
      <c r="FNG67" s="666"/>
      <c r="FNH67" s="1455"/>
      <c r="FNI67" s="666"/>
      <c r="FNJ67" s="666"/>
      <c r="FNK67" s="666"/>
      <c r="FNL67" s="666"/>
      <c r="FNM67" s="666"/>
      <c r="FNN67" s="666"/>
      <c r="FNO67" s="666"/>
      <c r="FNP67" s="666"/>
      <c r="FNQ67" s="666"/>
      <c r="FNR67" s="1453"/>
      <c r="FNS67" s="1453"/>
      <c r="FNT67" s="1453"/>
      <c r="FNU67" s="1454"/>
      <c r="FNV67" s="666"/>
      <c r="FNW67" s="666"/>
      <c r="FNX67" s="666"/>
      <c r="FNY67" s="1455"/>
      <c r="FNZ67" s="666"/>
      <c r="FOA67" s="666"/>
      <c r="FOB67" s="666"/>
      <c r="FOC67" s="666"/>
      <c r="FOD67" s="666"/>
      <c r="FOE67" s="666"/>
      <c r="FOF67" s="666"/>
      <c r="FOG67" s="666"/>
      <c r="FOH67" s="666"/>
      <c r="FOI67" s="1453"/>
      <c r="FOJ67" s="1453"/>
      <c r="FOK67" s="1453"/>
      <c r="FOL67" s="1454"/>
      <c r="FOM67" s="666"/>
      <c r="FON67" s="666"/>
      <c r="FOO67" s="666"/>
      <c r="FOP67" s="1455"/>
      <c r="FOQ67" s="666"/>
      <c r="FOR67" s="666"/>
      <c r="FOS67" s="666"/>
      <c r="FOT67" s="666"/>
      <c r="FOU67" s="666"/>
      <c r="FOV67" s="666"/>
      <c r="FOW67" s="666"/>
      <c r="FOX67" s="666"/>
      <c r="FOY67" s="666"/>
      <c r="FOZ67" s="1453"/>
      <c r="FPA67" s="1453"/>
      <c r="FPB67" s="1453"/>
      <c r="FPC67" s="1454"/>
      <c r="FPD67" s="666"/>
      <c r="FPE67" s="666"/>
      <c r="FPF67" s="666"/>
      <c r="FPG67" s="1455"/>
      <c r="FPH67" s="666"/>
      <c r="FPI67" s="666"/>
      <c r="FPJ67" s="666"/>
      <c r="FPK67" s="666"/>
      <c r="FPL67" s="666"/>
      <c r="FPM67" s="666"/>
      <c r="FPN67" s="666"/>
      <c r="FPO67" s="666"/>
      <c r="FPP67" s="666"/>
      <c r="FPQ67" s="1453"/>
      <c r="FPR67" s="1453"/>
      <c r="FPS67" s="1453"/>
      <c r="FPT67" s="1454"/>
      <c r="FPU67" s="666"/>
      <c r="FPV67" s="666"/>
      <c r="FPW67" s="666"/>
      <c r="FPX67" s="1455"/>
      <c r="FPY67" s="666"/>
      <c r="FPZ67" s="666"/>
      <c r="FQA67" s="666"/>
      <c r="FQB67" s="666"/>
      <c r="FQC67" s="666"/>
      <c r="FQD67" s="666"/>
      <c r="FQE67" s="666"/>
      <c r="FQF67" s="666"/>
      <c r="FQG67" s="666"/>
      <c r="FQH67" s="1453"/>
      <c r="FQI67" s="1453"/>
      <c r="FQJ67" s="1453"/>
      <c r="FQK67" s="1454"/>
      <c r="FQL67" s="666"/>
      <c r="FQM67" s="666"/>
      <c r="FQN67" s="666"/>
      <c r="FQO67" s="1455"/>
      <c r="FQP67" s="666"/>
      <c r="FQQ67" s="666"/>
      <c r="FQR67" s="666"/>
      <c r="FQS67" s="666"/>
      <c r="FQT67" s="666"/>
      <c r="FQU67" s="666"/>
      <c r="FQV67" s="666"/>
      <c r="FQW67" s="666"/>
      <c r="FQX67" s="666"/>
      <c r="FQY67" s="1453"/>
      <c r="FQZ67" s="1453"/>
      <c r="FRA67" s="1453"/>
      <c r="FRB67" s="1454"/>
      <c r="FRC67" s="666"/>
      <c r="FRD67" s="666"/>
      <c r="FRE67" s="666"/>
      <c r="FRF67" s="1455"/>
      <c r="FRG67" s="666"/>
      <c r="FRH67" s="666"/>
      <c r="FRI67" s="666"/>
      <c r="FRJ67" s="666"/>
      <c r="FRK67" s="666"/>
      <c r="FRL67" s="666"/>
      <c r="FRM67" s="666"/>
      <c r="FRN67" s="666"/>
      <c r="FRO67" s="666"/>
      <c r="FRP67" s="1453"/>
      <c r="FRQ67" s="1453"/>
      <c r="FRR67" s="1453"/>
      <c r="FRS67" s="1454"/>
      <c r="FRT67" s="666"/>
      <c r="FRU67" s="666"/>
      <c r="FRV67" s="666"/>
      <c r="FRW67" s="1455"/>
      <c r="FRX67" s="666"/>
      <c r="FRY67" s="666"/>
      <c r="FRZ67" s="666"/>
      <c r="FSA67" s="666"/>
      <c r="FSB67" s="666"/>
      <c r="FSC67" s="666"/>
      <c r="FSD67" s="666"/>
      <c r="FSE67" s="666"/>
      <c r="FSF67" s="666"/>
      <c r="FSG67" s="1453"/>
      <c r="FSH67" s="1453"/>
      <c r="FSI67" s="1453"/>
      <c r="FSJ67" s="1454"/>
      <c r="FSK67" s="666"/>
      <c r="FSL67" s="666"/>
      <c r="FSM67" s="666"/>
      <c r="FSN67" s="1455"/>
      <c r="FSO67" s="666"/>
      <c r="FSP67" s="666"/>
      <c r="FSQ67" s="666"/>
      <c r="FSR67" s="666"/>
      <c r="FSS67" s="666"/>
      <c r="FST67" s="666"/>
      <c r="FSU67" s="666"/>
      <c r="FSV67" s="666"/>
      <c r="FSW67" s="666"/>
      <c r="FSX67" s="1453"/>
      <c r="FSY67" s="1453"/>
      <c r="FSZ67" s="1453"/>
      <c r="FTA67" s="1454"/>
      <c r="FTB67" s="666"/>
      <c r="FTC67" s="666"/>
      <c r="FTD67" s="666"/>
      <c r="FTE67" s="1455"/>
      <c r="FTF67" s="666"/>
      <c r="FTG67" s="666"/>
      <c r="FTH67" s="666"/>
      <c r="FTI67" s="666"/>
      <c r="FTJ67" s="666"/>
      <c r="FTK67" s="666"/>
      <c r="FTL67" s="666"/>
      <c r="FTM67" s="666"/>
      <c r="FTN67" s="666"/>
      <c r="FTO67" s="1453"/>
      <c r="FTP67" s="1453"/>
      <c r="FTQ67" s="1453"/>
      <c r="FTR67" s="1454"/>
      <c r="FTS67" s="666"/>
      <c r="FTT67" s="666"/>
      <c r="FTU67" s="666"/>
      <c r="FTV67" s="1455"/>
      <c r="FTW67" s="666"/>
      <c r="FTX67" s="666"/>
      <c r="FTY67" s="666"/>
      <c r="FTZ67" s="666"/>
      <c r="FUA67" s="666"/>
      <c r="FUB67" s="666"/>
      <c r="FUC67" s="666"/>
      <c r="FUD67" s="666"/>
      <c r="FUE67" s="666"/>
      <c r="FUF67" s="1453"/>
      <c r="FUG67" s="1453"/>
      <c r="FUH67" s="1453"/>
      <c r="FUI67" s="1454"/>
      <c r="FUJ67" s="666"/>
      <c r="FUK67" s="666"/>
      <c r="FUL67" s="666"/>
      <c r="FUM67" s="1455"/>
      <c r="FUN67" s="666"/>
      <c r="FUO67" s="666"/>
      <c r="FUP67" s="666"/>
      <c r="FUQ67" s="666"/>
      <c r="FUR67" s="666"/>
      <c r="FUS67" s="666"/>
      <c r="FUT67" s="666"/>
      <c r="FUU67" s="666"/>
      <c r="FUV67" s="666"/>
      <c r="FUW67" s="1453"/>
      <c r="FUX67" s="1453"/>
      <c r="FUY67" s="1453"/>
      <c r="FUZ67" s="1454"/>
      <c r="FVA67" s="666"/>
      <c r="FVB67" s="666"/>
      <c r="FVC67" s="666"/>
      <c r="FVD67" s="1455"/>
      <c r="FVE67" s="666"/>
      <c r="FVF67" s="666"/>
      <c r="FVG67" s="666"/>
      <c r="FVH67" s="666"/>
      <c r="FVI67" s="666"/>
      <c r="FVJ67" s="666"/>
      <c r="FVK67" s="666"/>
      <c r="FVL67" s="666"/>
      <c r="FVM67" s="666"/>
      <c r="FVN67" s="1453"/>
      <c r="FVO67" s="1453"/>
      <c r="FVP67" s="1453"/>
      <c r="FVQ67" s="1454"/>
      <c r="FVR67" s="666"/>
      <c r="FVS67" s="666"/>
      <c r="FVT67" s="666"/>
      <c r="FVU67" s="1455"/>
      <c r="FVV67" s="666"/>
      <c r="FVW67" s="666"/>
      <c r="FVX67" s="666"/>
      <c r="FVY67" s="666"/>
      <c r="FVZ67" s="666"/>
      <c r="FWA67" s="666"/>
      <c r="FWB67" s="666"/>
      <c r="FWC67" s="666"/>
      <c r="FWD67" s="666"/>
      <c r="FWE67" s="1453"/>
      <c r="FWF67" s="1453"/>
      <c r="FWG67" s="1453"/>
      <c r="FWH67" s="1454"/>
      <c r="FWI67" s="666"/>
      <c r="FWJ67" s="666"/>
      <c r="FWK67" s="666"/>
      <c r="FWL67" s="1455"/>
      <c r="FWM67" s="666"/>
      <c r="FWN67" s="666"/>
      <c r="FWO67" s="666"/>
      <c r="FWP67" s="666"/>
      <c r="FWQ67" s="666"/>
      <c r="FWR67" s="666"/>
      <c r="FWS67" s="666"/>
      <c r="FWT67" s="666"/>
      <c r="FWU67" s="666"/>
      <c r="FWV67" s="1453"/>
      <c r="FWW67" s="1453"/>
      <c r="FWX67" s="1453"/>
      <c r="FWY67" s="1454"/>
      <c r="FWZ67" s="666"/>
      <c r="FXA67" s="666"/>
      <c r="FXB67" s="666"/>
      <c r="FXC67" s="1455"/>
      <c r="FXD67" s="666"/>
      <c r="FXE67" s="666"/>
      <c r="FXF67" s="666"/>
      <c r="FXG67" s="666"/>
      <c r="FXH67" s="666"/>
      <c r="FXI67" s="666"/>
      <c r="FXJ67" s="666"/>
      <c r="FXK67" s="666"/>
      <c r="FXL67" s="666"/>
      <c r="FXM67" s="1453"/>
      <c r="FXN67" s="1453"/>
      <c r="FXO67" s="1453"/>
      <c r="FXP67" s="1454"/>
      <c r="FXQ67" s="666"/>
      <c r="FXR67" s="666"/>
      <c r="FXS67" s="666"/>
      <c r="FXT67" s="1455"/>
      <c r="FXU67" s="666"/>
      <c r="FXV67" s="666"/>
      <c r="FXW67" s="666"/>
      <c r="FXX67" s="666"/>
      <c r="FXY67" s="666"/>
      <c r="FXZ67" s="666"/>
      <c r="FYA67" s="666"/>
      <c r="FYB67" s="666"/>
      <c r="FYC67" s="666"/>
      <c r="FYD67" s="1453"/>
      <c r="FYE67" s="1453"/>
      <c r="FYF67" s="1453"/>
      <c r="FYG67" s="1454"/>
      <c r="FYH67" s="666"/>
      <c r="FYI67" s="666"/>
      <c r="FYJ67" s="666"/>
      <c r="FYK67" s="1455"/>
      <c r="FYL67" s="666"/>
      <c r="FYM67" s="666"/>
      <c r="FYN67" s="666"/>
      <c r="FYO67" s="666"/>
      <c r="FYP67" s="666"/>
      <c r="FYQ67" s="666"/>
      <c r="FYR67" s="666"/>
      <c r="FYS67" s="666"/>
      <c r="FYT67" s="666"/>
      <c r="FYU67" s="1453"/>
      <c r="FYV67" s="1453"/>
      <c r="FYW67" s="1453"/>
      <c r="FYX67" s="1454"/>
      <c r="FYY67" s="666"/>
      <c r="FYZ67" s="666"/>
      <c r="FZA67" s="666"/>
      <c r="FZB67" s="1455"/>
      <c r="FZC67" s="666"/>
      <c r="FZD67" s="666"/>
      <c r="FZE67" s="666"/>
      <c r="FZF67" s="666"/>
      <c r="FZG67" s="666"/>
      <c r="FZH67" s="666"/>
      <c r="FZI67" s="666"/>
      <c r="FZJ67" s="666"/>
      <c r="FZK67" s="666"/>
      <c r="FZL67" s="1453"/>
      <c r="FZM67" s="1453"/>
      <c r="FZN67" s="1453"/>
      <c r="FZO67" s="1454"/>
      <c r="FZP67" s="666"/>
      <c r="FZQ67" s="666"/>
      <c r="FZR67" s="666"/>
      <c r="FZS67" s="1455"/>
      <c r="FZT67" s="666"/>
      <c r="FZU67" s="666"/>
      <c r="FZV67" s="666"/>
      <c r="FZW67" s="666"/>
      <c r="FZX67" s="666"/>
      <c r="FZY67" s="666"/>
      <c r="FZZ67" s="666"/>
      <c r="GAA67" s="666"/>
      <c r="GAB67" s="666"/>
      <c r="GAC67" s="1453"/>
      <c r="GAD67" s="1453"/>
      <c r="GAE67" s="1453"/>
      <c r="GAF67" s="1454"/>
      <c r="GAG67" s="666"/>
      <c r="GAH67" s="666"/>
      <c r="GAI67" s="666"/>
      <c r="GAJ67" s="1455"/>
      <c r="GAK67" s="666"/>
      <c r="GAL67" s="666"/>
      <c r="GAM67" s="666"/>
      <c r="GAN67" s="666"/>
      <c r="GAO67" s="666"/>
      <c r="GAP67" s="666"/>
      <c r="GAQ67" s="666"/>
      <c r="GAR67" s="666"/>
      <c r="GAS67" s="666"/>
      <c r="GAT67" s="1453"/>
      <c r="GAU67" s="1453"/>
      <c r="GAV67" s="1453"/>
      <c r="GAW67" s="1454"/>
      <c r="GAX67" s="666"/>
      <c r="GAY67" s="666"/>
      <c r="GAZ67" s="666"/>
      <c r="GBA67" s="1455"/>
      <c r="GBB67" s="666"/>
      <c r="GBC67" s="666"/>
      <c r="GBD67" s="666"/>
      <c r="GBE67" s="666"/>
      <c r="GBF67" s="666"/>
      <c r="GBG67" s="666"/>
      <c r="GBH67" s="666"/>
      <c r="GBI67" s="666"/>
      <c r="GBJ67" s="666"/>
      <c r="GBK67" s="1453"/>
      <c r="GBL67" s="1453"/>
      <c r="GBM67" s="1453"/>
      <c r="GBN67" s="1454"/>
      <c r="GBO67" s="666"/>
      <c r="GBP67" s="666"/>
      <c r="GBQ67" s="666"/>
      <c r="GBR67" s="1455"/>
      <c r="GBS67" s="666"/>
      <c r="GBT67" s="666"/>
      <c r="GBU67" s="666"/>
      <c r="GBV67" s="666"/>
      <c r="GBW67" s="666"/>
      <c r="GBX67" s="666"/>
      <c r="GBY67" s="666"/>
      <c r="GBZ67" s="666"/>
      <c r="GCA67" s="666"/>
      <c r="GCB67" s="1453"/>
      <c r="GCC67" s="1453"/>
      <c r="GCD67" s="1453"/>
      <c r="GCE67" s="1454"/>
      <c r="GCF67" s="666"/>
      <c r="GCG67" s="666"/>
      <c r="GCH67" s="666"/>
      <c r="GCI67" s="1455"/>
      <c r="GCJ67" s="666"/>
      <c r="GCK67" s="666"/>
      <c r="GCL67" s="666"/>
      <c r="GCM67" s="666"/>
      <c r="GCN67" s="666"/>
      <c r="GCO67" s="666"/>
      <c r="GCP67" s="666"/>
      <c r="GCQ67" s="666"/>
      <c r="GCR67" s="666"/>
      <c r="GCS67" s="1453"/>
      <c r="GCT67" s="1453"/>
      <c r="GCU67" s="1453"/>
      <c r="GCV67" s="1454"/>
      <c r="GCW67" s="666"/>
      <c r="GCX67" s="666"/>
      <c r="GCY67" s="666"/>
      <c r="GCZ67" s="1455"/>
      <c r="GDA67" s="666"/>
      <c r="GDB67" s="666"/>
      <c r="GDC67" s="666"/>
      <c r="GDD67" s="666"/>
      <c r="GDE67" s="666"/>
      <c r="GDF67" s="666"/>
      <c r="GDG67" s="666"/>
      <c r="GDH67" s="666"/>
      <c r="GDI67" s="666"/>
      <c r="GDJ67" s="1453"/>
      <c r="GDK67" s="1453"/>
      <c r="GDL67" s="1453"/>
      <c r="GDM67" s="1454"/>
      <c r="GDN67" s="666"/>
      <c r="GDO67" s="666"/>
      <c r="GDP67" s="666"/>
      <c r="GDQ67" s="1455"/>
      <c r="GDR67" s="666"/>
      <c r="GDS67" s="666"/>
      <c r="GDT67" s="666"/>
      <c r="GDU67" s="666"/>
      <c r="GDV67" s="666"/>
      <c r="GDW67" s="666"/>
      <c r="GDX67" s="666"/>
      <c r="GDY67" s="666"/>
      <c r="GDZ67" s="666"/>
      <c r="GEA67" s="1453"/>
      <c r="GEB67" s="1453"/>
      <c r="GEC67" s="1453"/>
      <c r="GED67" s="1454"/>
      <c r="GEE67" s="666"/>
      <c r="GEF67" s="666"/>
      <c r="GEG67" s="666"/>
      <c r="GEH67" s="1455"/>
      <c r="GEI67" s="666"/>
      <c r="GEJ67" s="666"/>
      <c r="GEK67" s="666"/>
      <c r="GEL67" s="666"/>
      <c r="GEM67" s="666"/>
      <c r="GEN67" s="666"/>
      <c r="GEO67" s="666"/>
      <c r="GEP67" s="666"/>
      <c r="GEQ67" s="666"/>
      <c r="GER67" s="1453"/>
      <c r="GES67" s="1453"/>
      <c r="GET67" s="1453"/>
      <c r="GEU67" s="1454"/>
      <c r="GEV67" s="666"/>
      <c r="GEW67" s="666"/>
      <c r="GEX67" s="666"/>
      <c r="GEY67" s="1455"/>
      <c r="GEZ67" s="666"/>
      <c r="GFA67" s="666"/>
      <c r="GFB67" s="666"/>
      <c r="GFC67" s="666"/>
      <c r="GFD67" s="666"/>
      <c r="GFE67" s="666"/>
      <c r="GFF67" s="666"/>
      <c r="GFG67" s="666"/>
      <c r="GFH67" s="666"/>
      <c r="GFI67" s="1453"/>
      <c r="GFJ67" s="1453"/>
      <c r="GFK67" s="1453"/>
      <c r="GFL67" s="1454"/>
      <c r="GFM67" s="666"/>
      <c r="GFN67" s="666"/>
      <c r="GFO67" s="666"/>
      <c r="GFP67" s="1455"/>
      <c r="GFQ67" s="666"/>
      <c r="GFR67" s="666"/>
      <c r="GFS67" s="666"/>
      <c r="GFT67" s="666"/>
      <c r="GFU67" s="666"/>
      <c r="GFV67" s="666"/>
      <c r="GFW67" s="666"/>
      <c r="GFX67" s="666"/>
      <c r="GFY67" s="666"/>
      <c r="GFZ67" s="1453"/>
      <c r="GGA67" s="1453"/>
      <c r="GGB67" s="1453"/>
      <c r="GGC67" s="1454"/>
      <c r="GGD67" s="666"/>
      <c r="GGE67" s="666"/>
      <c r="GGF67" s="666"/>
      <c r="GGG67" s="1455"/>
      <c r="GGH67" s="666"/>
      <c r="GGI67" s="666"/>
      <c r="GGJ67" s="666"/>
      <c r="GGK67" s="666"/>
      <c r="GGL67" s="666"/>
      <c r="GGM67" s="666"/>
      <c r="GGN67" s="666"/>
      <c r="GGO67" s="666"/>
      <c r="GGP67" s="666"/>
      <c r="GGQ67" s="1453"/>
      <c r="GGR67" s="1453"/>
      <c r="GGS67" s="1453"/>
      <c r="GGT67" s="1454"/>
      <c r="GGU67" s="666"/>
      <c r="GGV67" s="666"/>
      <c r="GGW67" s="666"/>
      <c r="GGX67" s="1455"/>
      <c r="GGY67" s="666"/>
      <c r="GGZ67" s="666"/>
      <c r="GHA67" s="666"/>
      <c r="GHB67" s="666"/>
      <c r="GHC67" s="666"/>
      <c r="GHD67" s="666"/>
      <c r="GHE67" s="666"/>
      <c r="GHF67" s="666"/>
      <c r="GHG67" s="666"/>
      <c r="GHH67" s="1453"/>
      <c r="GHI67" s="1453"/>
      <c r="GHJ67" s="1453"/>
      <c r="GHK67" s="1454"/>
      <c r="GHL67" s="666"/>
      <c r="GHM67" s="666"/>
      <c r="GHN67" s="666"/>
      <c r="GHO67" s="1455"/>
      <c r="GHP67" s="666"/>
      <c r="GHQ67" s="666"/>
      <c r="GHR67" s="666"/>
      <c r="GHS67" s="666"/>
      <c r="GHT67" s="666"/>
      <c r="GHU67" s="666"/>
      <c r="GHV67" s="666"/>
      <c r="GHW67" s="666"/>
      <c r="GHX67" s="666"/>
      <c r="GHY67" s="1453"/>
      <c r="GHZ67" s="1453"/>
      <c r="GIA67" s="1453"/>
      <c r="GIB67" s="1454"/>
      <c r="GIC67" s="666"/>
      <c r="GID67" s="666"/>
      <c r="GIE67" s="666"/>
      <c r="GIF67" s="1455"/>
      <c r="GIG67" s="666"/>
      <c r="GIH67" s="666"/>
      <c r="GII67" s="666"/>
      <c r="GIJ67" s="666"/>
      <c r="GIK67" s="666"/>
      <c r="GIL67" s="666"/>
      <c r="GIM67" s="666"/>
      <c r="GIN67" s="666"/>
      <c r="GIO67" s="666"/>
      <c r="GIP67" s="1453"/>
      <c r="GIQ67" s="1453"/>
      <c r="GIR67" s="1453"/>
      <c r="GIS67" s="1454"/>
      <c r="GIT67" s="666"/>
      <c r="GIU67" s="666"/>
      <c r="GIV67" s="666"/>
      <c r="GIW67" s="1455"/>
      <c r="GIX67" s="666"/>
      <c r="GIY67" s="666"/>
      <c r="GIZ67" s="666"/>
      <c r="GJA67" s="666"/>
      <c r="GJB67" s="666"/>
      <c r="GJC67" s="666"/>
      <c r="GJD67" s="666"/>
      <c r="GJE67" s="666"/>
      <c r="GJF67" s="666"/>
      <c r="GJG67" s="1453"/>
      <c r="GJH67" s="1453"/>
      <c r="GJI67" s="1453"/>
      <c r="GJJ67" s="1454"/>
      <c r="GJK67" s="666"/>
      <c r="GJL67" s="666"/>
      <c r="GJM67" s="666"/>
      <c r="GJN67" s="1455"/>
      <c r="GJO67" s="666"/>
      <c r="GJP67" s="666"/>
      <c r="GJQ67" s="666"/>
      <c r="GJR67" s="666"/>
      <c r="GJS67" s="666"/>
      <c r="GJT67" s="666"/>
      <c r="GJU67" s="666"/>
      <c r="GJV67" s="666"/>
      <c r="GJW67" s="666"/>
      <c r="GJX67" s="1453"/>
      <c r="GJY67" s="1453"/>
      <c r="GJZ67" s="1453"/>
      <c r="GKA67" s="1454"/>
      <c r="GKB67" s="666"/>
      <c r="GKC67" s="666"/>
      <c r="GKD67" s="666"/>
      <c r="GKE67" s="1455"/>
      <c r="GKF67" s="666"/>
      <c r="GKG67" s="666"/>
      <c r="GKH67" s="666"/>
      <c r="GKI67" s="666"/>
      <c r="GKJ67" s="666"/>
      <c r="GKK67" s="666"/>
      <c r="GKL67" s="666"/>
      <c r="GKM67" s="666"/>
      <c r="GKN67" s="666"/>
      <c r="GKO67" s="1453"/>
      <c r="GKP67" s="1453"/>
      <c r="GKQ67" s="1453"/>
      <c r="GKR67" s="1454"/>
      <c r="GKS67" s="666"/>
      <c r="GKT67" s="666"/>
      <c r="GKU67" s="666"/>
      <c r="GKV67" s="1455"/>
      <c r="GKW67" s="666"/>
      <c r="GKX67" s="666"/>
      <c r="GKY67" s="666"/>
      <c r="GKZ67" s="666"/>
      <c r="GLA67" s="666"/>
      <c r="GLB67" s="666"/>
      <c r="GLC67" s="666"/>
      <c r="GLD67" s="666"/>
      <c r="GLE67" s="666"/>
      <c r="GLF67" s="1453"/>
      <c r="GLG67" s="1453"/>
      <c r="GLH67" s="1453"/>
      <c r="GLI67" s="1454"/>
      <c r="GLJ67" s="666"/>
      <c r="GLK67" s="666"/>
      <c r="GLL67" s="666"/>
      <c r="GLM67" s="1455"/>
      <c r="GLN67" s="666"/>
      <c r="GLO67" s="666"/>
      <c r="GLP67" s="666"/>
      <c r="GLQ67" s="666"/>
      <c r="GLR67" s="666"/>
      <c r="GLS67" s="666"/>
      <c r="GLT67" s="666"/>
      <c r="GLU67" s="666"/>
      <c r="GLV67" s="666"/>
      <c r="GLW67" s="1453"/>
      <c r="GLX67" s="1453"/>
      <c r="GLY67" s="1453"/>
      <c r="GLZ67" s="1454"/>
      <c r="GMA67" s="666"/>
      <c r="GMB67" s="666"/>
      <c r="GMC67" s="666"/>
      <c r="GMD67" s="1455"/>
      <c r="GME67" s="666"/>
      <c r="GMF67" s="666"/>
      <c r="GMG67" s="666"/>
      <c r="GMH67" s="666"/>
      <c r="GMI67" s="666"/>
      <c r="GMJ67" s="666"/>
      <c r="GMK67" s="666"/>
      <c r="GML67" s="666"/>
      <c r="GMM67" s="666"/>
      <c r="GMN67" s="1453"/>
      <c r="GMO67" s="1453"/>
      <c r="GMP67" s="1453"/>
      <c r="GMQ67" s="1454"/>
      <c r="GMR67" s="666"/>
      <c r="GMS67" s="666"/>
      <c r="GMT67" s="666"/>
      <c r="GMU67" s="1455"/>
      <c r="GMV67" s="666"/>
      <c r="GMW67" s="666"/>
      <c r="GMX67" s="666"/>
      <c r="GMY67" s="666"/>
      <c r="GMZ67" s="666"/>
      <c r="GNA67" s="666"/>
      <c r="GNB67" s="666"/>
      <c r="GNC67" s="666"/>
      <c r="GND67" s="666"/>
      <c r="GNE67" s="1453"/>
      <c r="GNF67" s="1453"/>
      <c r="GNG67" s="1453"/>
      <c r="GNH67" s="1454"/>
      <c r="GNI67" s="666"/>
      <c r="GNJ67" s="666"/>
      <c r="GNK67" s="666"/>
      <c r="GNL67" s="1455"/>
      <c r="GNM67" s="666"/>
      <c r="GNN67" s="666"/>
      <c r="GNO67" s="666"/>
      <c r="GNP67" s="666"/>
      <c r="GNQ67" s="666"/>
      <c r="GNR67" s="666"/>
      <c r="GNS67" s="666"/>
      <c r="GNT67" s="666"/>
      <c r="GNU67" s="666"/>
      <c r="GNV67" s="1453"/>
      <c r="GNW67" s="1453"/>
      <c r="GNX67" s="1453"/>
      <c r="GNY67" s="1454"/>
      <c r="GNZ67" s="666"/>
      <c r="GOA67" s="666"/>
      <c r="GOB67" s="666"/>
      <c r="GOC67" s="1455"/>
      <c r="GOD67" s="666"/>
      <c r="GOE67" s="666"/>
      <c r="GOF67" s="666"/>
      <c r="GOG67" s="666"/>
      <c r="GOH67" s="666"/>
      <c r="GOI67" s="666"/>
      <c r="GOJ67" s="666"/>
      <c r="GOK67" s="666"/>
      <c r="GOL67" s="666"/>
      <c r="GOM67" s="1453"/>
      <c r="GON67" s="1453"/>
      <c r="GOO67" s="1453"/>
      <c r="GOP67" s="1454"/>
      <c r="GOQ67" s="666"/>
      <c r="GOR67" s="666"/>
      <c r="GOS67" s="666"/>
      <c r="GOT67" s="1455"/>
      <c r="GOU67" s="666"/>
      <c r="GOV67" s="666"/>
      <c r="GOW67" s="666"/>
      <c r="GOX67" s="666"/>
      <c r="GOY67" s="666"/>
      <c r="GOZ67" s="666"/>
      <c r="GPA67" s="666"/>
      <c r="GPB67" s="666"/>
      <c r="GPC67" s="666"/>
      <c r="GPD67" s="1453"/>
      <c r="GPE67" s="1453"/>
      <c r="GPF67" s="1453"/>
      <c r="GPG67" s="1454"/>
      <c r="GPH67" s="666"/>
      <c r="GPI67" s="666"/>
      <c r="GPJ67" s="666"/>
      <c r="GPK67" s="1455"/>
      <c r="GPL67" s="666"/>
      <c r="GPM67" s="666"/>
      <c r="GPN67" s="666"/>
      <c r="GPO67" s="666"/>
      <c r="GPP67" s="666"/>
      <c r="GPQ67" s="666"/>
      <c r="GPR67" s="666"/>
      <c r="GPS67" s="666"/>
      <c r="GPT67" s="666"/>
      <c r="GPU67" s="1453"/>
      <c r="GPV67" s="1453"/>
      <c r="GPW67" s="1453"/>
      <c r="GPX67" s="1454"/>
      <c r="GPY67" s="666"/>
      <c r="GPZ67" s="666"/>
      <c r="GQA67" s="666"/>
      <c r="GQB67" s="1455"/>
      <c r="GQC67" s="666"/>
      <c r="GQD67" s="666"/>
      <c r="GQE67" s="666"/>
      <c r="GQF67" s="666"/>
      <c r="GQG67" s="666"/>
      <c r="GQH67" s="666"/>
      <c r="GQI67" s="666"/>
      <c r="GQJ67" s="666"/>
      <c r="GQK67" s="666"/>
      <c r="GQL67" s="1453"/>
      <c r="GQM67" s="1453"/>
      <c r="GQN67" s="1453"/>
      <c r="GQO67" s="1454"/>
      <c r="GQP67" s="666"/>
      <c r="GQQ67" s="666"/>
      <c r="GQR67" s="666"/>
      <c r="GQS67" s="1455"/>
      <c r="GQT67" s="666"/>
      <c r="GQU67" s="666"/>
      <c r="GQV67" s="666"/>
      <c r="GQW67" s="666"/>
      <c r="GQX67" s="666"/>
      <c r="GQY67" s="666"/>
      <c r="GQZ67" s="666"/>
      <c r="GRA67" s="666"/>
      <c r="GRB67" s="666"/>
      <c r="GRC67" s="1453"/>
      <c r="GRD67" s="1453"/>
      <c r="GRE67" s="1453"/>
      <c r="GRF67" s="1454"/>
      <c r="GRG67" s="666"/>
      <c r="GRH67" s="666"/>
      <c r="GRI67" s="666"/>
      <c r="GRJ67" s="1455"/>
      <c r="GRK67" s="666"/>
      <c r="GRL67" s="666"/>
      <c r="GRM67" s="666"/>
      <c r="GRN67" s="666"/>
      <c r="GRO67" s="666"/>
      <c r="GRP67" s="666"/>
      <c r="GRQ67" s="666"/>
      <c r="GRR67" s="666"/>
      <c r="GRS67" s="666"/>
      <c r="GRT67" s="1453"/>
      <c r="GRU67" s="1453"/>
      <c r="GRV67" s="1453"/>
      <c r="GRW67" s="1454"/>
      <c r="GRX67" s="666"/>
      <c r="GRY67" s="666"/>
      <c r="GRZ67" s="666"/>
      <c r="GSA67" s="1455"/>
      <c r="GSB67" s="666"/>
      <c r="GSC67" s="666"/>
      <c r="GSD67" s="666"/>
      <c r="GSE67" s="666"/>
      <c r="GSF67" s="666"/>
      <c r="GSG67" s="666"/>
      <c r="GSH67" s="666"/>
      <c r="GSI67" s="666"/>
      <c r="GSJ67" s="666"/>
      <c r="GSK67" s="1453"/>
      <c r="GSL67" s="1453"/>
      <c r="GSM67" s="1453"/>
      <c r="GSN67" s="1454"/>
      <c r="GSO67" s="666"/>
      <c r="GSP67" s="666"/>
      <c r="GSQ67" s="666"/>
      <c r="GSR67" s="1455"/>
      <c r="GSS67" s="666"/>
      <c r="GST67" s="666"/>
      <c r="GSU67" s="666"/>
      <c r="GSV67" s="666"/>
      <c r="GSW67" s="666"/>
      <c r="GSX67" s="666"/>
      <c r="GSY67" s="666"/>
      <c r="GSZ67" s="666"/>
      <c r="GTA67" s="666"/>
      <c r="GTB67" s="1453"/>
      <c r="GTC67" s="1453"/>
      <c r="GTD67" s="1453"/>
      <c r="GTE67" s="1454"/>
      <c r="GTF67" s="666"/>
      <c r="GTG67" s="666"/>
      <c r="GTH67" s="666"/>
      <c r="GTI67" s="1455"/>
      <c r="GTJ67" s="666"/>
      <c r="GTK67" s="666"/>
      <c r="GTL67" s="666"/>
      <c r="GTM67" s="666"/>
      <c r="GTN67" s="666"/>
      <c r="GTO67" s="666"/>
      <c r="GTP67" s="666"/>
      <c r="GTQ67" s="666"/>
      <c r="GTR67" s="666"/>
      <c r="GTS67" s="1453"/>
      <c r="GTT67" s="1453"/>
      <c r="GTU67" s="1453"/>
      <c r="GTV67" s="1454"/>
      <c r="GTW67" s="666"/>
      <c r="GTX67" s="666"/>
      <c r="GTY67" s="666"/>
      <c r="GTZ67" s="1455"/>
      <c r="GUA67" s="666"/>
      <c r="GUB67" s="666"/>
      <c r="GUC67" s="666"/>
      <c r="GUD67" s="666"/>
      <c r="GUE67" s="666"/>
      <c r="GUF67" s="666"/>
      <c r="GUG67" s="666"/>
      <c r="GUH67" s="666"/>
      <c r="GUI67" s="666"/>
      <c r="GUJ67" s="1453"/>
      <c r="GUK67" s="1453"/>
      <c r="GUL67" s="1453"/>
      <c r="GUM67" s="1454"/>
      <c r="GUN67" s="666"/>
      <c r="GUO67" s="666"/>
      <c r="GUP67" s="666"/>
      <c r="GUQ67" s="1455"/>
      <c r="GUR67" s="666"/>
      <c r="GUS67" s="666"/>
      <c r="GUT67" s="666"/>
      <c r="GUU67" s="666"/>
      <c r="GUV67" s="666"/>
      <c r="GUW67" s="666"/>
      <c r="GUX67" s="666"/>
      <c r="GUY67" s="666"/>
      <c r="GUZ67" s="666"/>
      <c r="GVA67" s="1453"/>
      <c r="GVB67" s="1453"/>
      <c r="GVC67" s="1453"/>
      <c r="GVD67" s="1454"/>
      <c r="GVE67" s="666"/>
      <c r="GVF67" s="666"/>
      <c r="GVG67" s="666"/>
      <c r="GVH67" s="1455"/>
      <c r="GVI67" s="666"/>
      <c r="GVJ67" s="666"/>
      <c r="GVK67" s="666"/>
      <c r="GVL67" s="666"/>
      <c r="GVM67" s="666"/>
      <c r="GVN67" s="666"/>
      <c r="GVO67" s="666"/>
      <c r="GVP67" s="666"/>
      <c r="GVQ67" s="666"/>
      <c r="GVR67" s="1453"/>
      <c r="GVS67" s="1453"/>
      <c r="GVT67" s="1453"/>
      <c r="GVU67" s="1454"/>
      <c r="GVV67" s="666"/>
      <c r="GVW67" s="666"/>
      <c r="GVX67" s="666"/>
      <c r="GVY67" s="1455"/>
      <c r="GVZ67" s="666"/>
      <c r="GWA67" s="666"/>
      <c r="GWB67" s="666"/>
      <c r="GWC67" s="666"/>
      <c r="GWD67" s="666"/>
      <c r="GWE67" s="666"/>
      <c r="GWF67" s="666"/>
      <c r="GWG67" s="666"/>
      <c r="GWH67" s="666"/>
      <c r="GWI67" s="1453"/>
      <c r="GWJ67" s="1453"/>
      <c r="GWK67" s="1453"/>
      <c r="GWL67" s="1454"/>
      <c r="GWM67" s="666"/>
      <c r="GWN67" s="666"/>
      <c r="GWO67" s="666"/>
      <c r="GWP67" s="1455"/>
      <c r="GWQ67" s="666"/>
      <c r="GWR67" s="666"/>
      <c r="GWS67" s="666"/>
      <c r="GWT67" s="666"/>
      <c r="GWU67" s="666"/>
      <c r="GWV67" s="666"/>
      <c r="GWW67" s="666"/>
      <c r="GWX67" s="666"/>
      <c r="GWY67" s="666"/>
      <c r="GWZ67" s="1453"/>
      <c r="GXA67" s="1453"/>
      <c r="GXB67" s="1453"/>
      <c r="GXC67" s="1454"/>
      <c r="GXD67" s="666"/>
      <c r="GXE67" s="666"/>
      <c r="GXF67" s="666"/>
      <c r="GXG67" s="1455"/>
      <c r="GXH67" s="666"/>
      <c r="GXI67" s="666"/>
      <c r="GXJ67" s="666"/>
      <c r="GXK67" s="666"/>
      <c r="GXL67" s="666"/>
      <c r="GXM67" s="666"/>
      <c r="GXN67" s="666"/>
      <c r="GXO67" s="666"/>
      <c r="GXP67" s="666"/>
      <c r="GXQ67" s="1453"/>
      <c r="GXR67" s="1453"/>
      <c r="GXS67" s="1453"/>
      <c r="GXT67" s="1454"/>
      <c r="GXU67" s="666"/>
      <c r="GXV67" s="666"/>
      <c r="GXW67" s="666"/>
      <c r="GXX67" s="1455"/>
      <c r="GXY67" s="666"/>
      <c r="GXZ67" s="666"/>
      <c r="GYA67" s="666"/>
      <c r="GYB67" s="666"/>
      <c r="GYC67" s="666"/>
      <c r="GYD67" s="666"/>
      <c r="GYE67" s="666"/>
      <c r="GYF67" s="666"/>
      <c r="GYG67" s="666"/>
      <c r="GYH67" s="1453"/>
      <c r="GYI67" s="1453"/>
      <c r="GYJ67" s="1453"/>
      <c r="GYK67" s="1454"/>
      <c r="GYL67" s="666"/>
      <c r="GYM67" s="666"/>
      <c r="GYN67" s="666"/>
      <c r="GYO67" s="1455"/>
      <c r="GYP67" s="666"/>
      <c r="GYQ67" s="666"/>
      <c r="GYR67" s="666"/>
      <c r="GYS67" s="666"/>
      <c r="GYT67" s="666"/>
      <c r="GYU67" s="666"/>
      <c r="GYV67" s="666"/>
      <c r="GYW67" s="666"/>
      <c r="GYX67" s="666"/>
      <c r="GYY67" s="1453"/>
      <c r="GYZ67" s="1453"/>
      <c r="GZA67" s="1453"/>
      <c r="GZB67" s="1454"/>
      <c r="GZC67" s="666"/>
      <c r="GZD67" s="666"/>
      <c r="GZE67" s="666"/>
      <c r="GZF67" s="1455"/>
      <c r="GZG67" s="666"/>
      <c r="GZH67" s="666"/>
      <c r="GZI67" s="666"/>
      <c r="GZJ67" s="666"/>
      <c r="GZK67" s="666"/>
      <c r="GZL67" s="666"/>
      <c r="GZM67" s="666"/>
      <c r="GZN67" s="666"/>
      <c r="GZO67" s="666"/>
      <c r="GZP67" s="1453"/>
      <c r="GZQ67" s="1453"/>
      <c r="GZR67" s="1453"/>
      <c r="GZS67" s="1454"/>
      <c r="GZT67" s="666"/>
      <c r="GZU67" s="666"/>
      <c r="GZV67" s="666"/>
      <c r="GZW67" s="1455"/>
      <c r="GZX67" s="666"/>
      <c r="GZY67" s="666"/>
      <c r="GZZ67" s="666"/>
      <c r="HAA67" s="666"/>
      <c r="HAB67" s="666"/>
      <c r="HAC67" s="666"/>
      <c r="HAD67" s="666"/>
      <c r="HAE67" s="666"/>
      <c r="HAF67" s="666"/>
      <c r="HAG67" s="1453"/>
      <c r="HAH67" s="1453"/>
      <c r="HAI67" s="1453"/>
      <c r="HAJ67" s="1454"/>
      <c r="HAK67" s="666"/>
      <c r="HAL67" s="666"/>
      <c r="HAM67" s="666"/>
      <c r="HAN67" s="1455"/>
      <c r="HAO67" s="666"/>
      <c r="HAP67" s="666"/>
      <c r="HAQ67" s="666"/>
      <c r="HAR67" s="666"/>
      <c r="HAS67" s="666"/>
      <c r="HAT67" s="666"/>
      <c r="HAU67" s="666"/>
      <c r="HAV67" s="666"/>
      <c r="HAW67" s="666"/>
      <c r="HAX67" s="1453"/>
      <c r="HAY67" s="1453"/>
      <c r="HAZ67" s="1453"/>
      <c r="HBA67" s="1454"/>
      <c r="HBB67" s="666"/>
      <c r="HBC67" s="666"/>
      <c r="HBD67" s="666"/>
      <c r="HBE67" s="1455"/>
      <c r="HBF67" s="666"/>
      <c r="HBG67" s="666"/>
      <c r="HBH67" s="666"/>
      <c r="HBI67" s="666"/>
      <c r="HBJ67" s="666"/>
      <c r="HBK67" s="666"/>
      <c r="HBL67" s="666"/>
      <c r="HBM67" s="666"/>
      <c r="HBN67" s="666"/>
      <c r="HBO67" s="1453"/>
      <c r="HBP67" s="1453"/>
      <c r="HBQ67" s="1453"/>
      <c r="HBR67" s="1454"/>
      <c r="HBS67" s="666"/>
      <c r="HBT67" s="666"/>
      <c r="HBU67" s="666"/>
      <c r="HBV67" s="1455"/>
      <c r="HBW67" s="666"/>
      <c r="HBX67" s="666"/>
      <c r="HBY67" s="666"/>
      <c r="HBZ67" s="666"/>
      <c r="HCA67" s="666"/>
      <c r="HCB67" s="666"/>
      <c r="HCC67" s="666"/>
      <c r="HCD67" s="666"/>
      <c r="HCE67" s="666"/>
      <c r="HCF67" s="1453"/>
      <c r="HCG67" s="1453"/>
      <c r="HCH67" s="1453"/>
      <c r="HCI67" s="1454"/>
      <c r="HCJ67" s="666"/>
      <c r="HCK67" s="666"/>
      <c r="HCL67" s="666"/>
      <c r="HCM67" s="1455"/>
      <c r="HCN67" s="666"/>
      <c r="HCO67" s="666"/>
      <c r="HCP67" s="666"/>
      <c r="HCQ67" s="666"/>
      <c r="HCR67" s="666"/>
      <c r="HCS67" s="666"/>
      <c r="HCT67" s="666"/>
      <c r="HCU67" s="666"/>
      <c r="HCV67" s="666"/>
      <c r="HCW67" s="1453"/>
      <c r="HCX67" s="1453"/>
      <c r="HCY67" s="1453"/>
      <c r="HCZ67" s="1454"/>
      <c r="HDA67" s="666"/>
      <c r="HDB67" s="666"/>
      <c r="HDC67" s="666"/>
      <c r="HDD67" s="1455"/>
      <c r="HDE67" s="666"/>
      <c r="HDF67" s="666"/>
      <c r="HDG67" s="666"/>
      <c r="HDH67" s="666"/>
      <c r="HDI67" s="666"/>
      <c r="HDJ67" s="666"/>
      <c r="HDK67" s="666"/>
      <c r="HDL67" s="666"/>
      <c r="HDM67" s="666"/>
      <c r="HDN67" s="1453"/>
      <c r="HDO67" s="1453"/>
      <c r="HDP67" s="1453"/>
      <c r="HDQ67" s="1454"/>
      <c r="HDR67" s="666"/>
      <c r="HDS67" s="666"/>
      <c r="HDT67" s="666"/>
      <c r="HDU67" s="1455"/>
      <c r="HDV67" s="666"/>
      <c r="HDW67" s="666"/>
      <c r="HDX67" s="666"/>
      <c r="HDY67" s="666"/>
      <c r="HDZ67" s="666"/>
      <c r="HEA67" s="666"/>
      <c r="HEB67" s="666"/>
      <c r="HEC67" s="666"/>
      <c r="HED67" s="666"/>
      <c r="HEE67" s="1453"/>
      <c r="HEF67" s="1453"/>
      <c r="HEG67" s="1453"/>
      <c r="HEH67" s="1454"/>
      <c r="HEI67" s="666"/>
      <c r="HEJ67" s="666"/>
      <c r="HEK67" s="666"/>
      <c r="HEL67" s="1455"/>
      <c r="HEM67" s="666"/>
      <c r="HEN67" s="666"/>
      <c r="HEO67" s="666"/>
      <c r="HEP67" s="666"/>
      <c r="HEQ67" s="666"/>
      <c r="HER67" s="666"/>
      <c r="HES67" s="666"/>
      <c r="HET67" s="666"/>
      <c r="HEU67" s="666"/>
      <c r="HEV67" s="1453"/>
      <c r="HEW67" s="1453"/>
      <c r="HEX67" s="1453"/>
      <c r="HEY67" s="1454"/>
      <c r="HEZ67" s="666"/>
      <c r="HFA67" s="666"/>
      <c r="HFB67" s="666"/>
      <c r="HFC67" s="1455"/>
      <c r="HFD67" s="666"/>
      <c r="HFE67" s="666"/>
      <c r="HFF67" s="666"/>
      <c r="HFG67" s="666"/>
      <c r="HFH67" s="666"/>
      <c r="HFI67" s="666"/>
      <c r="HFJ67" s="666"/>
      <c r="HFK67" s="666"/>
      <c r="HFL67" s="666"/>
      <c r="HFM67" s="1453"/>
      <c r="HFN67" s="1453"/>
      <c r="HFO67" s="1453"/>
      <c r="HFP67" s="1454"/>
      <c r="HFQ67" s="666"/>
      <c r="HFR67" s="666"/>
      <c r="HFS67" s="666"/>
      <c r="HFT67" s="1455"/>
      <c r="HFU67" s="666"/>
      <c r="HFV67" s="666"/>
      <c r="HFW67" s="666"/>
      <c r="HFX67" s="666"/>
      <c r="HFY67" s="666"/>
      <c r="HFZ67" s="666"/>
      <c r="HGA67" s="666"/>
      <c r="HGB67" s="666"/>
      <c r="HGC67" s="666"/>
      <c r="HGD67" s="1453"/>
      <c r="HGE67" s="1453"/>
      <c r="HGF67" s="1453"/>
      <c r="HGG67" s="1454"/>
      <c r="HGH67" s="666"/>
      <c r="HGI67" s="666"/>
      <c r="HGJ67" s="666"/>
      <c r="HGK67" s="1455"/>
      <c r="HGL67" s="666"/>
      <c r="HGM67" s="666"/>
      <c r="HGN67" s="666"/>
      <c r="HGO67" s="666"/>
      <c r="HGP67" s="666"/>
      <c r="HGQ67" s="666"/>
      <c r="HGR67" s="666"/>
      <c r="HGS67" s="666"/>
      <c r="HGT67" s="666"/>
      <c r="HGU67" s="1453"/>
      <c r="HGV67" s="1453"/>
      <c r="HGW67" s="1453"/>
      <c r="HGX67" s="1454"/>
      <c r="HGY67" s="666"/>
      <c r="HGZ67" s="666"/>
      <c r="HHA67" s="666"/>
      <c r="HHB67" s="1455"/>
      <c r="HHC67" s="666"/>
      <c r="HHD67" s="666"/>
      <c r="HHE67" s="666"/>
      <c r="HHF67" s="666"/>
      <c r="HHG67" s="666"/>
      <c r="HHH67" s="666"/>
      <c r="HHI67" s="666"/>
      <c r="HHJ67" s="666"/>
      <c r="HHK67" s="666"/>
      <c r="HHL67" s="1453"/>
      <c r="HHM67" s="1453"/>
      <c r="HHN67" s="1453"/>
      <c r="HHO67" s="1454"/>
      <c r="HHP67" s="666"/>
      <c r="HHQ67" s="666"/>
      <c r="HHR67" s="666"/>
      <c r="HHS67" s="1455"/>
      <c r="HHT67" s="666"/>
      <c r="HHU67" s="666"/>
      <c r="HHV67" s="666"/>
      <c r="HHW67" s="666"/>
      <c r="HHX67" s="666"/>
      <c r="HHY67" s="666"/>
      <c r="HHZ67" s="666"/>
      <c r="HIA67" s="666"/>
      <c r="HIB67" s="666"/>
      <c r="HIC67" s="1453"/>
      <c r="HID67" s="1453"/>
      <c r="HIE67" s="1453"/>
      <c r="HIF67" s="1454"/>
      <c r="HIG67" s="666"/>
      <c r="HIH67" s="666"/>
      <c r="HII67" s="666"/>
      <c r="HIJ67" s="1455"/>
      <c r="HIK67" s="666"/>
      <c r="HIL67" s="666"/>
      <c r="HIM67" s="666"/>
      <c r="HIN67" s="666"/>
      <c r="HIO67" s="666"/>
      <c r="HIP67" s="666"/>
      <c r="HIQ67" s="666"/>
      <c r="HIR67" s="666"/>
      <c r="HIS67" s="666"/>
      <c r="HIT67" s="1453"/>
      <c r="HIU67" s="1453"/>
      <c r="HIV67" s="1453"/>
      <c r="HIW67" s="1454"/>
      <c r="HIX67" s="666"/>
      <c r="HIY67" s="666"/>
      <c r="HIZ67" s="666"/>
      <c r="HJA67" s="1455"/>
      <c r="HJB67" s="666"/>
      <c r="HJC67" s="666"/>
      <c r="HJD67" s="666"/>
      <c r="HJE67" s="666"/>
      <c r="HJF67" s="666"/>
      <c r="HJG67" s="666"/>
      <c r="HJH67" s="666"/>
      <c r="HJI67" s="666"/>
      <c r="HJJ67" s="666"/>
      <c r="HJK67" s="1453"/>
      <c r="HJL67" s="1453"/>
      <c r="HJM67" s="1453"/>
      <c r="HJN67" s="1454"/>
      <c r="HJO67" s="666"/>
      <c r="HJP67" s="666"/>
      <c r="HJQ67" s="666"/>
      <c r="HJR67" s="1455"/>
      <c r="HJS67" s="666"/>
      <c r="HJT67" s="666"/>
      <c r="HJU67" s="666"/>
      <c r="HJV67" s="666"/>
      <c r="HJW67" s="666"/>
      <c r="HJX67" s="666"/>
      <c r="HJY67" s="666"/>
      <c r="HJZ67" s="666"/>
      <c r="HKA67" s="666"/>
      <c r="HKB67" s="1453"/>
      <c r="HKC67" s="1453"/>
      <c r="HKD67" s="1453"/>
      <c r="HKE67" s="1454"/>
      <c r="HKF67" s="666"/>
      <c r="HKG67" s="666"/>
      <c r="HKH67" s="666"/>
      <c r="HKI67" s="1455"/>
      <c r="HKJ67" s="666"/>
      <c r="HKK67" s="666"/>
      <c r="HKL67" s="666"/>
      <c r="HKM67" s="666"/>
      <c r="HKN67" s="666"/>
      <c r="HKO67" s="666"/>
      <c r="HKP67" s="666"/>
      <c r="HKQ67" s="666"/>
      <c r="HKR67" s="666"/>
      <c r="HKS67" s="1453"/>
      <c r="HKT67" s="1453"/>
      <c r="HKU67" s="1453"/>
      <c r="HKV67" s="1454"/>
      <c r="HKW67" s="666"/>
      <c r="HKX67" s="666"/>
      <c r="HKY67" s="666"/>
      <c r="HKZ67" s="1455"/>
      <c r="HLA67" s="666"/>
      <c r="HLB67" s="666"/>
      <c r="HLC67" s="666"/>
      <c r="HLD67" s="666"/>
      <c r="HLE67" s="666"/>
      <c r="HLF67" s="666"/>
      <c r="HLG67" s="666"/>
      <c r="HLH67" s="666"/>
      <c r="HLI67" s="666"/>
      <c r="HLJ67" s="1453"/>
      <c r="HLK67" s="1453"/>
      <c r="HLL67" s="1453"/>
      <c r="HLM67" s="1454"/>
      <c r="HLN67" s="666"/>
      <c r="HLO67" s="666"/>
      <c r="HLP67" s="666"/>
      <c r="HLQ67" s="1455"/>
      <c r="HLR67" s="666"/>
      <c r="HLS67" s="666"/>
      <c r="HLT67" s="666"/>
      <c r="HLU67" s="666"/>
      <c r="HLV67" s="666"/>
      <c r="HLW67" s="666"/>
      <c r="HLX67" s="666"/>
      <c r="HLY67" s="666"/>
      <c r="HLZ67" s="666"/>
      <c r="HMA67" s="1453"/>
      <c r="HMB67" s="1453"/>
      <c r="HMC67" s="1453"/>
      <c r="HMD67" s="1454"/>
      <c r="HME67" s="666"/>
      <c r="HMF67" s="666"/>
      <c r="HMG67" s="666"/>
      <c r="HMH67" s="1455"/>
      <c r="HMI67" s="666"/>
      <c r="HMJ67" s="666"/>
      <c r="HMK67" s="666"/>
      <c r="HML67" s="666"/>
      <c r="HMM67" s="666"/>
      <c r="HMN67" s="666"/>
      <c r="HMO67" s="666"/>
      <c r="HMP67" s="666"/>
      <c r="HMQ67" s="666"/>
      <c r="HMR67" s="1453"/>
      <c r="HMS67" s="1453"/>
      <c r="HMT67" s="1453"/>
      <c r="HMU67" s="1454"/>
      <c r="HMV67" s="666"/>
      <c r="HMW67" s="666"/>
      <c r="HMX67" s="666"/>
      <c r="HMY67" s="1455"/>
      <c r="HMZ67" s="666"/>
      <c r="HNA67" s="666"/>
      <c r="HNB67" s="666"/>
      <c r="HNC67" s="666"/>
      <c r="HND67" s="666"/>
      <c r="HNE67" s="666"/>
      <c r="HNF67" s="666"/>
      <c r="HNG67" s="666"/>
      <c r="HNH67" s="666"/>
      <c r="HNI67" s="1453"/>
      <c r="HNJ67" s="1453"/>
      <c r="HNK67" s="1453"/>
      <c r="HNL67" s="1454"/>
      <c r="HNM67" s="666"/>
      <c r="HNN67" s="666"/>
      <c r="HNO67" s="666"/>
      <c r="HNP67" s="1455"/>
      <c r="HNQ67" s="666"/>
      <c r="HNR67" s="666"/>
      <c r="HNS67" s="666"/>
      <c r="HNT67" s="666"/>
      <c r="HNU67" s="666"/>
      <c r="HNV67" s="666"/>
      <c r="HNW67" s="666"/>
      <c r="HNX67" s="666"/>
      <c r="HNY67" s="666"/>
      <c r="HNZ67" s="1453"/>
      <c r="HOA67" s="1453"/>
      <c r="HOB67" s="1453"/>
      <c r="HOC67" s="1454"/>
      <c r="HOD67" s="666"/>
      <c r="HOE67" s="666"/>
      <c r="HOF67" s="666"/>
      <c r="HOG67" s="1455"/>
      <c r="HOH67" s="666"/>
      <c r="HOI67" s="666"/>
      <c r="HOJ67" s="666"/>
      <c r="HOK67" s="666"/>
      <c r="HOL67" s="666"/>
      <c r="HOM67" s="666"/>
      <c r="HON67" s="666"/>
      <c r="HOO67" s="666"/>
      <c r="HOP67" s="666"/>
      <c r="HOQ67" s="1453"/>
      <c r="HOR67" s="1453"/>
      <c r="HOS67" s="1453"/>
      <c r="HOT67" s="1454"/>
      <c r="HOU67" s="666"/>
      <c r="HOV67" s="666"/>
      <c r="HOW67" s="666"/>
      <c r="HOX67" s="1455"/>
      <c r="HOY67" s="666"/>
      <c r="HOZ67" s="666"/>
      <c r="HPA67" s="666"/>
      <c r="HPB67" s="666"/>
      <c r="HPC67" s="666"/>
      <c r="HPD67" s="666"/>
      <c r="HPE67" s="666"/>
      <c r="HPF67" s="666"/>
      <c r="HPG67" s="666"/>
      <c r="HPH67" s="1453"/>
      <c r="HPI67" s="1453"/>
      <c r="HPJ67" s="1453"/>
      <c r="HPK67" s="1454"/>
      <c r="HPL67" s="666"/>
      <c r="HPM67" s="666"/>
      <c r="HPN67" s="666"/>
      <c r="HPO67" s="1455"/>
      <c r="HPP67" s="666"/>
      <c r="HPQ67" s="666"/>
      <c r="HPR67" s="666"/>
      <c r="HPS67" s="666"/>
      <c r="HPT67" s="666"/>
      <c r="HPU67" s="666"/>
      <c r="HPV67" s="666"/>
      <c r="HPW67" s="666"/>
      <c r="HPX67" s="666"/>
      <c r="HPY67" s="1453"/>
      <c r="HPZ67" s="1453"/>
      <c r="HQA67" s="1453"/>
      <c r="HQB67" s="1454"/>
      <c r="HQC67" s="666"/>
      <c r="HQD67" s="666"/>
      <c r="HQE67" s="666"/>
      <c r="HQF67" s="1455"/>
      <c r="HQG67" s="666"/>
      <c r="HQH67" s="666"/>
      <c r="HQI67" s="666"/>
      <c r="HQJ67" s="666"/>
      <c r="HQK67" s="666"/>
      <c r="HQL67" s="666"/>
      <c r="HQM67" s="666"/>
      <c r="HQN67" s="666"/>
      <c r="HQO67" s="666"/>
      <c r="HQP67" s="1453"/>
      <c r="HQQ67" s="1453"/>
      <c r="HQR67" s="1453"/>
      <c r="HQS67" s="1454"/>
      <c r="HQT67" s="666"/>
      <c r="HQU67" s="666"/>
      <c r="HQV67" s="666"/>
      <c r="HQW67" s="1455"/>
      <c r="HQX67" s="666"/>
      <c r="HQY67" s="666"/>
      <c r="HQZ67" s="666"/>
      <c r="HRA67" s="666"/>
      <c r="HRB67" s="666"/>
      <c r="HRC67" s="666"/>
      <c r="HRD67" s="666"/>
      <c r="HRE67" s="666"/>
      <c r="HRF67" s="666"/>
      <c r="HRG67" s="1453"/>
      <c r="HRH67" s="1453"/>
      <c r="HRI67" s="1453"/>
      <c r="HRJ67" s="1454"/>
      <c r="HRK67" s="666"/>
      <c r="HRL67" s="666"/>
      <c r="HRM67" s="666"/>
      <c r="HRN67" s="1455"/>
      <c r="HRO67" s="666"/>
      <c r="HRP67" s="666"/>
      <c r="HRQ67" s="666"/>
      <c r="HRR67" s="666"/>
      <c r="HRS67" s="666"/>
      <c r="HRT67" s="666"/>
      <c r="HRU67" s="666"/>
      <c r="HRV67" s="666"/>
      <c r="HRW67" s="666"/>
      <c r="HRX67" s="1453"/>
      <c r="HRY67" s="1453"/>
      <c r="HRZ67" s="1453"/>
      <c r="HSA67" s="1454"/>
      <c r="HSB67" s="666"/>
      <c r="HSC67" s="666"/>
      <c r="HSD67" s="666"/>
      <c r="HSE67" s="1455"/>
      <c r="HSF67" s="666"/>
      <c r="HSG67" s="666"/>
      <c r="HSH67" s="666"/>
      <c r="HSI67" s="666"/>
      <c r="HSJ67" s="666"/>
      <c r="HSK67" s="666"/>
      <c r="HSL67" s="666"/>
      <c r="HSM67" s="666"/>
      <c r="HSN67" s="666"/>
      <c r="HSO67" s="1453"/>
      <c r="HSP67" s="1453"/>
      <c r="HSQ67" s="1453"/>
      <c r="HSR67" s="1454"/>
      <c r="HSS67" s="666"/>
      <c r="HST67" s="666"/>
      <c r="HSU67" s="666"/>
      <c r="HSV67" s="1455"/>
      <c r="HSW67" s="666"/>
      <c r="HSX67" s="666"/>
      <c r="HSY67" s="666"/>
      <c r="HSZ67" s="666"/>
      <c r="HTA67" s="666"/>
      <c r="HTB67" s="666"/>
      <c r="HTC67" s="666"/>
      <c r="HTD67" s="666"/>
      <c r="HTE67" s="666"/>
      <c r="HTF67" s="1453"/>
      <c r="HTG67" s="1453"/>
      <c r="HTH67" s="1453"/>
      <c r="HTI67" s="1454"/>
      <c r="HTJ67" s="666"/>
      <c r="HTK67" s="666"/>
      <c r="HTL67" s="666"/>
      <c r="HTM67" s="1455"/>
      <c r="HTN67" s="666"/>
      <c r="HTO67" s="666"/>
      <c r="HTP67" s="666"/>
      <c r="HTQ67" s="666"/>
      <c r="HTR67" s="666"/>
      <c r="HTS67" s="666"/>
      <c r="HTT67" s="666"/>
      <c r="HTU67" s="666"/>
      <c r="HTV67" s="666"/>
      <c r="HTW67" s="1453"/>
      <c r="HTX67" s="1453"/>
      <c r="HTY67" s="1453"/>
      <c r="HTZ67" s="1454"/>
      <c r="HUA67" s="666"/>
      <c r="HUB67" s="666"/>
      <c r="HUC67" s="666"/>
      <c r="HUD67" s="1455"/>
      <c r="HUE67" s="666"/>
      <c r="HUF67" s="666"/>
      <c r="HUG67" s="666"/>
      <c r="HUH67" s="666"/>
      <c r="HUI67" s="666"/>
      <c r="HUJ67" s="666"/>
      <c r="HUK67" s="666"/>
      <c r="HUL67" s="666"/>
      <c r="HUM67" s="666"/>
      <c r="HUN67" s="1453"/>
      <c r="HUO67" s="1453"/>
      <c r="HUP67" s="1453"/>
      <c r="HUQ67" s="1454"/>
      <c r="HUR67" s="666"/>
      <c r="HUS67" s="666"/>
      <c r="HUT67" s="666"/>
      <c r="HUU67" s="1455"/>
      <c r="HUV67" s="666"/>
      <c r="HUW67" s="666"/>
      <c r="HUX67" s="666"/>
      <c r="HUY67" s="666"/>
      <c r="HUZ67" s="666"/>
      <c r="HVA67" s="666"/>
      <c r="HVB67" s="666"/>
      <c r="HVC67" s="666"/>
      <c r="HVD67" s="666"/>
      <c r="HVE67" s="1453"/>
      <c r="HVF67" s="1453"/>
      <c r="HVG67" s="1453"/>
      <c r="HVH67" s="1454"/>
      <c r="HVI67" s="666"/>
      <c r="HVJ67" s="666"/>
      <c r="HVK67" s="666"/>
      <c r="HVL67" s="1455"/>
      <c r="HVM67" s="666"/>
      <c r="HVN67" s="666"/>
      <c r="HVO67" s="666"/>
      <c r="HVP67" s="666"/>
      <c r="HVQ67" s="666"/>
      <c r="HVR67" s="666"/>
      <c r="HVS67" s="666"/>
      <c r="HVT67" s="666"/>
      <c r="HVU67" s="666"/>
      <c r="HVV67" s="1453"/>
      <c r="HVW67" s="1453"/>
      <c r="HVX67" s="1453"/>
      <c r="HVY67" s="1454"/>
      <c r="HVZ67" s="666"/>
      <c r="HWA67" s="666"/>
      <c r="HWB67" s="666"/>
      <c r="HWC67" s="1455"/>
      <c r="HWD67" s="666"/>
      <c r="HWE67" s="666"/>
      <c r="HWF67" s="666"/>
      <c r="HWG67" s="666"/>
      <c r="HWH67" s="666"/>
      <c r="HWI67" s="666"/>
      <c r="HWJ67" s="666"/>
      <c r="HWK67" s="666"/>
      <c r="HWL67" s="666"/>
      <c r="HWM67" s="1453"/>
      <c r="HWN67" s="1453"/>
      <c r="HWO67" s="1453"/>
      <c r="HWP67" s="1454"/>
      <c r="HWQ67" s="666"/>
      <c r="HWR67" s="666"/>
      <c r="HWS67" s="666"/>
      <c r="HWT67" s="1455"/>
      <c r="HWU67" s="666"/>
      <c r="HWV67" s="666"/>
      <c r="HWW67" s="666"/>
      <c r="HWX67" s="666"/>
      <c r="HWY67" s="666"/>
      <c r="HWZ67" s="666"/>
      <c r="HXA67" s="666"/>
      <c r="HXB67" s="666"/>
      <c r="HXC67" s="666"/>
      <c r="HXD67" s="1453"/>
      <c r="HXE67" s="1453"/>
      <c r="HXF67" s="1453"/>
      <c r="HXG67" s="1454"/>
      <c r="HXH67" s="666"/>
      <c r="HXI67" s="666"/>
      <c r="HXJ67" s="666"/>
      <c r="HXK67" s="1455"/>
      <c r="HXL67" s="666"/>
      <c r="HXM67" s="666"/>
      <c r="HXN67" s="666"/>
      <c r="HXO67" s="666"/>
      <c r="HXP67" s="666"/>
      <c r="HXQ67" s="666"/>
      <c r="HXR67" s="666"/>
      <c r="HXS67" s="666"/>
      <c r="HXT67" s="666"/>
      <c r="HXU67" s="1453"/>
      <c r="HXV67" s="1453"/>
      <c r="HXW67" s="1453"/>
      <c r="HXX67" s="1454"/>
      <c r="HXY67" s="666"/>
      <c r="HXZ67" s="666"/>
      <c r="HYA67" s="666"/>
      <c r="HYB67" s="1455"/>
      <c r="HYC67" s="666"/>
      <c r="HYD67" s="666"/>
      <c r="HYE67" s="666"/>
      <c r="HYF67" s="666"/>
      <c r="HYG67" s="666"/>
      <c r="HYH67" s="666"/>
      <c r="HYI67" s="666"/>
      <c r="HYJ67" s="666"/>
      <c r="HYK67" s="666"/>
      <c r="HYL67" s="1453"/>
      <c r="HYM67" s="1453"/>
      <c r="HYN67" s="1453"/>
      <c r="HYO67" s="1454"/>
      <c r="HYP67" s="666"/>
      <c r="HYQ67" s="666"/>
      <c r="HYR67" s="666"/>
      <c r="HYS67" s="1455"/>
      <c r="HYT67" s="666"/>
      <c r="HYU67" s="666"/>
      <c r="HYV67" s="666"/>
      <c r="HYW67" s="666"/>
      <c r="HYX67" s="666"/>
      <c r="HYY67" s="666"/>
      <c r="HYZ67" s="666"/>
      <c r="HZA67" s="666"/>
      <c r="HZB67" s="666"/>
      <c r="HZC67" s="1453"/>
      <c r="HZD67" s="1453"/>
      <c r="HZE67" s="1453"/>
      <c r="HZF67" s="1454"/>
      <c r="HZG67" s="666"/>
      <c r="HZH67" s="666"/>
      <c r="HZI67" s="666"/>
      <c r="HZJ67" s="1455"/>
      <c r="HZK67" s="666"/>
      <c r="HZL67" s="666"/>
      <c r="HZM67" s="666"/>
      <c r="HZN67" s="666"/>
      <c r="HZO67" s="666"/>
      <c r="HZP67" s="666"/>
      <c r="HZQ67" s="666"/>
      <c r="HZR67" s="666"/>
      <c r="HZS67" s="666"/>
      <c r="HZT67" s="1453"/>
      <c r="HZU67" s="1453"/>
      <c r="HZV67" s="1453"/>
      <c r="HZW67" s="1454"/>
      <c r="HZX67" s="666"/>
      <c r="HZY67" s="666"/>
      <c r="HZZ67" s="666"/>
      <c r="IAA67" s="1455"/>
      <c r="IAB67" s="666"/>
      <c r="IAC67" s="666"/>
      <c r="IAD67" s="666"/>
      <c r="IAE67" s="666"/>
      <c r="IAF67" s="666"/>
      <c r="IAG67" s="666"/>
      <c r="IAH67" s="666"/>
      <c r="IAI67" s="666"/>
      <c r="IAJ67" s="666"/>
      <c r="IAK67" s="1453"/>
      <c r="IAL67" s="1453"/>
      <c r="IAM67" s="1453"/>
      <c r="IAN67" s="1454"/>
      <c r="IAO67" s="666"/>
      <c r="IAP67" s="666"/>
      <c r="IAQ67" s="666"/>
      <c r="IAR67" s="1455"/>
      <c r="IAS67" s="666"/>
      <c r="IAT67" s="666"/>
      <c r="IAU67" s="666"/>
      <c r="IAV67" s="666"/>
      <c r="IAW67" s="666"/>
      <c r="IAX67" s="666"/>
      <c r="IAY67" s="666"/>
      <c r="IAZ67" s="666"/>
      <c r="IBA67" s="666"/>
      <c r="IBB67" s="1453"/>
      <c r="IBC67" s="1453"/>
      <c r="IBD67" s="1453"/>
      <c r="IBE67" s="1454"/>
      <c r="IBF67" s="666"/>
      <c r="IBG67" s="666"/>
      <c r="IBH67" s="666"/>
      <c r="IBI67" s="1455"/>
      <c r="IBJ67" s="666"/>
      <c r="IBK67" s="666"/>
      <c r="IBL67" s="666"/>
      <c r="IBM67" s="666"/>
      <c r="IBN67" s="666"/>
      <c r="IBO67" s="666"/>
      <c r="IBP67" s="666"/>
      <c r="IBQ67" s="666"/>
      <c r="IBR67" s="666"/>
      <c r="IBS67" s="1453"/>
      <c r="IBT67" s="1453"/>
      <c r="IBU67" s="1453"/>
      <c r="IBV67" s="1454"/>
      <c r="IBW67" s="666"/>
      <c r="IBX67" s="666"/>
      <c r="IBY67" s="666"/>
      <c r="IBZ67" s="1455"/>
      <c r="ICA67" s="666"/>
      <c r="ICB67" s="666"/>
      <c r="ICC67" s="666"/>
      <c r="ICD67" s="666"/>
      <c r="ICE67" s="666"/>
      <c r="ICF67" s="666"/>
      <c r="ICG67" s="666"/>
      <c r="ICH67" s="666"/>
      <c r="ICI67" s="666"/>
      <c r="ICJ67" s="1453"/>
      <c r="ICK67" s="1453"/>
      <c r="ICL67" s="1453"/>
      <c r="ICM67" s="1454"/>
      <c r="ICN67" s="666"/>
      <c r="ICO67" s="666"/>
      <c r="ICP67" s="666"/>
      <c r="ICQ67" s="1455"/>
      <c r="ICR67" s="666"/>
      <c r="ICS67" s="666"/>
      <c r="ICT67" s="666"/>
      <c r="ICU67" s="666"/>
      <c r="ICV67" s="666"/>
      <c r="ICW67" s="666"/>
      <c r="ICX67" s="666"/>
      <c r="ICY67" s="666"/>
      <c r="ICZ67" s="666"/>
      <c r="IDA67" s="1453"/>
      <c r="IDB67" s="1453"/>
      <c r="IDC67" s="1453"/>
      <c r="IDD67" s="1454"/>
      <c r="IDE67" s="666"/>
      <c r="IDF67" s="666"/>
      <c r="IDG67" s="666"/>
      <c r="IDH67" s="1455"/>
      <c r="IDI67" s="666"/>
      <c r="IDJ67" s="666"/>
      <c r="IDK67" s="666"/>
      <c r="IDL67" s="666"/>
      <c r="IDM67" s="666"/>
      <c r="IDN67" s="666"/>
      <c r="IDO67" s="666"/>
      <c r="IDP67" s="666"/>
      <c r="IDQ67" s="666"/>
      <c r="IDR67" s="1453"/>
      <c r="IDS67" s="1453"/>
      <c r="IDT67" s="1453"/>
      <c r="IDU67" s="1454"/>
      <c r="IDV67" s="666"/>
      <c r="IDW67" s="666"/>
      <c r="IDX67" s="666"/>
      <c r="IDY67" s="1455"/>
      <c r="IDZ67" s="666"/>
      <c r="IEA67" s="666"/>
      <c r="IEB67" s="666"/>
      <c r="IEC67" s="666"/>
      <c r="IED67" s="666"/>
      <c r="IEE67" s="666"/>
      <c r="IEF67" s="666"/>
      <c r="IEG67" s="666"/>
      <c r="IEH67" s="666"/>
      <c r="IEI67" s="1453"/>
      <c r="IEJ67" s="1453"/>
      <c r="IEK67" s="1453"/>
      <c r="IEL67" s="1454"/>
      <c r="IEM67" s="666"/>
      <c r="IEN67" s="666"/>
      <c r="IEO67" s="666"/>
      <c r="IEP67" s="1455"/>
      <c r="IEQ67" s="666"/>
      <c r="IER67" s="666"/>
      <c r="IES67" s="666"/>
      <c r="IET67" s="666"/>
      <c r="IEU67" s="666"/>
      <c r="IEV67" s="666"/>
      <c r="IEW67" s="666"/>
      <c r="IEX67" s="666"/>
      <c r="IEY67" s="666"/>
      <c r="IEZ67" s="1453"/>
      <c r="IFA67" s="1453"/>
      <c r="IFB67" s="1453"/>
      <c r="IFC67" s="1454"/>
      <c r="IFD67" s="666"/>
      <c r="IFE67" s="666"/>
      <c r="IFF67" s="666"/>
      <c r="IFG67" s="1455"/>
      <c r="IFH67" s="666"/>
      <c r="IFI67" s="666"/>
      <c r="IFJ67" s="666"/>
      <c r="IFK67" s="666"/>
      <c r="IFL67" s="666"/>
      <c r="IFM67" s="666"/>
      <c r="IFN67" s="666"/>
      <c r="IFO67" s="666"/>
      <c r="IFP67" s="666"/>
      <c r="IFQ67" s="1453"/>
      <c r="IFR67" s="1453"/>
      <c r="IFS67" s="1453"/>
      <c r="IFT67" s="1454"/>
      <c r="IFU67" s="666"/>
      <c r="IFV67" s="666"/>
      <c r="IFW67" s="666"/>
      <c r="IFX67" s="1455"/>
      <c r="IFY67" s="666"/>
      <c r="IFZ67" s="666"/>
      <c r="IGA67" s="666"/>
      <c r="IGB67" s="666"/>
      <c r="IGC67" s="666"/>
      <c r="IGD67" s="666"/>
      <c r="IGE67" s="666"/>
      <c r="IGF67" s="666"/>
      <c r="IGG67" s="666"/>
      <c r="IGH67" s="1453"/>
      <c r="IGI67" s="1453"/>
      <c r="IGJ67" s="1453"/>
      <c r="IGK67" s="1454"/>
      <c r="IGL67" s="666"/>
      <c r="IGM67" s="666"/>
      <c r="IGN67" s="666"/>
      <c r="IGO67" s="1455"/>
      <c r="IGP67" s="666"/>
      <c r="IGQ67" s="666"/>
      <c r="IGR67" s="666"/>
      <c r="IGS67" s="666"/>
      <c r="IGT67" s="666"/>
      <c r="IGU67" s="666"/>
      <c r="IGV67" s="666"/>
      <c r="IGW67" s="666"/>
      <c r="IGX67" s="666"/>
      <c r="IGY67" s="1453"/>
      <c r="IGZ67" s="1453"/>
      <c r="IHA67" s="1453"/>
      <c r="IHB67" s="1454"/>
      <c r="IHC67" s="666"/>
      <c r="IHD67" s="666"/>
      <c r="IHE67" s="666"/>
      <c r="IHF67" s="1455"/>
      <c r="IHG67" s="666"/>
      <c r="IHH67" s="666"/>
      <c r="IHI67" s="666"/>
      <c r="IHJ67" s="666"/>
      <c r="IHK67" s="666"/>
      <c r="IHL67" s="666"/>
      <c r="IHM67" s="666"/>
      <c r="IHN67" s="666"/>
      <c r="IHO67" s="666"/>
      <c r="IHP67" s="1453"/>
      <c r="IHQ67" s="1453"/>
      <c r="IHR67" s="1453"/>
      <c r="IHS67" s="1454"/>
      <c r="IHT67" s="666"/>
      <c r="IHU67" s="666"/>
      <c r="IHV67" s="666"/>
      <c r="IHW67" s="1455"/>
      <c r="IHX67" s="666"/>
      <c r="IHY67" s="666"/>
      <c r="IHZ67" s="666"/>
      <c r="IIA67" s="666"/>
      <c r="IIB67" s="666"/>
      <c r="IIC67" s="666"/>
      <c r="IID67" s="666"/>
      <c r="IIE67" s="666"/>
      <c r="IIF67" s="666"/>
      <c r="IIG67" s="1453"/>
      <c r="IIH67" s="1453"/>
      <c r="III67" s="1453"/>
      <c r="IIJ67" s="1454"/>
      <c r="IIK67" s="666"/>
      <c r="IIL67" s="666"/>
      <c r="IIM67" s="666"/>
      <c r="IIN67" s="1455"/>
      <c r="IIO67" s="666"/>
      <c r="IIP67" s="666"/>
      <c r="IIQ67" s="666"/>
      <c r="IIR67" s="666"/>
      <c r="IIS67" s="666"/>
      <c r="IIT67" s="666"/>
      <c r="IIU67" s="666"/>
      <c r="IIV67" s="666"/>
      <c r="IIW67" s="666"/>
      <c r="IIX67" s="1453"/>
      <c r="IIY67" s="1453"/>
      <c r="IIZ67" s="1453"/>
      <c r="IJA67" s="1454"/>
      <c r="IJB67" s="666"/>
      <c r="IJC67" s="666"/>
      <c r="IJD67" s="666"/>
      <c r="IJE67" s="1455"/>
      <c r="IJF67" s="666"/>
      <c r="IJG67" s="666"/>
      <c r="IJH67" s="666"/>
      <c r="IJI67" s="666"/>
      <c r="IJJ67" s="666"/>
      <c r="IJK67" s="666"/>
      <c r="IJL67" s="666"/>
      <c r="IJM67" s="666"/>
      <c r="IJN67" s="666"/>
      <c r="IJO67" s="1453"/>
      <c r="IJP67" s="1453"/>
      <c r="IJQ67" s="1453"/>
      <c r="IJR67" s="1454"/>
      <c r="IJS67" s="666"/>
      <c r="IJT67" s="666"/>
      <c r="IJU67" s="666"/>
      <c r="IJV67" s="1455"/>
      <c r="IJW67" s="666"/>
      <c r="IJX67" s="666"/>
      <c r="IJY67" s="666"/>
      <c r="IJZ67" s="666"/>
      <c r="IKA67" s="666"/>
      <c r="IKB67" s="666"/>
      <c r="IKC67" s="666"/>
      <c r="IKD67" s="666"/>
      <c r="IKE67" s="666"/>
      <c r="IKF67" s="1453"/>
      <c r="IKG67" s="1453"/>
      <c r="IKH67" s="1453"/>
      <c r="IKI67" s="1454"/>
      <c r="IKJ67" s="666"/>
      <c r="IKK67" s="666"/>
      <c r="IKL67" s="666"/>
      <c r="IKM67" s="1455"/>
      <c r="IKN67" s="666"/>
      <c r="IKO67" s="666"/>
      <c r="IKP67" s="666"/>
      <c r="IKQ67" s="666"/>
      <c r="IKR67" s="666"/>
      <c r="IKS67" s="666"/>
      <c r="IKT67" s="666"/>
      <c r="IKU67" s="666"/>
      <c r="IKV67" s="666"/>
      <c r="IKW67" s="1453"/>
      <c r="IKX67" s="1453"/>
      <c r="IKY67" s="1453"/>
      <c r="IKZ67" s="1454"/>
      <c r="ILA67" s="666"/>
      <c r="ILB67" s="666"/>
      <c r="ILC67" s="666"/>
      <c r="ILD67" s="1455"/>
      <c r="ILE67" s="666"/>
      <c r="ILF67" s="666"/>
      <c r="ILG67" s="666"/>
      <c r="ILH67" s="666"/>
      <c r="ILI67" s="666"/>
      <c r="ILJ67" s="666"/>
      <c r="ILK67" s="666"/>
      <c r="ILL67" s="666"/>
      <c r="ILM67" s="666"/>
      <c r="ILN67" s="1453"/>
      <c r="ILO67" s="1453"/>
      <c r="ILP67" s="1453"/>
      <c r="ILQ67" s="1454"/>
      <c r="ILR67" s="666"/>
      <c r="ILS67" s="666"/>
      <c r="ILT67" s="666"/>
      <c r="ILU67" s="1455"/>
      <c r="ILV67" s="666"/>
      <c r="ILW67" s="666"/>
      <c r="ILX67" s="666"/>
      <c r="ILY67" s="666"/>
      <c r="ILZ67" s="666"/>
      <c r="IMA67" s="666"/>
      <c r="IMB67" s="666"/>
      <c r="IMC67" s="666"/>
      <c r="IMD67" s="666"/>
      <c r="IME67" s="1453"/>
      <c r="IMF67" s="1453"/>
      <c r="IMG67" s="1453"/>
      <c r="IMH67" s="1454"/>
      <c r="IMI67" s="666"/>
      <c r="IMJ67" s="666"/>
      <c r="IMK67" s="666"/>
      <c r="IML67" s="1455"/>
      <c r="IMM67" s="666"/>
      <c r="IMN67" s="666"/>
      <c r="IMO67" s="666"/>
      <c r="IMP67" s="666"/>
      <c r="IMQ67" s="666"/>
      <c r="IMR67" s="666"/>
      <c r="IMS67" s="666"/>
      <c r="IMT67" s="666"/>
      <c r="IMU67" s="666"/>
      <c r="IMV67" s="1453"/>
      <c r="IMW67" s="1453"/>
      <c r="IMX67" s="1453"/>
      <c r="IMY67" s="1454"/>
      <c r="IMZ67" s="666"/>
      <c r="INA67" s="666"/>
      <c r="INB67" s="666"/>
      <c r="INC67" s="1455"/>
      <c r="IND67" s="666"/>
      <c r="INE67" s="666"/>
      <c r="INF67" s="666"/>
      <c r="ING67" s="666"/>
      <c r="INH67" s="666"/>
      <c r="INI67" s="666"/>
      <c r="INJ67" s="666"/>
      <c r="INK67" s="666"/>
      <c r="INL67" s="666"/>
      <c r="INM67" s="1453"/>
      <c r="INN67" s="1453"/>
      <c r="INO67" s="1453"/>
      <c r="INP67" s="1454"/>
      <c r="INQ67" s="666"/>
      <c r="INR67" s="666"/>
      <c r="INS67" s="666"/>
      <c r="INT67" s="1455"/>
      <c r="INU67" s="666"/>
      <c r="INV67" s="666"/>
      <c r="INW67" s="666"/>
      <c r="INX67" s="666"/>
      <c r="INY67" s="666"/>
      <c r="INZ67" s="666"/>
      <c r="IOA67" s="666"/>
      <c r="IOB67" s="666"/>
      <c r="IOC67" s="666"/>
      <c r="IOD67" s="1453"/>
      <c r="IOE67" s="1453"/>
      <c r="IOF67" s="1453"/>
      <c r="IOG67" s="1454"/>
      <c r="IOH67" s="666"/>
      <c r="IOI67" s="666"/>
      <c r="IOJ67" s="666"/>
      <c r="IOK67" s="1455"/>
      <c r="IOL67" s="666"/>
      <c r="IOM67" s="666"/>
      <c r="ION67" s="666"/>
      <c r="IOO67" s="666"/>
      <c r="IOP67" s="666"/>
      <c r="IOQ67" s="666"/>
      <c r="IOR67" s="666"/>
      <c r="IOS67" s="666"/>
      <c r="IOT67" s="666"/>
      <c r="IOU67" s="1453"/>
      <c r="IOV67" s="1453"/>
      <c r="IOW67" s="1453"/>
      <c r="IOX67" s="1454"/>
      <c r="IOY67" s="666"/>
      <c r="IOZ67" s="666"/>
      <c r="IPA67" s="666"/>
      <c r="IPB67" s="1455"/>
      <c r="IPC67" s="666"/>
      <c r="IPD67" s="666"/>
      <c r="IPE67" s="666"/>
      <c r="IPF67" s="666"/>
      <c r="IPG67" s="666"/>
      <c r="IPH67" s="666"/>
      <c r="IPI67" s="666"/>
      <c r="IPJ67" s="666"/>
      <c r="IPK67" s="666"/>
      <c r="IPL67" s="1453"/>
      <c r="IPM67" s="1453"/>
      <c r="IPN67" s="1453"/>
      <c r="IPO67" s="1454"/>
      <c r="IPP67" s="666"/>
      <c r="IPQ67" s="666"/>
      <c r="IPR67" s="666"/>
      <c r="IPS67" s="1455"/>
      <c r="IPT67" s="666"/>
      <c r="IPU67" s="666"/>
      <c r="IPV67" s="666"/>
      <c r="IPW67" s="666"/>
      <c r="IPX67" s="666"/>
      <c r="IPY67" s="666"/>
      <c r="IPZ67" s="666"/>
      <c r="IQA67" s="666"/>
      <c r="IQB67" s="666"/>
      <c r="IQC67" s="1453"/>
      <c r="IQD67" s="1453"/>
      <c r="IQE67" s="1453"/>
      <c r="IQF67" s="1454"/>
      <c r="IQG67" s="666"/>
      <c r="IQH67" s="666"/>
      <c r="IQI67" s="666"/>
      <c r="IQJ67" s="1455"/>
      <c r="IQK67" s="666"/>
      <c r="IQL67" s="666"/>
      <c r="IQM67" s="666"/>
      <c r="IQN67" s="666"/>
      <c r="IQO67" s="666"/>
      <c r="IQP67" s="666"/>
      <c r="IQQ67" s="666"/>
      <c r="IQR67" s="666"/>
      <c r="IQS67" s="666"/>
      <c r="IQT67" s="1453"/>
      <c r="IQU67" s="1453"/>
      <c r="IQV67" s="1453"/>
      <c r="IQW67" s="1454"/>
      <c r="IQX67" s="666"/>
      <c r="IQY67" s="666"/>
      <c r="IQZ67" s="666"/>
      <c r="IRA67" s="1455"/>
      <c r="IRB67" s="666"/>
      <c r="IRC67" s="666"/>
      <c r="IRD67" s="666"/>
      <c r="IRE67" s="666"/>
      <c r="IRF67" s="666"/>
      <c r="IRG67" s="666"/>
      <c r="IRH67" s="666"/>
      <c r="IRI67" s="666"/>
      <c r="IRJ67" s="666"/>
      <c r="IRK67" s="1453"/>
      <c r="IRL67" s="1453"/>
      <c r="IRM67" s="1453"/>
      <c r="IRN67" s="1454"/>
      <c r="IRO67" s="666"/>
      <c r="IRP67" s="666"/>
      <c r="IRQ67" s="666"/>
      <c r="IRR67" s="1455"/>
      <c r="IRS67" s="666"/>
      <c r="IRT67" s="666"/>
      <c r="IRU67" s="666"/>
      <c r="IRV67" s="666"/>
      <c r="IRW67" s="666"/>
      <c r="IRX67" s="666"/>
      <c r="IRY67" s="666"/>
      <c r="IRZ67" s="666"/>
      <c r="ISA67" s="666"/>
      <c r="ISB67" s="1453"/>
      <c r="ISC67" s="1453"/>
      <c r="ISD67" s="1453"/>
      <c r="ISE67" s="1454"/>
      <c r="ISF67" s="666"/>
      <c r="ISG67" s="666"/>
      <c r="ISH67" s="666"/>
      <c r="ISI67" s="1455"/>
      <c r="ISJ67" s="666"/>
      <c r="ISK67" s="666"/>
      <c r="ISL67" s="666"/>
      <c r="ISM67" s="666"/>
      <c r="ISN67" s="666"/>
      <c r="ISO67" s="666"/>
      <c r="ISP67" s="666"/>
      <c r="ISQ67" s="666"/>
      <c r="ISR67" s="666"/>
      <c r="ISS67" s="1453"/>
      <c r="IST67" s="1453"/>
      <c r="ISU67" s="1453"/>
      <c r="ISV67" s="1454"/>
      <c r="ISW67" s="666"/>
      <c r="ISX67" s="666"/>
      <c r="ISY67" s="666"/>
      <c r="ISZ67" s="1455"/>
      <c r="ITA67" s="666"/>
      <c r="ITB67" s="666"/>
      <c r="ITC67" s="666"/>
      <c r="ITD67" s="666"/>
      <c r="ITE67" s="666"/>
      <c r="ITF67" s="666"/>
      <c r="ITG67" s="666"/>
      <c r="ITH67" s="666"/>
      <c r="ITI67" s="666"/>
      <c r="ITJ67" s="1453"/>
      <c r="ITK67" s="1453"/>
      <c r="ITL67" s="1453"/>
      <c r="ITM67" s="1454"/>
      <c r="ITN67" s="666"/>
      <c r="ITO67" s="666"/>
      <c r="ITP67" s="666"/>
      <c r="ITQ67" s="1455"/>
      <c r="ITR67" s="666"/>
      <c r="ITS67" s="666"/>
      <c r="ITT67" s="666"/>
      <c r="ITU67" s="666"/>
      <c r="ITV67" s="666"/>
      <c r="ITW67" s="666"/>
      <c r="ITX67" s="666"/>
      <c r="ITY67" s="666"/>
      <c r="ITZ67" s="666"/>
      <c r="IUA67" s="1453"/>
      <c r="IUB67" s="1453"/>
      <c r="IUC67" s="1453"/>
      <c r="IUD67" s="1454"/>
      <c r="IUE67" s="666"/>
      <c r="IUF67" s="666"/>
      <c r="IUG67" s="666"/>
      <c r="IUH67" s="1455"/>
      <c r="IUI67" s="666"/>
      <c r="IUJ67" s="666"/>
      <c r="IUK67" s="666"/>
      <c r="IUL67" s="666"/>
      <c r="IUM67" s="666"/>
      <c r="IUN67" s="666"/>
      <c r="IUO67" s="666"/>
      <c r="IUP67" s="666"/>
      <c r="IUQ67" s="666"/>
      <c r="IUR67" s="1453"/>
      <c r="IUS67" s="1453"/>
      <c r="IUT67" s="1453"/>
      <c r="IUU67" s="1454"/>
      <c r="IUV67" s="666"/>
      <c r="IUW67" s="666"/>
      <c r="IUX67" s="666"/>
      <c r="IUY67" s="1455"/>
      <c r="IUZ67" s="666"/>
      <c r="IVA67" s="666"/>
      <c r="IVB67" s="666"/>
      <c r="IVC67" s="666"/>
      <c r="IVD67" s="666"/>
      <c r="IVE67" s="666"/>
      <c r="IVF67" s="666"/>
      <c r="IVG67" s="666"/>
      <c r="IVH67" s="666"/>
      <c r="IVI67" s="1453"/>
      <c r="IVJ67" s="1453"/>
      <c r="IVK67" s="1453"/>
      <c r="IVL67" s="1454"/>
      <c r="IVM67" s="666"/>
      <c r="IVN67" s="666"/>
      <c r="IVO67" s="666"/>
      <c r="IVP67" s="1455"/>
      <c r="IVQ67" s="666"/>
      <c r="IVR67" s="666"/>
      <c r="IVS67" s="666"/>
      <c r="IVT67" s="666"/>
      <c r="IVU67" s="666"/>
      <c r="IVV67" s="666"/>
      <c r="IVW67" s="666"/>
      <c r="IVX67" s="666"/>
      <c r="IVY67" s="666"/>
      <c r="IVZ67" s="1453"/>
      <c r="IWA67" s="1453"/>
      <c r="IWB67" s="1453"/>
      <c r="IWC67" s="1454"/>
      <c r="IWD67" s="666"/>
      <c r="IWE67" s="666"/>
      <c r="IWF67" s="666"/>
      <c r="IWG67" s="1455"/>
      <c r="IWH67" s="666"/>
      <c r="IWI67" s="666"/>
      <c r="IWJ67" s="666"/>
      <c r="IWK67" s="666"/>
      <c r="IWL67" s="666"/>
      <c r="IWM67" s="666"/>
      <c r="IWN67" s="666"/>
      <c r="IWO67" s="666"/>
      <c r="IWP67" s="666"/>
      <c r="IWQ67" s="1453"/>
      <c r="IWR67" s="1453"/>
      <c r="IWS67" s="1453"/>
      <c r="IWT67" s="1454"/>
      <c r="IWU67" s="666"/>
      <c r="IWV67" s="666"/>
      <c r="IWW67" s="666"/>
      <c r="IWX67" s="1455"/>
      <c r="IWY67" s="666"/>
      <c r="IWZ67" s="666"/>
      <c r="IXA67" s="666"/>
      <c r="IXB67" s="666"/>
      <c r="IXC67" s="666"/>
      <c r="IXD67" s="666"/>
      <c r="IXE67" s="666"/>
      <c r="IXF67" s="666"/>
      <c r="IXG67" s="666"/>
      <c r="IXH67" s="1453"/>
      <c r="IXI67" s="1453"/>
      <c r="IXJ67" s="1453"/>
      <c r="IXK67" s="1454"/>
      <c r="IXL67" s="666"/>
      <c r="IXM67" s="666"/>
      <c r="IXN67" s="666"/>
      <c r="IXO67" s="1455"/>
      <c r="IXP67" s="666"/>
      <c r="IXQ67" s="666"/>
      <c r="IXR67" s="666"/>
      <c r="IXS67" s="666"/>
      <c r="IXT67" s="666"/>
      <c r="IXU67" s="666"/>
      <c r="IXV67" s="666"/>
      <c r="IXW67" s="666"/>
      <c r="IXX67" s="666"/>
      <c r="IXY67" s="1453"/>
      <c r="IXZ67" s="1453"/>
      <c r="IYA67" s="1453"/>
      <c r="IYB67" s="1454"/>
      <c r="IYC67" s="666"/>
      <c r="IYD67" s="666"/>
      <c r="IYE67" s="666"/>
      <c r="IYF67" s="1455"/>
      <c r="IYG67" s="666"/>
      <c r="IYH67" s="666"/>
      <c r="IYI67" s="666"/>
      <c r="IYJ67" s="666"/>
      <c r="IYK67" s="666"/>
      <c r="IYL67" s="666"/>
      <c r="IYM67" s="666"/>
      <c r="IYN67" s="666"/>
      <c r="IYO67" s="666"/>
      <c r="IYP67" s="1453"/>
      <c r="IYQ67" s="1453"/>
      <c r="IYR67" s="1453"/>
      <c r="IYS67" s="1454"/>
      <c r="IYT67" s="666"/>
      <c r="IYU67" s="666"/>
      <c r="IYV67" s="666"/>
      <c r="IYW67" s="1455"/>
      <c r="IYX67" s="666"/>
      <c r="IYY67" s="666"/>
      <c r="IYZ67" s="666"/>
      <c r="IZA67" s="666"/>
      <c r="IZB67" s="666"/>
      <c r="IZC67" s="666"/>
      <c r="IZD67" s="666"/>
      <c r="IZE67" s="666"/>
      <c r="IZF67" s="666"/>
      <c r="IZG67" s="1453"/>
      <c r="IZH67" s="1453"/>
      <c r="IZI67" s="1453"/>
      <c r="IZJ67" s="1454"/>
      <c r="IZK67" s="666"/>
      <c r="IZL67" s="666"/>
      <c r="IZM67" s="666"/>
      <c r="IZN67" s="1455"/>
      <c r="IZO67" s="666"/>
      <c r="IZP67" s="666"/>
      <c r="IZQ67" s="666"/>
      <c r="IZR67" s="666"/>
      <c r="IZS67" s="666"/>
      <c r="IZT67" s="666"/>
      <c r="IZU67" s="666"/>
      <c r="IZV67" s="666"/>
      <c r="IZW67" s="666"/>
      <c r="IZX67" s="1453"/>
      <c r="IZY67" s="1453"/>
      <c r="IZZ67" s="1453"/>
      <c r="JAA67" s="1454"/>
      <c r="JAB67" s="666"/>
      <c r="JAC67" s="666"/>
      <c r="JAD67" s="666"/>
      <c r="JAE67" s="1455"/>
      <c r="JAF67" s="666"/>
      <c r="JAG67" s="666"/>
      <c r="JAH67" s="666"/>
      <c r="JAI67" s="666"/>
      <c r="JAJ67" s="666"/>
      <c r="JAK67" s="666"/>
      <c r="JAL67" s="666"/>
      <c r="JAM67" s="666"/>
      <c r="JAN67" s="666"/>
      <c r="JAO67" s="1453"/>
      <c r="JAP67" s="1453"/>
      <c r="JAQ67" s="1453"/>
      <c r="JAR67" s="1454"/>
      <c r="JAS67" s="666"/>
      <c r="JAT67" s="666"/>
      <c r="JAU67" s="666"/>
      <c r="JAV67" s="1455"/>
      <c r="JAW67" s="666"/>
      <c r="JAX67" s="666"/>
      <c r="JAY67" s="666"/>
      <c r="JAZ67" s="666"/>
      <c r="JBA67" s="666"/>
      <c r="JBB67" s="666"/>
      <c r="JBC67" s="666"/>
      <c r="JBD67" s="666"/>
      <c r="JBE67" s="666"/>
      <c r="JBF67" s="1453"/>
      <c r="JBG67" s="1453"/>
      <c r="JBH67" s="1453"/>
      <c r="JBI67" s="1454"/>
      <c r="JBJ67" s="666"/>
      <c r="JBK67" s="666"/>
      <c r="JBL67" s="666"/>
      <c r="JBM67" s="1455"/>
      <c r="JBN67" s="666"/>
      <c r="JBO67" s="666"/>
      <c r="JBP67" s="666"/>
      <c r="JBQ67" s="666"/>
      <c r="JBR67" s="666"/>
      <c r="JBS67" s="666"/>
      <c r="JBT67" s="666"/>
      <c r="JBU67" s="666"/>
      <c r="JBV67" s="666"/>
      <c r="JBW67" s="1453"/>
      <c r="JBX67" s="1453"/>
      <c r="JBY67" s="1453"/>
      <c r="JBZ67" s="1454"/>
      <c r="JCA67" s="666"/>
      <c r="JCB67" s="666"/>
      <c r="JCC67" s="666"/>
      <c r="JCD67" s="1455"/>
      <c r="JCE67" s="666"/>
      <c r="JCF67" s="666"/>
      <c r="JCG67" s="666"/>
      <c r="JCH67" s="666"/>
      <c r="JCI67" s="666"/>
      <c r="JCJ67" s="666"/>
      <c r="JCK67" s="666"/>
      <c r="JCL67" s="666"/>
      <c r="JCM67" s="666"/>
      <c r="JCN67" s="1453"/>
      <c r="JCO67" s="1453"/>
      <c r="JCP67" s="1453"/>
      <c r="JCQ67" s="1454"/>
      <c r="JCR67" s="666"/>
      <c r="JCS67" s="666"/>
      <c r="JCT67" s="666"/>
      <c r="JCU67" s="1455"/>
      <c r="JCV67" s="666"/>
      <c r="JCW67" s="666"/>
      <c r="JCX67" s="666"/>
      <c r="JCY67" s="666"/>
      <c r="JCZ67" s="666"/>
      <c r="JDA67" s="666"/>
      <c r="JDB67" s="666"/>
      <c r="JDC67" s="666"/>
      <c r="JDD67" s="666"/>
      <c r="JDE67" s="1453"/>
      <c r="JDF67" s="1453"/>
      <c r="JDG67" s="1453"/>
      <c r="JDH67" s="1454"/>
      <c r="JDI67" s="666"/>
      <c r="JDJ67" s="666"/>
      <c r="JDK67" s="666"/>
      <c r="JDL67" s="1455"/>
      <c r="JDM67" s="666"/>
      <c r="JDN67" s="666"/>
      <c r="JDO67" s="666"/>
      <c r="JDP67" s="666"/>
      <c r="JDQ67" s="666"/>
      <c r="JDR67" s="666"/>
      <c r="JDS67" s="666"/>
      <c r="JDT67" s="666"/>
      <c r="JDU67" s="666"/>
      <c r="JDV67" s="1453"/>
      <c r="JDW67" s="1453"/>
      <c r="JDX67" s="1453"/>
      <c r="JDY67" s="1454"/>
      <c r="JDZ67" s="666"/>
      <c r="JEA67" s="666"/>
      <c r="JEB67" s="666"/>
      <c r="JEC67" s="1455"/>
      <c r="JED67" s="666"/>
      <c r="JEE67" s="666"/>
      <c r="JEF67" s="666"/>
      <c r="JEG67" s="666"/>
      <c r="JEH67" s="666"/>
      <c r="JEI67" s="666"/>
      <c r="JEJ67" s="666"/>
      <c r="JEK67" s="666"/>
      <c r="JEL67" s="666"/>
      <c r="JEM67" s="1453"/>
      <c r="JEN67" s="1453"/>
      <c r="JEO67" s="1453"/>
      <c r="JEP67" s="1454"/>
      <c r="JEQ67" s="666"/>
      <c r="JER67" s="666"/>
      <c r="JES67" s="666"/>
      <c r="JET67" s="1455"/>
      <c r="JEU67" s="666"/>
      <c r="JEV67" s="666"/>
      <c r="JEW67" s="666"/>
      <c r="JEX67" s="666"/>
      <c r="JEY67" s="666"/>
      <c r="JEZ67" s="666"/>
      <c r="JFA67" s="666"/>
      <c r="JFB67" s="666"/>
      <c r="JFC67" s="666"/>
      <c r="JFD67" s="1453"/>
      <c r="JFE67" s="1453"/>
      <c r="JFF67" s="1453"/>
      <c r="JFG67" s="1454"/>
      <c r="JFH67" s="666"/>
      <c r="JFI67" s="666"/>
      <c r="JFJ67" s="666"/>
      <c r="JFK67" s="1455"/>
      <c r="JFL67" s="666"/>
      <c r="JFM67" s="666"/>
      <c r="JFN67" s="666"/>
      <c r="JFO67" s="666"/>
      <c r="JFP67" s="666"/>
      <c r="JFQ67" s="666"/>
      <c r="JFR67" s="666"/>
      <c r="JFS67" s="666"/>
      <c r="JFT67" s="666"/>
      <c r="JFU67" s="1453"/>
      <c r="JFV67" s="1453"/>
      <c r="JFW67" s="1453"/>
      <c r="JFX67" s="1454"/>
      <c r="JFY67" s="666"/>
      <c r="JFZ67" s="666"/>
      <c r="JGA67" s="666"/>
      <c r="JGB67" s="1455"/>
      <c r="JGC67" s="666"/>
      <c r="JGD67" s="666"/>
      <c r="JGE67" s="666"/>
      <c r="JGF67" s="666"/>
      <c r="JGG67" s="666"/>
      <c r="JGH67" s="666"/>
      <c r="JGI67" s="666"/>
      <c r="JGJ67" s="666"/>
      <c r="JGK67" s="666"/>
      <c r="JGL67" s="1453"/>
      <c r="JGM67" s="1453"/>
      <c r="JGN67" s="1453"/>
      <c r="JGO67" s="1454"/>
      <c r="JGP67" s="666"/>
      <c r="JGQ67" s="666"/>
      <c r="JGR67" s="666"/>
      <c r="JGS67" s="1455"/>
      <c r="JGT67" s="666"/>
      <c r="JGU67" s="666"/>
      <c r="JGV67" s="666"/>
      <c r="JGW67" s="666"/>
      <c r="JGX67" s="666"/>
      <c r="JGY67" s="666"/>
      <c r="JGZ67" s="666"/>
      <c r="JHA67" s="666"/>
      <c r="JHB67" s="666"/>
      <c r="JHC67" s="1453"/>
      <c r="JHD67" s="1453"/>
      <c r="JHE67" s="1453"/>
      <c r="JHF67" s="1454"/>
      <c r="JHG67" s="666"/>
      <c r="JHH67" s="666"/>
      <c r="JHI67" s="666"/>
      <c r="JHJ67" s="1455"/>
      <c r="JHK67" s="666"/>
      <c r="JHL67" s="666"/>
      <c r="JHM67" s="666"/>
      <c r="JHN67" s="666"/>
      <c r="JHO67" s="666"/>
      <c r="JHP67" s="666"/>
      <c r="JHQ67" s="666"/>
      <c r="JHR67" s="666"/>
      <c r="JHS67" s="666"/>
      <c r="JHT67" s="1453"/>
      <c r="JHU67" s="1453"/>
      <c r="JHV67" s="1453"/>
      <c r="JHW67" s="1454"/>
      <c r="JHX67" s="666"/>
      <c r="JHY67" s="666"/>
      <c r="JHZ67" s="666"/>
      <c r="JIA67" s="1455"/>
      <c r="JIB67" s="666"/>
      <c r="JIC67" s="666"/>
      <c r="JID67" s="666"/>
      <c r="JIE67" s="666"/>
      <c r="JIF67" s="666"/>
      <c r="JIG67" s="666"/>
      <c r="JIH67" s="666"/>
      <c r="JII67" s="666"/>
      <c r="JIJ67" s="666"/>
      <c r="JIK67" s="1453"/>
      <c r="JIL67" s="1453"/>
      <c r="JIM67" s="1453"/>
      <c r="JIN67" s="1454"/>
      <c r="JIO67" s="666"/>
      <c r="JIP67" s="666"/>
      <c r="JIQ67" s="666"/>
      <c r="JIR67" s="1455"/>
      <c r="JIS67" s="666"/>
      <c r="JIT67" s="666"/>
      <c r="JIU67" s="666"/>
      <c r="JIV67" s="666"/>
      <c r="JIW67" s="666"/>
      <c r="JIX67" s="666"/>
      <c r="JIY67" s="666"/>
      <c r="JIZ67" s="666"/>
      <c r="JJA67" s="666"/>
      <c r="JJB67" s="1453"/>
      <c r="JJC67" s="1453"/>
      <c r="JJD67" s="1453"/>
      <c r="JJE67" s="1454"/>
      <c r="JJF67" s="666"/>
      <c r="JJG67" s="666"/>
      <c r="JJH67" s="666"/>
      <c r="JJI67" s="1455"/>
      <c r="JJJ67" s="666"/>
      <c r="JJK67" s="666"/>
      <c r="JJL67" s="666"/>
      <c r="JJM67" s="666"/>
      <c r="JJN67" s="666"/>
      <c r="JJO67" s="666"/>
      <c r="JJP67" s="666"/>
      <c r="JJQ67" s="666"/>
      <c r="JJR67" s="666"/>
      <c r="JJS67" s="1453"/>
      <c r="JJT67" s="1453"/>
      <c r="JJU67" s="1453"/>
      <c r="JJV67" s="1454"/>
      <c r="JJW67" s="666"/>
      <c r="JJX67" s="666"/>
      <c r="JJY67" s="666"/>
      <c r="JJZ67" s="1455"/>
      <c r="JKA67" s="666"/>
      <c r="JKB67" s="666"/>
      <c r="JKC67" s="666"/>
      <c r="JKD67" s="666"/>
      <c r="JKE67" s="666"/>
      <c r="JKF67" s="666"/>
      <c r="JKG67" s="666"/>
      <c r="JKH67" s="666"/>
      <c r="JKI67" s="666"/>
      <c r="JKJ67" s="1453"/>
      <c r="JKK67" s="1453"/>
      <c r="JKL67" s="1453"/>
      <c r="JKM67" s="1454"/>
      <c r="JKN67" s="666"/>
      <c r="JKO67" s="666"/>
      <c r="JKP67" s="666"/>
      <c r="JKQ67" s="1455"/>
      <c r="JKR67" s="666"/>
      <c r="JKS67" s="666"/>
      <c r="JKT67" s="666"/>
      <c r="JKU67" s="666"/>
      <c r="JKV67" s="666"/>
      <c r="JKW67" s="666"/>
      <c r="JKX67" s="666"/>
      <c r="JKY67" s="666"/>
      <c r="JKZ67" s="666"/>
      <c r="JLA67" s="1453"/>
      <c r="JLB67" s="1453"/>
      <c r="JLC67" s="1453"/>
      <c r="JLD67" s="1454"/>
      <c r="JLE67" s="666"/>
      <c r="JLF67" s="666"/>
      <c r="JLG67" s="666"/>
      <c r="JLH67" s="1455"/>
      <c r="JLI67" s="666"/>
      <c r="JLJ67" s="666"/>
      <c r="JLK67" s="666"/>
      <c r="JLL67" s="666"/>
      <c r="JLM67" s="666"/>
      <c r="JLN67" s="666"/>
      <c r="JLO67" s="666"/>
      <c r="JLP67" s="666"/>
      <c r="JLQ67" s="666"/>
      <c r="JLR67" s="1453"/>
      <c r="JLS67" s="1453"/>
      <c r="JLT67" s="1453"/>
      <c r="JLU67" s="1454"/>
      <c r="JLV67" s="666"/>
      <c r="JLW67" s="666"/>
      <c r="JLX67" s="666"/>
      <c r="JLY67" s="1455"/>
      <c r="JLZ67" s="666"/>
      <c r="JMA67" s="666"/>
      <c r="JMB67" s="666"/>
      <c r="JMC67" s="666"/>
      <c r="JMD67" s="666"/>
      <c r="JME67" s="666"/>
      <c r="JMF67" s="666"/>
      <c r="JMG67" s="666"/>
      <c r="JMH67" s="666"/>
      <c r="JMI67" s="1453"/>
      <c r="JMJ67" s="1453"/>
      <c r="JMK67" s="1453"/>
      <c r="JML67" s="1454"/>
      <c r="JMM67" s="666"/>
      <c r="JMN67" s="666"/>
      <c r="JMO67" s="666"/>
      <c r="JMP67" s="1455"/>
      <c r="JMQ67" s="666"/>
      <c r="JMR67" s="666"/>
      <c r="JMS67" s="666"/>
      <c r="JMT67" s="666"/>
      <c r="JMU67" s="666"/>
      <c r="JMV67" s="666"/>
      <c r="JMW67" s="666"/>
      <c r="JMX67" s="666"/>
      <c r="JMY67" s="666"/>
      <c r="JMZ67" s="1453"/>
      <c r="JNA67" s="1453"/>
      <c r="JNB67" s="1453"/>
      <c r="JNC67" s="1454"/>
      <c r="JND67" s="666"/>
      <c r="JNE67" s="666"/>
      <c r="JNF67" s="666"/>
      <c r="JNG67" s="1455"/>
      <c r="JNH67" s="666"/>
      <c r="JNI67" s="666"/>
      <c r="JNJ67" s="666"/>
      <c r="JNK67" s="666"/>
      <c r="JNL67" s="666"/>
      <c r="JNM67" s="666"/>
      <c r="JNN67" s="666"/>
      <c r="JNO67" s="666"/>
      <c r="JNP67" s="666"/>
      <c r="JNQ67" s="1453"/>
      <c r="JNR67" s="1453"/>
      <c r="JNS67" s="1453"/>
      <c r="JNT67" s="1454"/>
      <c r="JNU67" s="666"/>
      <c r="JNV67" s="666"/>
      <c r="JNW67" s="666"/>
      <c r="JNX67" s="1455"/>
      <c r="JNY67" s="666"/>
      <c r="JNZ67" s="666"/>
      <c r="JOA67" s="666"/>
      <c r="JOB67" s="666"/>
      <c r="JOC67" s="666"/>
      <c r="JOD67" s="666"/>
      <c r="JOE67" s="666"/>
      <c r="JOF67" s="666"/>
      <c r="JOG67" s="666"/>
      <c r="JOH67" s="1453"/>
      <c r="JOI67" s="1453"/>
      <c r="JOJ67" s="1453"/>
      <c r="JOK67" s="1454"/>
      <c r="JOL67" s="666"/>
      <c r="JOM67" s="666"/>
      <c r="JON67" s="666"/>
      <c r="JOO67" s="1455"/>
      <c r="JOP67" s="666"/>
      <c r="JOQ67" s="666"/>
      <c r="JOR67" s="666"/>
      <c r="JOS67" s="666"/>
      <c r="JOT67" s="666"/>
      <c r="JOU67" s="666"/>
      <c r="JOV67" s="666"/>
      <c r="JOW67" s="666"/>
      <c r="JOX67" s="666"/>
      <c r="JOY67" s="1453"/>
      <c r="JOZ67" s="1453"/>
      <c r="JPA67" s="1453"/>
      <c r="JPB67" s="1454"/>
      <c r="JPC67" s="666"/>
      <c r="JPD67" s="666"/>
      <c r="JPE67" s="666"/>
      <c r="JPF67" s="1455"/>
      <c r="JPG67" s="666"/>
      <c r="JPH67" s="666"/>
      <c r="JPI67" s="666"/>
      <c r="JPJ67" s="666"/>
      <c r="JPK67" s="666"/>
      <c r="JPL67" s="666"/>
      <c r="JPM67" s="666"/>
      <c r="JPN67" s="666"/>
      <c r="JPO67" s="666"/>
      <c r="JPP67" s="1453"/>
      <c r="JPQ67" s="1453"/>
      <c r="JPR67" s="1453"/>
      <c r="JPS67" s="1454"/>
      <c r="JPT67" s="666"/>
      <c r="JPU67" s="666"/>
      <c r="JPV67" s="666"/>
      <c r="JPW67" s="1455"/>
      <c r="JPX67" s="666"/>
      <c r="JPY67" s="666"/>
      <c r="JPZ67" s="666"/>
      <c r="JQA67" s="666"/>
      <c r="JQB67" s="666"/>
      <c r="JQC67" s="666"/>
      <c r="JQD67" s="666"/>
      <c r="JQE67" s="666"/>
      <c r="JQF67" s="666"/>
      <c r="JQG67" s="1453"/>
      <c r="JQH67" s="1453"/>
      <c r="JQI67" s="1453"/>
      <c r="JQJ67" s="1454"/>
      <c r="JQK67" s="666"/>
      <c r="JQL67" s="666"/>
      <c r="JQM67" s="666"/>
      <c r="JQN67" s="1455"/>
      <c r="JQO67" s="666"/>
      <c r="JQP67" s="666"/>
      <c r="JQQ67" s="666"/>
      <c r="JQR67" s="666"/>
      <c r="JQS67" s="666"/>
      <c r="JQT67" s="666"/>
      <c r="JQU67" s="666"/>
      <c r="JQV67" s="666"/>
      <c r="JQW67" s="666"/>
      <c r="JQX67" s="1453"/>
      <c r="JQY67" s="1453"/>
      <c r="JQZ67" s="1453"/>
      <c r="JRA67" s="1454"/>
      <c r="JRB67" s="666"/>
      <c r="JRC67" s="666"/>
      <c r="JRD67" s="666"/>
      <c r="JRE67" s="1455"/>
      <c r="JRF67" s="666"/>
      <c r="JRG67" s="666"/>
      <c r="JRH67" s="666"/>
      <c r="JRI67" s="666"/>
      <c r="JRJ67" s="666"/>
      <c r="JRK67" s="666"/>
      <c r="JRL67" s="666"/>
      <c r="JRM67" s="666"/>
      <c r="JRN67" s="666"/>
      <c r="JRO67" s="1453"/>
      <c r="JRP67" s="1453"/>
      <c r="JRQ67" s="1453"/>
      <c r="JRR67" s="1454"/>
      <c r="JRS67" s="666"/>
      <c r="JRT67" s="666"/>
      <c r="JRU67" s="666"/>
      <c r="JRV67" s="1455"/>
      <c r="JRW67" s="666"/>
      <c r="JRX67" s="666"/>
      <c r="JRY67" s="666"/>
      <c r="JRZ67" s="666"/>
      <c r="JSA67" s="666"/>
      <c r="JSB67" s="666"/>
      <c r="JSC67" s="666"/>
      <c r="JSD67" s="666"/>
      <c r="JSE67" s="666"/>
      <c r="JSF67" s="1453"/>
      <c r="JSG67" s="1453"/>
      <c r="JSH67" s="1453"/>
      <c r="JSI67" s="1454"/>
      <c r="JSJ67" s="666"/>
      <c r="JSK67" s="666"/>
      <c r="JSL67" s="666"/>
      <c r="JSM67" s="1455"/>
      <c r="JSN67" s="666"/>
      <c r="JSO67" s="666"/>
      <c r="JSP67" s="666"/>
      <c r="JSQ67" s="666"/>
      <c r="JSR67" s="666"/>
      <c r="JSS67" s="666"/>
      <c r="JST67" s="666"/>
      <c r="JSU67" s="666"/>
      <c r="JSV67" s="666"/>
      <c r="JSW67" s="1453"/>
      <c r="JSX67" s="1453"/>
      <c r="JSY67" s="1453"/>
      <c r="JSZ67" s="1454"/>
      <c r="JTA67" s="666"/>
      <c r="JTB67" s="666"/>
      <c r="JTC67" s="666"/>
      <c r="JTD67" s="1455"/>
      <c r="JTE67" s="666"/>
      <c r="JTF67" s="666"/>
      <c r="JTG67" s="666"/>
      <c r="JTH67" s="666"/>
      <c r="JTI67" s="666"/>
      <c r="JTJ67" s="666"/>
      <c r="JTK67" s="666"/>
      <c r="JTL67" s="666"/>
      <c r="JTM67" s="666"/>
      <c r="JTN67" s="1453"/>
      <c r="JTO67" s="1453"/>
      <c r="JTP67" s="1453"/>
      <c r="JTQ67" s="1454"/>
      <c r="JTR67" s="666"/>
      <c r="JTS67" s="666"/>
      <c r="JTT67" s="666"/>
      <c r="JTU67" s="1455"/>
      <c r="JTV67" s="666"/>
      <c r="JTW67" s="666"/>
      <c r="JTX67" s="666"/>
      <c r="JTY67" s="666"/>
      <c r="JTZ67" s="666"/>
      <c r="JUA67" s="666"/>
      <c r="JUB67" s="666"/>
      <c r="JUC67" s="666"/>
      <c r="JUD67" s="666"/>
      <c r="JUE67" s="1453"/>
      <c r="JUF67" s="1453"/>
      <c r="JUG67" s="1453"/>
      <c r="JUH67" s="1454"/>
      <c r="JUI67" s="666"/>
      <c r="JUJ67" s="666"/>
      <c r="JUK67" s="666"/>
      <c r="JUL67" s="1455"/>
      <c r="JUM67" s="666"/>
      <c r="JUN67" s="666"/>
      <c r="JUO67" s="666"/>
      <c r="JUP67" s="666"/>
      <c r="JUQ67" s="666"/>
      <c r="JUR67" s="666"/>
      <c r="JUS67" s="666"/>
      <c r="JUT67" s="666"/>
      <c r="JUU67" s="666"/>
      <c r="JUV67" s="1453"/>
      <c r="JUW67" s="1453"/>
      <c r="JUX67" s="1453"/>
      <c r="JUY67" s="1454"/>
      <c r="JUZ67" s="666"/>
      <c r="JVA67" s="666"/>
      <c r="JVB67" s="666"/>
      <c r="JVC67" s="1455"/>
      <c r="JVD67" s="666"/>
      <c r="JVE67" s="666"/>
      <c r="JVF67" s="666"/>
      <c r="JVG67" s="666"/>
      <c r="JVH67" s="666"/>
      <c r="JVI67" s="666"/>
      <c r="JVJ67" s="666"/>
      <c r="JVK67" s="666"/>
      <c r="JVL67" s="666"/>
      <c r="JVM67" s="1453"/>
      <c r="JVN67" s="1453"/>
      <c r="JVO67" s="1453"/>
      <c r="JVP67" s="1454"/>
      <c r="JVQ67" s="666"/>
      <c r="JVR67" s="666"/>
      <c r="JVS67" s="666"/>
      <c r="JVT67" s="1455"/>
      <c r="JVU67" s="666"/>
      <c r="JVV67" s="666"/>
      <c r="JVW67" s="666"/>
      <c r="JVX67" s="666"/>
      <c r="JVY67" s="666"/>
      <c r="JVZ67" s="666"/>
      <c r="JWA67" s="666"/>
      <c r="JWB67" s="666"/>
      <c r="JWC67" s="666"/>
      <c r="JWD67" s="1453"/>
      <c r="JWE67" s="1453"/>
      <c r="JWF67" s="1453"/>
      <c r="JWG67" s="1454"/>
      <c r="JWH67" s="666"/>
      <c r="JWI67" s="666"/>
      <c r="JWJ67" s="666"/>
      <c r="JWK67" s="1455"/>
      <c r="JWL67" s="666"/>
      <c r="JWM67" s="666"/>
      <c r="JWN67" s="666"/>
      <c r="JWO67" s="666"/>
      <c r="JWP67" s="666"/>
      <c r="JWQ67" s="666"/>
      <c r="JWR67" s="666"/>
      <c r="JWS67" s="666"/>
      <c r="JWT67" s="666"/>
      <c r="JWU67" s="1453"/>
      <c r="JWV67" s="1453"/>
      <c r="JWW67" s="1453"/>
      <c r="JWX67" s="1454"/>
      <c r="JWY67" s="666"/>
      <c r="JWZ67" s="666"/>
      <c r="JXA67" s="666"/>
      <c r="JXB67" s="1455"/>
      <c r="JXC67" s="666"/>
      <c r="JXD67" s="666"/>
      <c r="JXE67" s="666"/>
      <c r="JXF67" s="666"/>
      <c r="JXG67" s="666"/>
      <c r="JXH67" s="666"/>
      <c r="JXI67" s="666"/>
      <c r="JXJ67" s="666"/>
      <c r="JXK67" s="666"/>
      <c r="JXL67" s="1453"/>
      <c r="JXM67" s="1453"/>
      <c r="JXN67" s="1453"/>
      <c r="JXO67" s="1454"/>
      <c r="JXP67" s="666"/>
      <c r="JXQ67" s="666"/>
      <c r="JXR67" s="666"/>
      <c r="JXS67" s="1455"/>
      <c r="JXT67" s="666"/>
      <c r="JXU67" s="666"/>
      <c r="JXV67" s="666"/>
      <c r="JXW67" s="666"/>
      <c r="JXX67" s="666"/>
      <c r="JXY67" s="666"/>
      <c r="JXZ67" s="666"/>
      <c r="JYA67" s="666"/>
      <c r="JYB67" s="666"/>
      <c r="JYC67" s="1453"/>
      <c r="JYD67" s="1453"/>
      <c r="JYE67" s="1453"/>
      <c r="JYF67" s="1454"/>
      <c r="JYG67" s="666"/>
      <c r="JYH67" s="666"/>
      <c r="JYI67" s="666"/>
      <c r="JYJ67" s="1455"/>
      <c r="JYK67" s="666"/>
      <c r="JYL67" s="666"/>
      <c r="JYM67" s="666"/>
      <c r="JYN67" s="666"/>
      <c r="JYO67" s="666"/>
      <c r="JYP67" s="666"/>
      <c r="JYQ67" s="666"/>
      <c r="JYR67" s="666"/>
      <c r="JYS67" s="666"/>
      <c r="JYT67" s="1453"/>
      <c r="JYU67" s="1453"/>
      <c r="JYV67" s="1453"/>
      <c r="JYW67" s="1454"/>
      <c r="JYX67" s="666"/>
      <c r="JYY67" s="666"/>
      <c r="JYZ67" s="666"/>
      <c r="JZA67" s="1455"/>
      <c r="JZB67" s="666"/>
      <c r="JZC67" s="666"/>
      <c r="JZD67" s="666"/>
      <c r="JZE67" s="666"/>
      <c r="JZF67" s="666"/>
      <c r="JZG67" s="666"/>
      <c r="JZH67" s="666"/>
      <c r="JZI67" s="666"/>
      <c r="JZJ67" s="666"/>
      <c r="JZK67" s="1453"/>
      <c r="JZL67" s="1453"/>
      <c r="JZM67" s="1453"/>
      <c r="JZN67" s="1454"/>
      <c r="JZO67" s="666"/>
      <c r="JZP67" s="666"/>
      <c r="JZQ67" s="666"/>
      <c r="JZR67" s="1455"/>
      <c r="JZS67" s="666"/>
      <c r="JZT67" s="666"/>
      <c r="JZU67" s="666"/>
      <c r="JZV67" s="666"/>
      <c r="JZW67" s="666"/>
      <c r="JZX67" s="666"/>
      <c r="JZY67" s="666"/>
      <c r="JZZ67" s="666"/>
      <c r="KAA67" s="666"/>
      <c r="KAB67" s="1453"/>
      <c r="KAC67" s="1453"/>
      <c r="KAD67" s="1453"/>
      <c r="KAE67" s="1454"/>
      <c r="KAF67" s="666"/>
      <c r="KAG67" s="666"/>
      <c r="KAH67" s="666"/>
      <c r="KAI67" s="1455"/>
      <c r="KAJ67" s="666"/>
      <c r="KAK67" s="666"/>
      <c r="KAL67" s="666"/>
      <c r="KAM67" s="666"/>
      <c r="KAN67" s="666"/>
      <c r="KAO67" s="666"/>
      <c r="KAP67" s="666"/>
      <c r="KAQ67" s="666"/>
      <c r="KAR67" s="666"/>
      <c r="KAS67" s="1453"/>
      <c r="KAT67" s="1453"/>
      <c r="KAU67" s="1453"/>
      <c r="KAV67" s="1454"/>
      <c r="KAW67" s="666"/>
      <c r="KAX67" s="666"/>
      <c r="KAY67" s="666"/>
      <c r="KAZ67" s="1455"/>
      <c r="KBA67" s="666"/>
      <c r="KBB67" s="666"/>
      <c r="KBC67" s="666"/>
      <c r="KBD67" s="666"/>
      <c r="KBE67" s="666"/>
      <c r="KBF67" s="666"/>
      <c r="KBG67" s="666"/>
      <c r="KBH67" s="666"/>
      <c r="KBI67" s="666"/>
      <c r="KBJ67" s="1453"/>
      <c r="KBK67" s="1453"/>
      <c r="KBL67" s="1453"/>
      <c r="KBM67" s="1454"/>
      <c r="KBN67" s="666"/>
      <c r="KBO67" s="666"/>
      <c r="KBP67" s="666"/>
      <c r="KBQ67" s="1455"/>
      <c r="KBR67" s="666"/>
      <c r="KBS67" s="666"/>
      <c r="KBT67" s="666"/>
      <c r="KBU67" s="666"/>
      <c r="KBV67" s="666"/>
      <c r="KBW67" s="666"/>
      <c r="KBX67" s="666"/>
      <c r="KBY67" s="666"/>
      <c r="KBZ67" s="666"/>
      <c r="KCA67" s="1453"/>
      <c r="KCB67" s="1453"/>
      <c r="KCC67" s="1453"/>
      <c r="KCD67" s="1454"/>
      <c r="KCE67" s="666"/>
      <c r="KCF67" s="666"/>
      <c r="KCG67" s="666"/>
      <c r="KCH67" s="1455"/>
      <c r="KCI67" s="666"/>
      <c r="KCJ67" s="666"/>
      <c r="KCK67" s="666"/>
      <c r="KCL67" s="666"/>
      <c r="KCM67" s="666"/>
      <c r="KCN67" s="666"/>
      <c r="KCO67" s="666"/>
      <c r="KCP67" s="666"/>
      <c r="KCQ67" s="666"/>
      <c r="KCR67" s="1453"/>
      <c r="KCS67" s="1453"/>
      <c r="KCT67" s="1453"/>
      <c r="KCU67" s="1454"/>
      <c r="KCV67" s="666"/>
      <c r="KCW67" s="666"/>
      <c r="KCX67" s="666"/>
      <c r="KCY67" s="1455"/>
      <c r="KCZ67" s="666"/>
      <c r="KDA67" s="666"/>
      <c r="KDB67" s="666"/>
      <c r="KDC67" s="666"/>
      <c r="KDD67" s="666"/>
      <c r="KDE67" s="666"/>
      <c r="KDF67" s="666"/>
      <c r="KDG67" s="666"/>
      <c r="KDH67" s="666"/>
      <c r="KDI67" s="1453"/>
      <c r="KDJ67" s="1453"/>
      <c r="KDK67" s="1453"/>
      <c r="KDL67" s="1454"/>
      <c r="KDM67" s="666"/>
      <c r="KDN67" s="666"/>
      <c r="KDO67" s="666"/>
      <c r="KDP67" s="1455"/>
      <c r="KDQ67" s="666"/>
      <c r="KDR67" s="666"/>
      <c r="KDS67" s="666"/>
      <c r="KDT67" s="666"/>
      <c r="KDU67" s="666"/>
      <c r="KDV67" s="666"/>
      <c r="KDW67" s="666"/>
      <c r="KDX67" s="666"/>
      <c r="KDY67" s="666"/>
      <c r="KDZ67" s="1453"/>
      <c r="KEA67" s="1453"/>
      <c r="KEB67" s="1453"/>
      <c r="KEC67" s="1454"/>
      <c r="KED67" s="666"/>
      <c r="KEE67" s="666"/>
      <c r="KEF67" s="666"/>
      <c r="KEG67" s="1455"/>
      <c r="KEH67" s="666"/>
      <c r="KEI67" s="666"/>
      <c r="KEJ67" s="666"/>
      <c r="KEK67" s="666"/>
      <c r="KEL67" s="666"/>
      <c r="KEM67" s="666"/>
      <c r="KEN67" s="666"/>
      <c r="KEO67" s="666"/>
      <c r="KEP67" s="666"/>
      <c r="KEQ67" s="1453"/>
      <c r="KER67" s="1453"/>
      <c r="KES67" s="1453"/>
      <c r="KET67" s="1454"/>
      <c r="KEU67" s="666"/>
      <c r="KEV67" s="666"/>
      <c r="KEW67" s="666"/>
      <c r="KEX67" s="1455"/>
      <c r="KEY67" s="666"/>
      <c r="KEZ67" s="666"/>
      <c r="KFA67" s="666"/>
      <c r="KFB67" s="666"/>
      <c r="KFC67" s="666"/>
      <c r="KFD67" s="666"/>
      <c r="KFE67" s="666"/>
      <c r="KFF67" s="666"/>
      <c r="KFG67" s="666"/>
      <c r="KFH67" s="1453"/>
      <c r="KFI67" s="1453"/>
      <c r="KFJ67" s="1453"/>
      <c r="KFK67" s="1454"/>
      <c r="KFL67" s="666"/>
      <c r="KFM67" s="666"/>
      <c r="KFN67" s="666"/>
      <c r="KFO67" s="1455"/>
      <c r="KFP67" s="666"/>
      <c r="KFQ67" s="666"/>
      <c r="KFR67" s="666"/>
      <c r="KFS67" s="666"/>
      <c r="KFT67" s="666"/>
      <c r="KFU67" s="666"/>
      <c r="KFV67" s="666"/>
      <c r="KFW67" s="666"/>
      <c r="KFX67" s="666"/>
      <c r="KFY67" s="1453"/>
      <c r="KFZ67" s="1453"/>
      <c r="KGA67" s="1453"/>
      <c r="KGB67" s="1454"/>
      <c r="KGC67" s="666"/>
      <c r="KGD67" s="666"/>
      <c r="KGE67" s="666"/>
      <c r="KGF67" s="1455"/>
      <c r="KGG67" s="666"/>
      <c r="KGH67" s="666"/>
      <c r="KGI67" s="666"/>
      <c r="KGJ67" s="666"/>
      <c r="KGK67" s="666"/>
      <c r="KGL67" s="666"/>
      <c r="KGM67" s="666"/>
      <c r="KGN67" s="666"/>
      <c r="KGO67" s="666"/>
      <c r="KGP67" s="1453"/>
      <c r="KGQ67" s="1453"/>
      <c r="KGR67" s="1453"/>
      <c r="KGS67" s="1454"/>
      <c r="KGT67" s="666"/>
      <c r="KGU67" s="666"/>
      <c r="KGV67" s="666"/>
      <c r="KGW67" s="1455"/>
      <c r="KGX67" s="666"/>
      <c r="KGY67" s="666"/>
      <c r="KGZ67" s="666"/>
      <c r="KHA67" s="666"/>
      <c r="KHB67" s="666"/>
      <c r="KHC67" s="666"/>
      <c r="KHD67" s="666"/>
      <c r="KHE67" s="666"/>
      <c r="KHF67" s="666"/>
      <c r="KHG67" s="1453"/>
      <c r="KHH67" s="1453"/>
      <c r="KHI67" s="1453"/>
      <c r="KHJ67" s="1454"/>
      <c r="KHK67" s="666"/>
      <c r="KHL67" s="666"/>
      <c r="KHM67" s="666"/>
      <c r="KHN67" s="1455"/>
      <c r="KHO67" s="666"/>
      <c r="KHP67" s="666"/>
      <c r="KHQ67" s="666"/>
      <c r="KHR67" s="666"/>
      <c r="KHS67" s="666"/>
      <c r="KHT67" s="666"/>
      <c r="KHU67" s="666"/>
      <c r="KHV67" s="666"/>
      <c r="KHW67" s="666"/>
      <c r="KHX67" s="1453"/>
      <c r="KHY67" s="1453"/>
      <c r="KHZ67" s="1453"/>
      <c r="KIA67" s="1454"/>
      <c r="KIB67" s="666"/>
      <c r="KIC67" s="666"/>
      <c r="KID67" s="666"/>
      <c r="KIE67" s="1455"/>
      <c r="KIF67" s="666"/>
      <c r="KIG67" s="666"/>
      <c r="KIH67" s="666"/>
      <c r="KII67" s="666"/>
      <c r="KIJ67" s="666"/>
      <c r="KIK67" s="666"/>
      <c r="KIL67" s="666"/>
      <c r="KIM67" s="666"/>
      <c r="KIN67" s="666"/>
      <c r="KIO67" s="1453"/>
      <c r="KIP67" s="1453"/>
      <c r="KIQ67" s="1453"/>
      <c r="KIR67" s="1454"/>
      <c r="KIS67" s="666"/>
      <c r="KIT67" s="666"/>
      <c r="KIU67" s="666"/>
      <c r="KIV67" s="1455"/>
      <c r="KIW67" s="666"/>
      <c r="KIX67" s="666"/>
      <c r="KIY67" s="666"/>
      <c r="KIZ67" s="666"/>
      <c r="KJA67" s="666"/>
      <c r="KJB67" s="666"/>
      <c r="KJC67" s="666"/>
      <c r="KJD67" s="666"/>
      <c r="KJE67" s="666"/>
      <c r="KJF67" s="1453"/>
      <c r="KJG67" s="1453"/>
      <c r="KJH67" s="1453"/>
      <c r="KJI67" s="1454"/>
      <c r="KJJ67" s="666"/>
      <c r="KJK67" s="666"/>
      <c r="KJL67" s="666"/>
      <c r="KJM67" s="1455"/>
      <c r="KJN67" s="666"/>
      <c r="KJO67" s="666"/>
      <c r="KJP67" s="666"/>
      <c r="KJQ67" s="666"/>
      <c r="KJR67" s="666"/>
      <c r="KJS67" s="666"/>
      <c r="KJT67" s="666"/>
      <c r="KJU67" s="666"/>
      <c r="KJV67" s="666"/>
      <c r="KJW67" s="1453"/>
      <c r="KJX67" s="1453"/>
      <c r="KJY67" s="1453"/>
      <c r="KJZ67" s="1454"/>
      <c r="KKA67" s="666"/>
      <c r="KKB67" s="666"/>
      <c r="KKC67" s="666"/>
      <c r="KKD67" s="1455"/>
      <c r="KKE67" s="666"/>
      <c r="KKF67" s="666"/>
      <c r="KKG67" s="666"/>
      <c r="KKH67" s="666"/>
      <c r="KKI67" s="666"/>
      <c r="KKJ67" s="666"/>
      <c r="KKK67" s="666"/>
      <c r="KKL67" s="666"/>
      <c r="KKM67" s="666"/>
      <c r="KKN67" s="1453"/>
      <c r="KKO67" s="1453"/>
      <c r="KKP67" s="1453"/>
      <c r="KKQ67" s="1454"/>
      <c r="KKR67" s="666"/>
      <c r="KKS67" s="666"/>
      <c r="KKT67" s="666"/>
      <c r="KKU67" s="1455"/>
      <c r="KKV67" s="666"/>
      <c r="KKW67" s="666"/>
      <c r="KKX67" s="666"/>
      <c r="KKY67" s="666"/>
      <c r="KKZ67" s="666"/>
      <c r="KLA67" s="666"/>
      <c r="KLB67" s="666"/>
      <c r="KLC67" s="666"/>
      <c r="KLD67" s="666"/>
      <c r="KLE67" s="1453"/>
      <c r="KLF67" s="1453"/>
      <c r="KLG67" s="1453"/>
      <c r="KLH67" s="1454"/>
      <c r="KLI67" s="666"/>
      <c r="KLJ67" s="666"/>
      <c r="KLK67" s="666"/>
      <c r="KLL67" s="1455"/>
      <c r="KLM67" s="666"/>
      <c r="KLN67" s="666"/>
      <c r="KLO67" s="666"/>
      <c r="KLP67" s="666"/>
      <c r="KLQ67" s="666"/>
      <c r="KLR67" s="666"/>
      <c r="KLS67" s="666"/>
      <c r="KLT67" s="666"/>
      <c r="KLU67" s="666"/>
      <c r="KLV67" s="1453"/>
      <c r="KLW67" s="1453"/>
      <c r="KLX67" s="1453"/>
      <c r="KLY67" s="1454"/>
      <c r="KLZ67" s="666"/>
      <c r="KMA67" s="666"/>
      <c r="KMB67" s="666"/>
      <c r="KMC67" s="1455"/>
      <c r="KMD67" s="666"/>
      <c r="KME67" s="666"/>
      <c r="KMF67" s="666"/>
      <c r="KMG67" s="666"/>
      <c r="KMH67" s="666"/>
      <c r="KMI67" s="666"/>
      <c r="KMJ67" s="666"/>
      <c r="KMK67" s="666"/>
      <c r="KML67" s="666"/>
      <c r="KMM67" s="1453"/>
      <c r="KMN67" s="1453"/>
      <c r="KMO67" s="1453"/>
      <c r="KMP67" s="1454"/>
      <c r="KMQ67" s="666"/>
      <c r="KMR67" s="666"/>
      <c r="KMS67" s="666"/>
      <c r="KMT67" s="1455"/>
      <c r="KMU67" s="666"/>
      <c r="KMV67" s="666"/>
      <c r="KMW67" s="666"/>
      <c r="KMX67" s="666"/>
      <c r="KMY67" s="666"/>
      <c r="KMZ67" s="666"/>
      <c r="KNA67" s="666"/>
      <c r="KNB67" s="666"/>
      <c r="KNC67" s="666"/>
      <c r="KND67" s="1453"/>
      <c r="KNE67" s="1453"/>
      <c r="KNF67" s="1453"/>
      <c r="KNG67" s="1454"/>
      <c r="KNH67" s="666"/>
      <c r="KNI67" s="666"/>
      <c r="KNJ67" s="666"/>
      <c r="KNK67" s="1455"/>
      <c r="KNL67" s="666"/>
      <c r="KNM67" s="666"/>
      <c r="KNN67" s="666"/>
      <c r="KNO67" s="666"/>
      <c r="KNP67" s="666"/>
      <c r="KNQ67" s="666"/>
      <c r="KNR67" s="666"/>
      <c r="KNS67" s="666"/>
      <c r="KNT67" s="666"/>
      <c r="KNU67" s="1453"/>
      <c r="KNV67" s="1453"/>
      <c r="KNW67" s="1453"/>
      <c r="KNX67" s="1454"/>
      <c r="KNY67" s="666"/>
      <c r="KNZ67" s="666"/>
      <c r="KOA67" s="666"/>
      <c r="KOB67" s="1455"/>
      <c r="KOC67" s="666"/>
      <c r="KOD67" s="666"/>
      <c r="KOE67" s="666"/>
      <c r="KOF67" s="666"/>
      <c r="KOG67" s="666"/>
      <c r="KOH67" s="666"/>
      <c r="KOI67" s="666"/>
      <c r="KOJ67" s="666"/>
      <c r="KOK67" s="666"/>
      <c r="KOL67" s="1453"/>
      <c r="KOM67" s="1453"/>
      <c r="KON67" s="1453"/>
      <c r="KOO67" s="1454"/>
      <c r="KOP67" s="666"/>
      <c r="KOQ67" s="666"/>
      <c r="KOR67" s="666"/>
      <c r="KOS67" s="1455"/>
      <c r="KOT67" s="666"/>
      <c r="KOU67" s="666"/>
      <c r="KOV67" s="666"/>
      <c r="KOW67" s="666"/>
      <c r="KOX67" s="666"/>
      <c r="KOY67" s="666"/>
      <c r="KOZ67" s="666"/>
      <c r="KPA67" s="666"/>
      <c r="KPB67" s="666"/>
      <c r="KPC67" s="1453"/>
      <c r="KPD67" s="1453"/>
      <c r="KPE67" s="1453"/>
      <c r="KPF67" s="1454"/>
      <c r="KPG67" s="666"/>
      <c r="KPH67" s="666"/>
      <c r="KPI67" s="666"/>
      <c r="KPJ67" s="1455"/>
      <c r="KPK67" s="666"/>
      <c r="KPL67" s="666"/>
      <c r="KPM67" s="666"/>
      <c r="KPN67" s="666"/>
      <c r="KPO67" s="666"/>
      <c r="KPP67" s="666"/>
      <c r="KPQ67" s="666"/>
      <c r="KPR67" s="666"/>
      <c r="KPS67" s="666"/>
      <c r="KPT67" s="1453"/>
      <c r="KPU67" s="1453"/>
      <c r="KPV67" s="1453"/>
      <c r="KPW67" s="1454"/>
      <c r="KPX67" s="666"/>
      <c r="KPY67" s="666"/>
      <c r="KPZ67" s="666"/>
      <c r="KQA67" s="1455"/>
      <c r="KQB67" s="666"/>
      <c r="KQC67" s="666"/>
      <c r="KQD67" s="666"/>
      <c r="KQE67" s="666"/>
      <c r="KQF67" s="666"/>
      <c r="KQG67" s="666"/>
      <c r="KQH67" s="666"/>
      <c r="KQI67" s="666"/>
      <c r="KQJ67" s="666"/>
      <c r="KQK67" s="1453"/>
      <c r="KQL67" s="1453"/>
      <c r="KQM67" s="1453"/>
      <c r="KQN67" s="1454"/>
      <c r="KQO67" s="666"/>
      <c r="KQP67" s="666"/>
      <c r="KQQ67" s="666"/>
      <c r="KQR67" s="1455"/>
      <c r="KQS67" s="666"/>
      <c r="KQT67" s="666"/>
      <c r="KQU67" s="666"/>
      <c r="KQV67" s="666"/>
      <c r="KQW67" s="666"/>
      <c r="KQX67" s="666"/>
      <c r="KQY67" s="666"/>
      <c r="KQZ67" s="666"/>
      <c r="KRA67" s="666"/>
      <c r="KRB67" s="1453"/>
      <c r="KRC67" s="1453"/>
      <c r="KRD67" s="1453"/>
      <c r="KRE67" s="1454"/>
      <c r="KRF67" s="666"/>
      <c r="KRG67" s="666"/>
      <c r="KRH67" s="666"/>
      <c r="KRI67" s="1455"/>
      <c r="KRJ67" s="666"/>
      <c r="KRK67" s="666"/>
      <c r="KRL67" s="666"/>
      <c r="KRM67" s="666"/>
      <c r="KRN67" s="666"/>
      <c r="KRO67" s="666"/>
      <c r="KRP67" s="666"/>
      <c r="KRQ67" s="666"/>
      <c r="KRR67" s="666"/>
      <c r="KRS67" s="1453"/>
      <c r="KRT67" s="1453"/>
      <c r="KRU67" s="1453"/>
      <c r="KRV67" s="1454"/>
      <c r="KRW67" s="666"/>
      <c r="KRX67" s="666"/>
      <c r="KRY67" s="666"/>
      <c r="KRZ67" s="1455"/>
      <c r="KSA67" s="666"/>
      <c r="KSB67" s="666"/>
      <c r="KSC67" s="666"/>
      <c r="KSD67" s="666"/>
      <c r="KSE67" s="666"/>
      <c r="KSF67" s="666"/>
      <c r="KSG67" s="666"/>
      <c r="KSH67" s="666"/>
      <c r="KSI67" s="666"/>
      <c r="KSJ67" s="1453"/>
      <c r="KSK67" s="1453"/>
      <c r="KSL67" s="1453"/>
      <c r="KSM67" s="1454"/>
      <c r="KSN67" s="666"/>
      <c r="KSO67" s="666"/>
      <c r="KSP67" s="666"/>
      <c r="KSQ67" s="1455"/>
      <c r="KSR67" s="666"/>
      <c r="KSS67" s="666"/>
      <c r="KST67" s="666"/>
      <c r="KSU67" s="666"/>
      <c r="KSV67" s="666"/>
      <c r="KSW67" s="666"/>
      <c r="KSX67" s="666"/>
      <c r="KSY67" s="666"/>
      <c r="KSZ67" s="666"/>
      <c r="KTA67" s="1453"/>
      <c r="KTB67" s="1453"/>
      <c r="KTC67" s="1453"/>
      <c r="KTD67" s="1454"/>
      <c r="KTE67" s="666"/>
      <c r="KTF67" s="666"/>
      <c r="KTG67" s="666"/>
      <c r="KTH67" s="1455"/>
      <c r="KTI67" s="666"/>
      <c r="KTJ67" s="666"/>
      <c r="KTK67" s="666"/>
      <c r="KTL67" s="666"/>
      <c r="KTM67" s="666"/>
      <c r="KTN67" s="666"/>
      <c r="KTO67" s="666"/>
      <c r="KTP67" s="666"/>
      <c r="KTQ67" s="666"/>
      <c r="KTR67" s="1453"/>
      <c r="KTS67" s="1453"/>
      <c r="KTT67" s="1453"/>
      <c r="KTU67" s="1454"/>
      <c r="KTV67" s="666"/>
      <c r="KTW67" s="666"/>
      <c r="KTX67" s="666"/>
      <c r="KTY67" s="1455"/>
      <c r="KTZ67" s="666"/>
      <c r="KUA67" s="666"/>
      <c r="KUB67" s="666"/>
      <c r="KUC67" s="666"/>
      <c r="KUD67" s="666"/>
      <c r="KUE67" s="666"/>
      <c r="KUF67" s="666"/>
      <c r="KUG67" s="666"/>
      <c r="KUH67" s="666"/>
      <c r="KUI67" s="1453"/>
      <c r="KUJ67" s="1453"/>
      <c r="KUK67" s="1453"/>
      <c r="KUL67" s="1454"/>
      <c r="KUM67" s="666"/>
      <c r="KUN67" s="666"/>
      <c r="KUO67" s="666"/>
      <c r="KUP67" s="1455"/>
      <c r="KUQ67" s="666"/>
      <c r="KUR67" s="666"/>
      <c r="KUS67" s="666"/>
      <c r="KUT67" s="666"/>
      <c r="KUU67" s="666"/>
      <c r="KUV67" s="666"/>
      <c r="KUW67" s="666"/>
      <c r="KUX67" s="666"/>
      <c r="KUY67" s="666"/>
      <c r="KUZ67" s="1453"/>
      <c r="KVA67" s="1453"/>
      <c r="KVB67" s="1453"/>
      <c r="KVC67" s="1454"/>
      <c r="KVD67" s="666"/>
      <c r="KVE67" s="666"/>
      <c r="KVF67" s="666"/>
      <c r="KVG67" s="1455"/>
      <c r="KVH67" s="666"/>
      <c r="KVI67" s="666"/>
      <c r="KVJ67" s="666"/>
      <c r="KVK67" s="666"/>
      <c r="KVL67" s="666"/>
      <c r="KVM67" s="666"/>
      <c r="KVN67" s="666"/>
      <c r="KVO67" s="666"/>
      <c r="KVP67" s="666"/>
      <c r="KVQ67" s="1453"/>
      <c r="KVR67" s="1453"/>
      <c r="KVS67" s="1453"/>
      <c r="KVT67" s="1454"/>
      <c r="KVU67" s="666"/>
      <c r="KVV67" s="666"/>
      <c r="KVW67" s="666"/>
      <c r="KVX67" s="1455"/>
      <c r="KVY67" s="666"/>
      <c r="KVZ67" s="666"/>
      <c r="KWA67" s="666"/>
      <c r="KWB67" s="666"/>
      <c r="KWC67" s="666"/>
      <c r="KWD67" s="666"/>
      <c r="KWE67" s="666"/>
      <c r="KWF67" s="666"/>
      <c r="KWG67" s="666"/>
      <c r="KWH67" s="1453"/>
      <c r="KWI67" s="1453"/>
      <c r="KWJ67" s="1453"/>
      <c r="KWK67" s="1454"/>
      <c r="KWL67" s="666"/>
      <c r="KWM67" s="666"/>
      <c r="KWN67" s="666"/>
      <c r="KWO67" s="1455"/>
      <c r="KWP67" s="666"/>
      <c r="KWQ67" s="666"/>
      <c r="KWR67" s="666"/>
      <c r="KWS67" s="666"/>
      <c r="KWT67" s="666"/>
      <c r="KWU67" s="666"/>
      <c r="KWV67" s="666"/>
      <c r="KWW67" s="666"/>
      <c r="KWX67" s="666"/>
      <c r="KWY67" s="1453"/>
      <c r="KWZ67" s="1453"/>
      <c r="KXA67" s="1453"/>
      <c r="KXB67" s="1454"/>
      <c r="KXC67" s="666"/>
      <c r="KXD67" s="666"/>
      <c r="KXE67" s="666"/>
      <c r="KXF67" s="1455"/>
      <c r="KXG67" s="666"/>
      <c r="KXH67" s="666"/>
      <c r="KXI67" s="666"/>
      <c r="KXJ67" s="666"/>
      <c r="KXK67" s="666"/>
      <c r="KXL67" s="666"/>
      <c r="KXM67" s="666"/>
      <c r="KXN67" s="666"/>
      <c r="KXO67" s="666"/>
      <c r="KXP67" s="1453"/>
      <c r="KXQ67" s="1453"/>
      <c r="KXR67" s="1453"/>
      <c r="KXS67" s="1454"/>
      <c r="KXT67" s="666"/>
      <c r="KXU67" s="666"/>
      <c r="KXV67" s="666"/>
      <c r="KXW67" s="1455"/>
      <c r="KXX67" s="666"/>
      <c r="KXY67" s="666"/>
      <c r="KXZ67" s="666"/>
      <c r="KYA67" s="666"/>
      <c r="KYB67" s="666"/>
      <c r="KYC67" s="666"/>
      <c r="KYD67" s="666"/>
      <c r="KYE67" s="666"/>
      <c r="KYF67" s="666"/>
      <c r="KYG67" s="1453"/>
      <c r="KYH67" s="1453"/>
      <c r="KYI67" s="1453"/>
      <c r="KYJ67" s="1454"/>
      <c r="KYK67" s="666"/>
      <c r="KYL67" s="666"/>
      <c r="KYM67" s="666"/>
      <c r="KYN67" s="1455"/>
      <c r="KYO67" s="666"/>
      <c r="KYP67" s="666"/>
      <c r="KYQ67" s="666"/>
      <c r="KYR67" s="666"/>
      <c r="KYS67" s="666"/>
      <c r="KYT67" s="666"/>
      <c r="KYU67" s="666"/>
      <c r="KYV67" s="666"/>
      <c r="KYW67" s="666"/>
      <c r="KYX67" s="1453"/>
      <c r="KYY67" s="1453"/>
      <c r="KYZ67" s="1453"/>
      <c r="KZA67" s="1454"/>
      <c r="KZB67" s="666"/>
      <c r="KZC67" s="666"/>
      <c r="KZD67" s="666"/>
      <c r="KZE67" s="1455"/>
      <c r="KZF67" s="666"/>
      <c r="KZG67" s="666"/>
      <c r="KZH67" s="666"/>
      <c r="KZI67" s="666"/>
      <c r="KZJ67" s="666"/>
      <c r="KZK67" s="666"/>
      <c r="KZL67" s="666"/>
      <c r="KZM67" s="666"/>
      <c r="KZN67" s="666"/>
      <c r="KZO67" s="1453"/>
      <c r="KZP67" s="1453"/>
      <c r="KZQ67" s="1453"/>
      <c r="KZR67" s="1454"/>
      <c r="KZS67" s="666"/>
      <c r="KZT67" s="666"/>
      <c r="KZU67" s="666"/>
      <c r="KZV67" s="1455"/>
      <c r="KZW67" s="666"/>
      <c r="KZX67" s="666"/>
      <c r="KZY67" s="666"/>
      <c r="KZZ67" s="666"/>
      <c r="LAA67" s="666"/>
      <c r="LAB67" s="666"/>
      <c r="LAC67" s="666"/>
      <c r="LAD67" s="666"/>
      <c r="LAE67" s="666"/>
      <c r="LAF67" s="1453"/>
      <c r="LAG67" s="1453"/>
      <c r="LAH67" s="1453"/>
      <c r="LAI67" s="1454"/>
      <c r="LAJ67" s="666"/>
      <c r="LAK67" s="666"/>
      <c r="LAL67" s="666"/>
      <c r="LAM67" s="1455"/>
      <c r="LAN67" s="666"/>
      <c r="LAO67" s="666"/>
      <c r="LAP67" s="666"/>
      <c r="LAQ67" s="666"/>
      <c r="LAR67" s="666"/>
      <c r="LAS67" s="666"/>
      <c r="LAT67" s="666"/>
      <c r="LAU67" s="666"/>
      <c r="LAV67" s="666"/>
      <c r="LAW67" s="1453"/>
      <c r="LAX67" s="1453"/>
      <c r="LAY67" s="1453"/>
      <c r="LAZ67" s="1454"/>
      <c r="LBA67" s="666"/>
      <c r="LBB67" s="666"/>
      <c r="LBC67" s="666"/>
      <c r="LBD67" s="1455"/>
      <c r="LBE67" s="666"/>
      <c r="LBF67" s="666"/>
      <c r="LBG67" s="666"/>
      <c r="LBH67" s="666"/>
      <c r="LBI67" s="666"/>
      <c r="LBJ67" s="666"/>
      <c r="LBK67" s="666"/>
      <c r="LBL67" s="666"/>
      <c r="LBM67" s="666"/>
      <c r="LBN67" s="1453"/>
      <c r="LBO67" s="1453"/>
      <c r="LBP67" s="1453"/>
      <c r="LBQ67" s="1454"/>
      <c r="LBR67" s="666"/>
      <c r="LBS67" s="666"/>
      <c r="LBT67" s="666"/>
      <c r="LBU67" s="1455"/>
      <c r="LBV67" s="666"/>
      <c r="LBW67" s="666"/>
      <c r="LBX67" s="666"/>
      <c r="LBY67" s="666"/>
      <c r="LBZ67" s="666"/>
      <c r="LCA67" s="666"/>
      <c r="LCB67" s="666"/>
      <c r="LCC67" s="666"/>
      <c r="LCD67" s="666"/>
      <c r="LCE67" s="1453"/>
      <c r="LCF67" s="1453"/>
      <c r="LCG67" s="1453"/>
      <c r="LCH67" s="1454"/>
      <c r="LCI67" s="666"/>
      <c r="LCJ67" s="666"/>
      <c r="LCK67" s="666"/>
      <c r="LCL67" s="1455"/>
      <c r="LCM67" s="666"/>
      <c r="LCN67" s="666"/>
      <c r="LCO67" s="666"/>
      <c r="LCP67" s="666"/>
      <c r="LCQ67" s="666"/>
      <c r="LCR67" s="666"/>
      <c r="LCS67" s="666"/>
      <c r="LCT67" s="666"/>
      <c r="LCU67" s="666"/>
      <c r="LCV67" s="1453"/>
      <c r="LCW67" s="1453"/>
      <c r="LCX67" s="1453"/>
      <c r="LCY67" s="1454"/>
      <c r="LCZ67" s="666"/>
      <c r="LDA67" s="666"/>
      <c r="LDB67" s="666"/>
      <c r="LDC67" s="1455"/>
      <c r="LDD67" s="666"/>
      <c r="LDE67" s="666"/>
      <c r="LDF67" s="666"/>
      <c r="LDG67" s="666"/>
      <c r="LDH67" s="666"/>
      <c r="LDI67" s="666"/>
      <c r="LDJ67" s="666"/>
      <c r="LDK67" s="666"/>
      <c r="LDL67" s="666"/>
      <c r="LDM67" s="1453"/>
      <c r="LDN67" s="1453"/>
      <c r="LDO67" s="1453"/>
      <c r="LDP67" s="1454"/>
      <c r="LDQ67" s="666"/>
      <c r="LDR67" s="666"/>
      <c r="LDS67" s="666"/>
      <c r="LDT67" s="1455"/>
      <c r="LDU67" s="666"/>
      <c r="LDV67" s="666"/>
      <c r="LDW67" s="666"/>
      <c r="LDX67" s="666"/>
      <c r="LDY67" s="666"/>
      <c r="LDZ67" s="666"/>
      <c r="LEA67" s="666"/>
      <c r="LEB67" s="666"/>
      <c r="LEC67" s="666"/>
      <c r="LED67" s="1453"/>
      <c r="LEE67" s="1453"/>
      <c r="LEF67" s="1453"/>
      <c r="LEG67" s="1454"/>
      <c r="LEH67" s="666"/>
      <c r="LEI67" s="666"/>
      <c r="LEJ67" s="666"/>
      <c r="LEK67" s="1455"/>
      <c r="LEL67" s="666"/>
      <c r="LEM67" s="666"/>
      <c r="LEN67" s="666"/>
      <c r="LEO67" s="666"/>
      <c r="LEP67" s="666"/>
      <c r="LEQ67" s="666"/>
      <c r="LER67" s="666"/>
      <c r="LES67" s="666"/>
      <c r="LET67" s="666"/>
      <c r="LEU67" s="1453"/>
      <c r="LEV67" s="1453"/>
      <c r="LEW67" s="1453"/>
      <c r="LEX67" s="1454"/>
      <c r="LEY67" s="666"/>
      <c r="LEZ67" s="666"/>
      <c r="LFA67" s="666"/>
      <c r="LFB67" s="1455"/>
      <c r="LFC67" s="666"/>
      <c r="LFD67" s="666"/>
      <c r="LFE67" s="666"/>
      <c r="LFF67" s="666"/>
      <c r="LFG67" s="666"/>
      <c r="LFH67" s="666"/>
      <c r="LFI67" s="666"/>
      <c r="LFJ67" s="666"/>
      <c r="LFK67" s="666"/>
      <c r="LFL67" s="1453"/>
      <c r="LFM67" s="1453"/>
      <c r="LFN67" s="1453"/>
      <c r="LFO67" s="1454"/>
      <c r="LFP67" s="666"/>
      <c r="LFQ67" s="666"/>
      <c r="LFR67" s="666"/>
      <c r="LFS67" s="1455"/>
      <c r="LFT67" s="666"/>
      <c r="LFU67" s="666"/>
      <c r="LFV67" s="666"/>
      <c r="LFW67" s="666"/>
      <c r="LFX67" s="666"/>
      <c r="LFY67" s="666"/>
      <c r="LFZ67" s="666"/>
      <c r="LGA67" s="666"/>
      <c r="LGB67" s="666"/>
      <c r="LGC67" s="1453"/>
      <c r="LGD67" s="1453"/>
      <c r="LGE67" s="1453"/>
      <c r="LGF67" s="1454"/>
      <c r="LGG67" s="666"/>
      <c r="LGH67" s="666"/>
      <c r="LGI67" s="666"/>
      <c r="LGJ67" s="1455"/>
      <c r="LGK67" s="666"/>
      <c r="LGL67" s="666"/>
      <c r="LGM67" s="666"/>
      <c r="LGN67" s="666"/>
      <c r="LGO67" s="666"/>
      <c r="LGP67" s="666"/>
      <c r="LGQ67" s="666"/>
      <c r="LGR67" s="666"/>
      <c r="LGS67" s="666"/>
      <c r="LGT67" s="1453"/>
      <c r="LGU67" s="1453"/>
      <c r="LGV67" s="1453"/>
      <c r="LGW67" s="1454"/>
      <c r="LGX67" s="666"/>
      <c r="LGY67" s="666"/>
      <c r="LGZ67" s="666"/>
      <c r="LHA67" s="1455"/>
      <c r="LHB67" s="666"/>
      <c r="LHC67" s="666"/>
      <c r="LHD67" s="666"/>
      <c r="LHE67" s="666"/>
      <c r="LHF67" s="666"/>
      <c r="LHG67" s="666"/>
      <c r="LHH67" s="666"/>
      <c r="LHI67" s="666"/>
      <c r="LHJ67" s="666"/>
      <c r="LHK67" s="1453"/>
      <c r="LHL67" s="1453"/>
      <c r="LHM67" s="1453"/>
      <c r="LHN67" s="1454"/>
      <c r="LHO67" s="666"/>
      <c r="LHP67" s="666"/>
      <c r="LHQ67" s="666"/>
      <c r="LHR67" s="1455"/>
      <c r="LHS67" s="666"/>
      <c r="LHT67" s="666"/>
      <c r="LHU67" s="666"/>
      <c r="LHV67" s="666"/>
      <c r="LHW67" s="666"/>
      <c r="LHX67" s="666"/>
      <c r="LHY67" s="666"/>
      <c r="LHZ67" s="666"/>
      <c r="LIA67" s="666"/>
      <c r="LIB67" s="1453"/>
      <c r="LIC67" s="1453"/>
      <c r="LID67" s="1453"/>
      <c r="LIE67" s="1454"/>
      <c r="LIF67" s="666"/>
      <c r="LIG67" s="666"/>
      <c r="LIH67" s="666"/>
      <c r="LII67" s="1455"/>
      <c r="LIJ67" s="666"/>
      <c r="LIK67" s="666"/>
      <c r="LIL67" s="666"/>
      <c r="LIM67" s="666"/>
      <c r="LIN67" s="666"/>
      <c r="LIO67" s="666"/>
      <c r="LIP67" s="666"/>
      <c r="LIQ67" s="666"/>
      <c r="LIR67" s="666"/>
      <c r="LIS67" s="1453"/>
      <c r="LIT67" s="1453"/>
      <c r="LIU67" s="1453"/>
      <c r="LIV67" s="1454"/>
      <c r="LIW67" s="666"/>
      <c r="LIX67" s="666"/>
      <c r="LIY67" s="666"/>
      <c r="LIZ67" s="1455"/>
      <c r="LJA67" s="666"/>
      <c r="LJB67" s="666"/>
      <c r="LJC67" s="666"/>
      <c r="LJD67" s="666"/>
      <c r="LJE67" s="666"/>
      <c r="LJF67" s="666"/>
      <c r="LJG67" s="666"/>
      <c r="LJH67" s="666"/>
      <c r="LJI67" s="666"/>
      <c r="LJJ67" s="1453"/>
      <c r="LJK67" s="1453"/>
      <c r="LJL67" s="1453"/>
      <c r="LJM67" s="1454"/>
      <c r="LJN67" s="666"/>
      <c r="LJO67" s="666"/>
      <c r="LJP67" s="666"/>
      <c r="LJQ67" s="1455"/>
      <c r="LJR67" s="666"/>
      <c r="LJS67" s="666"/>
      <c r="LJT67" s="666"/>
      <c r="LJU67" s="666"/>
      <c r="LJV67" s="666"/>
      <c r="LJW67" s="666"/>
      <c r="LJX67" s="666"/>
      <c r="LJY67" s="666"/>
      <c r="LJZ67" s="666"/>
      <c r="LKA67" s="1453"/>
      <c r="LKB67" s="1453"/>
      <c r="LKC67" s="1453"/>
      <c r="LKD67" s="1454"/>
      <c r="LKE67" s="666"/>
      <c r="LKF67" s="666"/>
      <c r="LKG67" s="666"/>
      <c r="LKH67" s="1455"/>
      <c r="LKI67" s="666"/>
      <c r="LKJ67" s="666"/>
      <c r="LKK67" s="666"/>
      <c r="LKL67" s="666"/>
      <c r="LKM67" s="666"/>
      <c r="LKN67" s="666"/>
      <c r="LKO67" s="666"/>
      <c r="LKP67" s="666"/>
      <c r="LKQ67" s="666"/>
      <c r="LKR67" s="1453"/>
      <c r="LKS67" s="1453"/>
      <c r="LKT67" s="1453"/>
      <c r="LKU67" s="1454"/>
      <c r="LKV67" s="666"/>
      <c r="LKW67" s="666"/>
      <c r="LKX67" s="666"/>
      <c r="LKY67" s="1455"/>
      <c r="LKZ67" s="666"/>
      <c r="LLA67" s="666"/>
      <c r="LLB67" s="666"/>
      <c r="LLC67" s="666"/>
      <c r="LLD67" s="666"/>
      <c r="LLE67" s="666"/>
      <c r="LLF67" s="666"/>
      <c r="LLG67" s="666"/>
      <c r="LLH67" s="666"/>
      <c r="LLI67" s="1453"/>
      <c r="LLJ67" s="1453"/>
      <c r="LLK67" s="1453"/>
      <c r="LLL67" s="1454"/>
      <c r="LLM67" s="666"/>
      <c r="LLN67" s="666"/>
      <c r="LLO67" s="666"/>
      <c r="LLP67" s="1455"/>
      <c r="LLQ67" s="666"/>
      <c r="LLR67" s="666"/>
      <c r="LLS67" s="666"/>
      <c r="LLT67" s="666"/>
      <c r="LLU67" s="666"/>
      <c r="LLV67" s="666"/>
      <c r="LLW67" s="666"/>
      <c r="LLX67" s="666"/>
      <c r="LLY67" s="666"/>
      <c r="LLZ67" s="1453"/>
      <c r="LMA67" s="1453"/>
      <c r="LMB67" s="1453"/>
      <c r="LMC67" s="1454"/>
      <c r="LMD67" s="666"/>
      <c r="LME67" s="666"/>
      <c r="LMF67" s="666"/>
      <c r="LMG67" s="1455"/>
      <c r="LMH67" s="666"/>
      <c r="LMI67" s="666"/>
      <c r="LMJ67" s="666"/>
      <c r="LMK67" s="666"/>
      <c r="LML67" s="666"/>
      <c r="LMM67" s="666"/>
      <c r="LMN67" s="666"/>
      <c r="LMO67" s="666"/>
      <c r="LMP67" s="666"/>
      <c r="LMQ67" s="1453"/>
      <c r="LMR67" s="1453"/>
      <c r="LMS67" s="1453"/>
      <c r="LMT67" s="1454"/>
      <c r="LMU67" s="666"/>
      <c r="LMV67" s="666"/>
      <c r="LMW67" s="666"/>
      <c r="LMX67" s="1455"/>
      <c r="LMY67" s="666"/>
      <c r="LMZ67" s="666"/>
      <c r="LNA67" s="666"/>
      <c r="LNB67" s="666"/>
      <c r="LNC67" s="666"/>
      <c r="LND67" s="666"/>
      <c r="LNE67" s="666"/>
      <c r="LNF67" s="666"/>
      <c r="LNG67" s="666"/>
      <c r="LNH67" s="1453"/>
      <c r="LNI67" s="1453"/>
      <c r="LNJ67" s="1453"/>
      <c r="LNK67" s="1454"/>
      <c r="LNL67" s="666"/>
      <c r="LNM67" s="666"/>
      <c r="LNN67" s="666"/>
      <c r="LNO67" s="1455"/>
      <c r="LNP67" s="666"/>
      <c r="LNQ67" s="666"/>
      <c r="LNR67" s="666"/>
      <c r="LNS67" s="666"/>
      <c r="LNT67" s="666"/>
      <c r="LNU67" s="666"/>
      <c r="LNV67" s="666"/>
      <c r="LNW67" s="666"/>
      <c r="LNX67" s="666"/>
      <c r="LNY67" s="1453"/>
      <c r="LNZ67" s="1453"/>
      <c r="LOA67" s="1453"/>
      <c r="LOB67" s="1454"/>
      <c r="LOC67" s="666"/>
      <c r="LOD67" s="666"/>
      <c r="LOE67" s="666"/>
      <c r="LOF67" s="1455"/>
      <c r="LOG67" s="666"/>
      <c r="LOH67" s="666"/>
      <c r="LOI67" s="666"/>
      <c r="LOJ67" s="666"/>
      <c r="LOK67" s="666"/>
      <c r="LOL67" s="666"/>
      <c r="LOM67" s="666"/>
      <c r="LON67" s="666"/>
      <c r="LOO67" s="666"/>
      <c r="LOP67" s="1453"/>
      <c r="LOQ67" s="1453"/>
      <c r="LOR67" s="1453"/>
      <c r="LOS67" s="1454"/>
      <c r="LOT67" s="666"/>
      <c r="LOU67" s="666"/>
      <c r="LOV67" s="666"/>
      <c r="LOW67" s="1455"/>
      <c r="LOX67" s="666"/>
      <c r="LOY67" s="666"/>
      <c r="LOZ67" s="666"/>
      <c r="LPA67" s="666"/>
      <c r="LPB67" s="666"/>
      <c r="LPC67" s="666"/>
      <c r="LPD67" s="666"/>
      <c r="LPE67" s="666"/>
      <c r="LPF67" s="666"/>
      <c r="LPG67" s="1453"/>
      <c r="LPH67" s="1453"/>
      <c r="LPI67" s="1453"/>
      <c r="LPJ67" s="1454"/>
      <c r="LPK67" s="666"/>
      <c r="LPL67" s="666"/>
      <c r="LPM67" s="666"/>
      <c r="LPN67" s="1455"/>
      <c r="LPO67" s="666"/>
      <c r="LPP67" s="666"/>
      <c r="LPQ67" s="666"/>
      <c r="LPR67" s="666"/>
      <c r="LPS67" s="666"/>
      <c r="LPT67" s="666"/>
      <c r="LPU67" s="666"/>
      <c r="LPV67" s="666"/>
      <c r="LPW67" s="666"/>
      <c r="LPX67" s="1453"/>
      <c r="LPY67" s="1453"/>
      <c r="LPZ67" s="1453"/>
      <c r="LQA67" s="1454"/>
      <c r="LQB67" s="666"/>
      <c r="LQC67" s="666"/>
      <c r="LQD67" s="666"/>
      <c r="LQE67" s="1455"/>
      <c r="LQF67" s="666"/>
      <c r="LQG67" s="666"/>
      <c r="LQH67" s="666"/>
      <c r="LQI67" s="666"/>
      <c r="LQJ67" s="666"/>
      <c r="LQK67" s="666"/>
      <c r="LQL67" s="666"/>
      <c r="LQM67" s="666"/>
      <c r="LQN67" s="666"/>
      <c r="LQO67" s="1453"/>
      <c r="LQP67" s="1453"/>
      <c r="LQQ67" s="1453"/>
      <c r="LQR67" s="1454"/>
      <c r="LQS67" s="666"/>
      <c r="LQT67" s="666"/>
      <c r="LQU67" s="666"/>
      <c r="LQV67" s="1455"/>
      <c r="LQW67" s="666"/>
      <c r="LQX67" s="666"/>
      <c r="LQY67" s="666"/>
      <c r="LQZ67" s="666"/>
      <c r="LRA67" s="666"/>
      <c r="LRB67" s="666"/>
      <c r="LRC67" s="666"/>
      <c r="LRD67" s="666"/>
      <c r="LRE67" s="666"/>
      <c r="LRF67" s="1453"/>
      <c r="LRG67" s="1453"/>
      <c r="LRH67" s="1453"/>
      <c r="LRI67" s="1454"/>
      <c r="LRJ67" s="666"/>
      <c r="LRK67" s="666"/>
      <c r="LRL67" s="666"/>
      <c r="LRM67" s="1455"/>
      <c r="LRN67" s="666"/>
      <c r="LRO67" s="666"/>
      <c r="LRP67" s="666"/>
      <c r="LRQ67" s="666"/>
      <c r="LRR67" s="666"/>
      <c r="LRS67" s="666"/>
      <c r="LRT67" s="666"/>
      <c r="LRU67" s="666"/>
      <c r="LRV67" s="666"/>
      <c r="LRW67" s="1453"/>
      <c r="LRX67" s="1453"/>
      <c r="LRY67" s="1453"/>
      <c r="LRZ67" s="1454"/>
      <c r="LSA67" s="666"/>
      <c r="LSB67" s="666"/>
      <c r="LSC67" s="666"/>
      <c r="LSD67" s="1455"/>
      <c r="LSE67" s="666"/>
      <c r="LSF67" s="666"/>
      <c r="LSG67" s="666"/>
      <c r="LSH67" s="666"/>
      <c r="LSI67" s="666"/>
      <c r="LSJ67" s="666"/>
      <c r="LSK67" s="666"/>
      <c r="LSL67" s="666"/>
      <c r="LSM67" s="666"/>
      <c r="LSN67" s="1453"/>
      <c r="LSO67" s="1453"/>
      <c r="LSP67" s="1453"/>
      <c r="LSQ67" s="1454"/>
      <c r="LSR67" s="666"/>
      <c r="LSS67" s="666"/>
      <c r="LST67" s="666"/>
      <c r="LSU67" s="1455"/>
      <c r="LSV67" s="666"/>
      <c r="LSW67" s="666"/>
      <c r="LSX67" s="666"/>
      <c r="LSY67" s="666"/>
      <c r="LSZ67" s="666"/>
      <c r="LTA67" s="666"/>
      <c r="LTB67" s="666"/>
      <c r="LTC67" s="666"/>
      <c r="LTD67" s="666"/>
      <c r="LTE67" s="1453"/>
      <c r="LTF67" s="1453"/>
      <c r="LTG67" s="1453"/>
      <c r="LTH67" s="1454"/>
      <c r="LTI67" s="666"/>
      <c r="LTJ67" s="666"/>
      <c r="LTK67" s="666"/>
      <c r="LTL67" s="1455"/>
      <c r="LTM67" s="666"/>
      <c r="LTN67" s="666"/>
      <c r="LTO67" s="666"/>
      <c r="LTP67" s="666"/>
      <c r="LTQ67" s="666"/>
      <c r="LTR67" s="666"/>
      <c r="LTS67" s="666"/>
      <c r="LTT67" s="666"/>
      <c r="LTU67" s="666"/>
      <c r="LTV67" s="1453"/>
      <c r="LTW67" s="1453"/>
      <c r="LTX67" s="1453"/>
      <c r="LTY67" s="1454"/>
      <c r="LTZ67" s="666"/>
      <c r="LUA67" s="666"/>
      <c r="LUB67" s="666"/>
      <c r="LUC67" s="1455"/>
      <c r="LUD67" s="666"/>
      <c r="LUE67" s="666"/>
      <c r="LUF67" s="666"/>
      <c r="LUG67" s="666"/>
      <c r="LUH67" s="666"/>
      <c r="LUI67" s="666"/>
      <c r="LUJ67" s="666"/>
      <c r="LUK67" s="666"/>
      <c r="LUL67" s="666"/>
      <c r="LUM67" s="1453"/>
      <c r="LUN67" s="1453"/>
      <c r="LUO67" s="1453"/>
      <c r="LUP67" s="1454"/>
      <c r="LUQ67" s="666"/>
      <c r="LUR67" s="666"/>
      <c r="LUS67" s="666"/>
      <c r="LUT67" s="1455"/>
      <c r="LUU67" s="666"/>
      <c r="LUV67" s="666"/>
      <c r="LUW67" s="666"/>
      <c r="LUX67" s="666"/>
      <c r="LUY67" s="666"/>
      <c r="LUZ67" s="666"/>
      <c r="LVA67" s="666"/>
      <c r="LVB67" s="666"/>
      <c r="LVC67" s="666"/>
      <c r="LVD67" s="1453"/>
      <c r="LVE67" s="1453"/>
      <c r="LVF67" s="1453"/>
      <c r="LVG67" s="1454"/>
      <c r="LVH67" s="666"/>
      <c r="LVI67" s="666"/>
      <c r="LVJ67" s="666"/>
      <c r="LVK67" s="1455"/>
      <c r="LVL67" s="666"/>
      <c r="LVM67" s="666"/>
      <c r="LVN67" s="666"/>
      <c r="LVO67" s="666"/>
      <c r="LVP67" s="666"/>
      <c r="LVQ67" s="666"/>
      <c r="LVR67" s="666"/>
      <c r="LVS67" s="666"/>
      <c r="LVT67" s="666"/>
      <c r="LVU67" s="1453"/>
      <c r="LVV67" s="1453"/>
      <c r="LVW67" s="1453"/>
      <c r="LVX67" s="1454"/>
      <c r="LVY67" s="666"/>
      <c r="LVZ67" s="666"/>
      <c r="LWA67" s="666"/>
      <c r="LWB67" s="1455"/>
      <c r="LWC67" s="666"/>
      <c r="LWD67" s="666"/>
      <c r="LWE67" s="666"/>
      <c r="LWF67" s="666"/>
      <c r="LWG67" s="666"/>
      <c r="LWH67" s="666"/>
      <c r="LWI67" s="666"/>
      <c r="LWJ67" s="666"/>
      <c r="LWK67" s="666"/>
      <c r="LWL67" s="1453"/>
      <c r="LWM67" s="1453"/>
      <c r="LWN67" s="1453"/>
      <c r="LWO67" s="1454"/>
      <c r="LWP67" s="666"/>
      <c r="LWQ67" s="666"/>
      <c r="LWR67" s="666"/>
      <c r="LWS67" s="1455"/>
      <c r="LWT67" s="666"/>
      <c r="LWU67" s="666"/>
      <c r="LWV67" s="666"/>
      <c r="LWW67" s="666"/>
      <c r="LWX67" s="666"/>
      <c r="LWY67" s="666"/>
      <c r="LWZ67" s="666"/>
      <c r="LXA67" s="666"/>
      <c r="LXB67" s="666"/>
      <c r="LXC67" s="1453"/>
      <c r="LXD67" s="1453"/>
      <c r="LXE67" s="1453"/>
      <c r="LXF67" s="1454"/>
      <c r="LXG67" s="666"/>
      <c r="LXH67" s="666"/>
      <c r="LXI67" s="666"/>
      <c r="LXJ67" s="1455"/>
      <c r="LXK67" s="666"/>
      <c r="LXL67" s="666"/>
      <c r="LXM67" s="666"/>
      <c r="LXN67" s="666"/>
      <c r="LXO67" s="666"/>
      <c r="LXP67" s="666"/>
      <c r="LXQ67" s="666"/>
      <c r="LXR67" s="666"/>
      <c r="LXS67" s="666"/>
      <c r="LXT67" s="1453"/>
      <c r="LXU67" s="1453"/>
      <c r="LXV67" s="1453"/>
      <c r="LXW67" s="1454"/>
      <c r="LXX67" s="666"/>
      <c r="LXY67" s="666"/>
      <c r="LXZ67" s="666"/>
      <c r="LYA67" s="1455"/>
      <c r="LYB67" s="666"/>
      <c r="LYC67" s="666"/>
      <c r="LYD67" s="666"/>
      <c r="LYE67" s="666"/>
      <c r="LYF67" s="666"/>
      <c r="LYG67" s="666"/>
      <c r="LYH67" s="666"/>
      <c r="LYI67" s="666"/>
      <c r="LYJ67" s="666"/>
      <c r="LYK67" s="1453"/>
      <c r="LYL67" s="1453"/>
      <c r="LYM67" s="1453"/>
      <c r="LYN67" s="1454"/>
      <c r="LYO67" s="666"/>
      <c r="LYP67" s="666"/>
      <c r="LYQ67" s="666"/>
      <c r="LYR67" s="1455"/>
      <c r="LYS67" s="666"/>
      <c r="LYT67" s="666"/>
      <c r="LYU67" s="666"/>
      <c r="LYV67" s="666"/>
      <c r="LYW67" s="666"/>
      <c r="LYX67" s="666"/>
      <c r="LYY67" s="666"/>
      <c r="LYZ67" s="666"/>
      <c r="LZA67" s="666"/>
      <c r="LZB67" s="1453"/>
      <c r="LZC67" s="1453"/>
      <c r="LZD67" s="1453"/>
      <c r="LZE67" s="1454"/>
      <c r="LZF67" s="666"/>
      <c r="LZG67" s="666"/>
      <c r="LZH67" s="666"/>
      <c r="LZI67" s="1455"/>
      <c r="LZJ67" s="666"/>
      <c r="LZK67" s="666"/>
      <c r="LZL67" s="666"/>
      <c r="LZM67" s="666"/>
      <c r="LZN67" s="666"/>
      <c r="LZO67" s="666"/>
      <c r="LZP67" s="666"/>
      <c r="LZQ67" s="666"/>
      <c r="LZR67" s="666"/>
      <c r="LZS67" s="1453"/>
      <c r="LZT67" s="1453"/>
      <c r="LZU67" s="1453"/>
      <c r="LZV67" s="1454"/>
      <c r="LZW67" s="666"/>
      <c r="LZX67" s="666"/>
      <c r="LZY67" s="666"/>
      <c r="LZZ67" s="1455"/>
      <c r="MAA67" s="666"/>
      <c r="MAB67" s="666"/>
      <c r="MAC67" s="666"/>
      <c r="MAD67" s="666"/>
      <c r="MAE67" s="666"/>
      <c r="MAF67" s="666"/>
      <c r="MAG67" s="666"/>
      <c r="MAH67" s="666"/>
      <c r="MAI67" s="666"/>
      <c r="MAJ67" s="1453"/>
      <c r="MAK67" s="1453"/>
      <c r="MAL67" s="1453"/>
      <c r="MAM67" s="1454"/>
      <c r="MAN67" s="666"/>
      <c r="MAO67" s="666"/>
      <c r="MAP67" s="666"/>
      <c r="MAQ67" s="1455"/>
      <c r="MAR67" s="666"/>
      <c r="MAS67" s="666"/>
      <c r="MAT67" s="666"/>
      <c r="MAU67" s="666"/>
      <c r="MAV67" s="666"/>
      <c r="MAW67" s="666"/>
      <c r="MAX67" s="666"/>
      <c r="MAY67" s="666"/>
      <c r="MAZ67" s="666"/>
      <c r="MBA67" s="1453"/>
      <c r="MBB67" s="1453"/>
      <c r="MBC67" s="1453"/>
      <c r="MBD67" s="1454"/>
      <c r="MBE67" s="666"/>
      <c r="MBF67" s="666"/>
      <c r="MBG67" s="666"/>
      <c r="MBH67" s="1455"/>
      <c r="MBI67" s="666"/>
      <c r="MBJ67" s="666"/>
      <c r="MBK67" s="666"/>
      <c r="MBL67" s="666"/>
      <c r="MBM67" s="666"/>
      <c r="MBN67" s="666"/>
      <c r="MBO67" s="666"/>
      <c r="MBP67" s="666"/>
      <c r="MBQ67" s="666"/>
      <c r="MBR67" s="1453"/>
      <c r="MBS67" s="1453"/>
      <c r="MBT67" s="1453"/>
      <c r="MBU67" s="1454"/>
      <c r="MBV67" s="666"/>
      <c r="MBW67" s="666"/>
      <c r="MBX67" s="666"/>
      <c r="MBY67" s="1455"/>
      <c r="MBZ67" s="666"/>
      <c r="MCA67" s="666"/>
      <c r="MCB67" s="666"/>
      <c r="MCC67" s="666"/>
      <c r="MCD67" s="666"/>
      <c r="MCE67" s="666"/>
      <c r="MCF67" s="666"/>
      <c r="MCG67" s="666"/>
      <c r="MCH67" s="666"/>
      <c r="MCI67" s="1453"/>
      <c r="MCJ67" s="1453"/>
      <c r="MCK67" s="1453"/>
      <c r="MCL67" s="1454"/>
      <c r="MCM67" s="666"/>
      <c r="MCN67" s="666"/>
      <c r="MCO67" s="666"/>
      <c r="MCP67" s="1455"/>
      <c r="MCQ67" s="666"/>
      <c r="MCR67" s="666"/>
      <c r="MCS67" s="666"/>
      <c r="MCT67" s="666"/>
      <c r="MCU67" s="666"/>
      <c r="MCV67" s="666"/>
      <c r="MCW67" s="666"/>
      <c r="MCX67" s="666"/>
      <c r="MCY67" s="666"/>
      <c r="MCZ67" s="1453"/>
      <c r="MDA67" s="1453"/>
      <c r="MDB67" s="1453"/>
      <c r="MDC67" s="1454"/>
      <c r="MDD67" s="666"/>
      <c r="MDE67" s="666"/>
      <c r="MDF67" s="666"/>
      <c r="MDG67" s="1455"/>
      <c r="MDH67" s="666"/>
      <c r="MDI67" s="666"/>
      <c r="MDJ67" s="666"/>
      <c r="MDK67" s="666"/>
      <c r="MDL67" s="666"/>
      <c r="MDM67" s="666"/>
      <c r="MDN67" s="666"/>
      <c r="MDO67" s="666"/>
      <c r="MDP67" s="666"/>
      <c r="MDQ67" s="1453"/>
      <c r="MDR67" s="1453"/>
      <c r="MDS67" s="1453"/>
      <c r="MDT67" s="1454"/>
      <c r="MDU67" s="666"/>
      <c r="MDV67" s="666"/>
      <c r="MDW67" s="666"/>
      <c r="MDX67" s="1455"/>
      <c r="MDY67" s="666"/>
      <c r="MDZ67" s="666"/>
      <c r="MEA67" s="666"/>
      <c r="MEB67" s="666"/>
      <c r="MEC67" s="666"/>
      <c r="MED67" s="666"/>
      <c r="MEE67" s="666"/>
      <c r="MEF67" s="666"/>
      <c r="MEG67" s="666"/>
      <c r="MEH67" s="1453"/>
      <c r="MEI67" s="1453"/>
      <c r="MEJ67" s="1453"/>
      <c r="MEK67" s="1454"/>
      <c r="MEL67" s="666"/>
      <c r="MEM67" s="666"/>
      <c r="MEN67" s="666"/>
      <c r="MEO67" s="1455"/>
      <c r="MEP67" s="666"/>
      <c r="MEQ67" s="666"/>
      <c r="MER67" s="666"/>
      <c r="MES67" s="666"/>
      <c r="MET67" s="666"/>
      <c r="MEU67" s="666"/>
      <c r="MEV67" s="666"/>
      <c r="MEW67" s="666"/>
      <c r="MEX67" s="666"/>
      <c r="MEY67" s="1453"/>
      <c r="MEZ67" s="1453"/>
      <c r="MFA67" s="1453"/>
      <c r="MFB67" s="1454"/>
      <c r="MFC67" s="666"/>
      <c r="MFD67" s="666"/>
      <c r="MFE67" s="666"/>
      <c r="MFF67" s="1455"/>
      <c r="MFG67" s="666"/>
      <c r="MFH67" s="666"/>
      <c r="MFI67" s="666"/>
      <c r="MFJ67" s="666"/>
      <c r="MFK67" s="666"/>
      <c r="MFL67" s="666"/>
      <c r="MFM67" s="666"/>
      <c r="MFN67" s="666"/>
      <c r="MFO67" s="666"/>
      <c r="MFP67" s="1453"/>
      <c r="MFQ67" s="1453"/>
      <c r="MFR67" s="1453"/>
      <c r="MFS67" s="1454"/>
      <c r="MFT67" s="666"/>
      <c r="MFU67" s="666"/>
      <c r="MFV67" s="666"/>
      <c r="MFW67" s="1455"/>
      <c r="MFX67" s="666"/>
      <c r="MFY67" s="666"/>
      <c r="MFZ67" s="666"/>
      <c r="MGA67" s="666"/>
      <c r="MGB67" s="666"/>
      <c r="MGC67" s="666"/>
      <c r="MGD67" s="666"/>
      <c r="MGE67" s="666"/>
      <c r="MGF67" s="666"/>
      <c r="MGG67" s="1453"/>
      <c r="MGH67" s="1453"/>
      <c r="MGI67" s="1453"/>
      <c r="MGJ67" s="1454"/>
      <c r="MGK67" s="666"/>
      <c r="MGL67" s="666"/>
      <c r="MGM67" s="666"/>
      <c r="MGN67" s="1455"/>
      <c r="MGO67" s="666"/>
      <c r="MGP67" s="666"/>
      <c r="MGQ67" s="666"/>
      <c r="MGR67" s="666"/>
      <c r="MGS67" s="666"/>
      <c r="MGT67" s="666"/>
      <c r="MGU67" s="666"/>
      <c r="MGV67" s="666"/>
      <c r="MGW67" s="666"/>
      <c r="MGX67" s="1453"/>
      <c r="MGY67" s="1453"/>
      <c r="MGZ67" s="1453"/>
      <c r="MHA67" s="1454"/>
      <c r="MHB67" s="666"/>
      <c r="MHC67" s="666"/>
      <c r="MHD67" s="666"/>
      <c r="MHE67" s="1455"/>
      <c r="MHF67" s="666"/>
      <c r="MHG67" s="666"/>
      <c r="MHH67" s="666"/>
      <c r="MHI67" s="666"/>
      <c r="MHJ67" s="666"/>
      <c r="MHK67" s="666"/>
      <c r="MHL67" s="666"/>
      <c r="MHM67" s="666"/>
      <c r="MHN67" s="666"/>
      <c r="MHO67" s="1453"/>
      <c r="MHP67" s="1453"/>
      <c r="MHQ67" s="1453"/>
      <c r="MHR67" s="1454"/>
      <c r="MHS67" s="666"/>
      <c r="MHT67" s="666"/>
      <c r="MHU67" s="666"/>
      <c r="MHV67" s="1455"/>
      <c r="MHW67" s="666"/>
      <c r="MHX67" s="666"/>
      <c r="MHY67" s="666"/>
      <c r="MHZ67" s="666"/>
      <c r="MIA67" s="666"/>
      <c r="MIB67" s="666"/>
      <c r="MIC67" s="666"/>
      <c r="MID67" s="666"/>
      <c r="MIE67" s="666"/>
      <c r="MIF67" s="1453"/>
      <c r="MIG67" s="1453"/>
      <c r="MIH67" s="1453"/>
      <c r="MII67" s="1454"/>
      <c r="MIJ67" s="666"/>
      <c r="MIK67" s="666"/>
      <c r="MIL67" s="666"/>
      <c r="MIM67" s="1455"/>
      <c r="MIN67" s="666"/>
      <c r="MIO67" s="666"/>
      <c r="MIP67" s="666"/>
      <c r="MIQ67" s="666"/>
      <c r="MIR67" s="666"/>
      <c r="MIS67" s="666"/>
      <c r="MIT67" s="666"/>
      <c r="MIU67" s="666"/>
      <c r="MIV67" s="666"/>
      <c r="MIW67" s="1453"/>
      <c r="MIX67" s="1453"/>
      <c r="MIY67" s="1453"/>
      <c r="MIZ67" s="1454"/>
      <c r="MJA67" s="666"/>
      <c r="MJB67" s="666"/>
      <c r="MJC67" s="666"/>
      <c r="MJD67" s="1455"/>
      <c r="MJE67" s="666"/>
      <c r="MJF67" s="666"/>
      <c r="MJG67" s="666"/>
      <c r="MJH67" s="666"/>
      <c r="MJI67" s="666"/>
      <c r="MJJ67" s="666"/>
      <c r="MJK67" s="666"/>
      <c r="MJL67" s="666"/>
      <c r="MJM67" s="666"/>
      <c r="MJN67" s="1453"/>
      <c r="MJO67" s="1453"/>
      <c r="MJP67" s="1453"/>
      <c r="MJQ67" s="1454"/>
      <c r="MJR67" s="666"/>
      <c r="MJS67" s="666"/>
      <c r="MJT67" s="666"/>
      <c r="MJU67" s="1455"/>
      <c r="MJV67" s="666"/>
      <c r="MJW67" s="666"/>
      <c r="MJX67" s="666"/>
      <c r="MJY67" s="666"/>
      <c r="MJZ67" s="666"/>
      <c r="MKA67" s="666"/>
      <c r="MKB67" s="666"/>
      <c r="MKC67" s="666"/>
      <c r="MKD67" s="666"/>
      <c r="MKE67" s="1453"/>
      <c r="MKF67" s="1453"/>
      <c r="MKG67" s="1453"/>
      <c r="MKH67" s="1454"/>
      <c r="MKI67" s="666"/>
      <c r="MKJ67" s="666"/>
      <c r="MKK67" s="666"/>
      <c r="MKL67" s="1455"/>
      <c r="MKM67" s="666"/>
      <c r="MKN67" s="666"/>
      <c r="MKO67" s="666"/>
      <c r="MKP67" s="666"/>
      <c r="MKQ67" s="666"/>
      <c r="MKR67" s="666"/>
      <c r="MKS67" s="666"/>
      <c r="MKT67" s="666"/>
      <c r="MKU67" s="666"/>
      <c r="MKV67" s="1453"/>
      <c r="MKW67" s="1453"/>
      <c r="MKX67" s="1453"/>
      <c r="MKY67" s="1454"/>
      <c r="MKZ67" s="666"/>
      <c r="MLA67" s="666"/>
      <c r="MLB67" s="666"/>
      <c r="MLC67" s="1455"/>
      <c r="MLD67" s="666"/>
      <c r="MLE67" s="666"/>
      <c r="MLF67" s="666"/>
      <c r="MLG67" s="666"/>
      <c r="MLH67" s="666"/>
      <c r="MLI67" s="666"/>
      <c r="MLJ67" s="666"/>
      <c r="MLK67" s="666"/>
      <c r="MLL67" s="666"/>
      <c r="MLM67" s="1453"/>
      <c r="MLN67" s="1453"/>
      <c r="MLO67" s="1453"/>
      <c r="MLP67" s="1454"/>
      <c r="MLQ67" s="666"/>
      <c r="MLR67" s="666"/>
      <c r="MLS67" s="666"/>
      <c r="MLT67" s="1455"/>
      <c r="MLU67" s="666"/>
      <c r="MLV67" s="666"/>
      <c r="MLW67" s="666"/>
      <c r="MLX67" s="666"/>
      <c r="MLY67" s="666"/>
      <c r="MLZ67" s="666"/>
      <c r="MMA67" s="666"/>
      <c r="MMB67" s="666"/>
      <c r="MMC67" s="666"/>
      <c r="MMD67" s="1453"/>
      <c r="MME67" s="1453"/>
      <c r="MMF67" s="1453"/>
      <c r="MMG67" s="1454"/>
      <c r="MMH67" s="666"/>
      <c r="MMI67" s="666"/>
      <c r="MMJ67" s="666"/>
      <c r="MMK67" s="1455"/>
      <c r="MML67" s="666"/>
      <c r="MMM67" s="666"/>
      <c r="MMN67" s="666"/>
      <c r="MMO67" s="666"/>
      <c r="MMP67" s="666"/>
      <c r="MMQ67" s="666"/>
      <c r="MMR67" s="666"/>
      <c r="MMS67" s="666"/>
      <c r="MMT67" s="666"/>
      <c r="MMU67" s="1453"/>
      <c r="MMV67" s="1453"/>
      <c r="MMW67" s="1453"/>
      <c r="MMX67" s="1454"/>
      <c r="MMY67" s="666"/>
      <c r="MMZ67" s="666"/>
      <c r="MNA67" s="666"/>
      <c r="MNB67" s="1455"/>
      <c r="MNC67" s="666"/>
      <c r="MND67" s="666"/>
      <c r="MNE67" s="666"/>
      <c r="MNF67" s="666"/>
      <c r="MNG67" s="666"/>
      <c r="MNH67" s="666"/>
      <c r="MNI67" s="666"/>
      <c r="MNJ67" s="666"/>
      <c r="MNK67" s="666"/>
      <c r="MNL67" s="1453"/>
      <c r="MNM67" s="1453"/>
      <c r="MNN67" s="1453"/>
      <c r="MNO67" s="1454"/>
      <c r="MNP67" s="666"/>
      <c r="MNQ67" s="666"/>
      <c r="MNR67" s="666"/>
      <c r="MNS67" s="1455"/>
      <c r="MNT67" s="666"/>
      <c r="MNU67" s="666"/>
      <c r="MNV67" s="666"/>
      <c r="MNW67" s="666"/>
      <c r="MNX67" s="666"/>
      <c r="MNY67" s="666"/>
      <c r="MNZ67" s="666"/>
      <c r="MOA67" s="666"/>
      <c r="MOB67" s="666"/>
      <c r="MOC67" s="1453"/>
      <c r="MOD67" s="1453"/>
      <c r="MOE67" s="1453"/>
      <c r="MOF67" s="1454"/>
      <c r="MOG67" s="666"/>
      <c r="MOH67" s="666"/>
      <c r="MOI67" s="666"/>
      <c r="MOJ67" s="1455"/>
      <c r="MOK67" s="666"/>
      <c r="MOL67" s="666"/>
      <c r="MOM67" s="666"/>
      <c r="MON67" s="666"/>
      <c r="MOO67" s="666"/>
      <c r="MOP67" s="666"/>
      <c r="MOQ67" s="666"/>
      <c r="MOR67" s="666"/>
      <c r="MOS67" s="666"/>
      <c r="MOT67" s="1453"/>
      <c r="MOU67" s="1453"/>
      <c r="MOV67" s="1453"/>
      <c r="MOW67" s="1454"/>
      <c r="MOX67" s="666"/>
      <c r="MOY67" s="666"/>
      <c r="MOZ67" s="666"/>
      <c r="MPA67" s="1455"/>
      <c r="MPB67" s="666"/>
      <c r="MPC67" s="666"/>
      <c r="MPD67" s="666"/>
      <c r="MPE67" s="666"/>
      <c r="MPF67" s="666"/>
      <c r="MPG67" s="666"/>
      <c r="MPH67" s="666"/>
      <c r="MPI67" s="666"/>
      <c r="MPJ67" s="666"/>
      <c r="MPK67" s="1453"/>
      <c r="MPL67" s="1453"/>
      <c r="MPM67" s="1453"/>
      <c r="MPN67" s="1454"/>
      <c r="MPO67" s="666"/>
      <c r="MPP67" s="666"/>
      <c r="MPQ67" s="666"/>
      <c r="MPR67" s="1455"/>
      <c r="MPS67" s="666"/>
      <c r="MPT67" s="666"/>
      <c r="MPU67" s="666"/>
      <c r="MPV67" s="666"/>
      <c r="MPW67" s="666"/>
      <c r="MPX67" s="666"/>
      <c r="MPY67" s="666"/>
      <c r="MPZ67" s="666"/>
      <c r="MQA67" s="666"/>
      <c r="MQB67" s="1453"/>
      <c r="MQC67" s="1453"/>
      <c r="MQD67" s="1453"/>
      <c r="MQE67" s="1454"/>
      <c r="MQF67" s="666"/>
      <c r="MQG67" s="666"/>
      <c r="MQH67" s="666"/>
      <c r="MQI67" s="1455"/>
      <c r="MQJ67" s="666"/>
      <c r="MQK67" s="666"/>
      <c r="MQL67" s="666"/>
      <c r="MQM67" s="666"/>
      <c r="MQN67" s="666"/>
      <c r="MQO67" s="666"/>
      <c r="MQP67" s="666"/>
      <c r="MQQ67" s="666"/>
      <c r="MQR67" s="666"/>
      <c r="MQS67" s="1453"/>
      <c r="MQT67" s="1453"/>
      <c r="MQU67" s="1453"/>
      <c r="MQV67" s="1454"/>
      <c r="MQW67" s="666"/>
      <c r="MQX67" s="666"/>
      <c r="MQY67" s="666"/>
      <c r="MQZ67" s="1455"/>
      <c r="MRA67" s="666"/>
      <c r="MRB67" s="666"/>
      <c r="MRC67" s="666"/>
      <c r="MRD67" s="666"/>
      <c r="MRE67" s="666"/>
      <c r="MRF67" s="666"/>
      <c r="MRG67" s="666"/>
      <c r="MRH67" s="666"/>
      <c r="MRI67" s="666"/>
      <c r="MRJ67" s="1453"/>
      <c r="MRK67" s="1453"/>
      <c r="MRL67" s="1453"/>
      <c r="MRM67" s="1454"/>
      <c r="MRN67" s="666"/>
      <c r="MRO67" s="666"/>
      <c r="MRP67" s="666"/>
      <c r="MRQ67" s="1455"/>
      <c r="MRR67" s="666"/>
      <c r="MRS67" s="666"/>
      <c r="MRT67" s="666"/>
      <c r="MRU67" s="666"/>
      <c r="MRV67" s="666"/>
      <c r="MRW67" s="666"/>
      <c r="MRX67" s="666"/>
      <c r="MRY67" s="666"/>
      <c r="MRZ67" s="666"/>
      <c r="MSA67" s="1453"/>
      <c r="MSB67" s="1453"/>
      <c r="MSC67" s="1453"/>
      <c r="MSD67" s="1454"/>
      <c r="MSE67" s="666"/>
      <c r="MSF67" s="666"/>
      <c r="MSG67" s="666"/>
      <c r="MSH67" s="1455"/>
      <c r="MSI67" s="666"/>
      <c r="MSJ67" s="666"/>
      <c r="MSK67" s="666"/>
      <c r="MSL67" s="666"/>
      <c r="MSM67" s="666"/>
      <c r="MSN67" s="666"/>
      <c r="MSO67" s="666"/>
      <c r="MSP67" s="666"/>
      <c r="MSQ67" s="666"/>
      <c r="MSR67" s="1453"/>
      <c r="MSS67" s="1453"/>
      <c r="MST67" s="1453"/>
      <c r="MSU67" s="1454"/>
      <c r="MSV67" s="666"/>
      <c r="MSW67" s="666"/>
      <c r="MSX67" s="666"/>
      <c r="MSY67" s="1455"/>
      <c r="MSZ67" s="666"/>
      <c r="MTA67" s="666"/>
      <c r="MTB67" s="666"/>
      <c r="MTC67" s="666"/>
      <c r="MTD67" s="666"/>
      <c r="MTE67" s="666"/>
      <c r="MTF67" s="666"/>
      <c r="MTG67" s="666"/>
      <c r="MTH67" s="666"/>
      <c r="MTI67" s="1453"/>
      <c r="MTJ67" s="1453"/>
      <c r="MTK67" s="1453"/>
      <c r="MTL67" s="1454"/>
      <c r="MTM67" s="666"/>
      <c r="MTN67" s="666"/>
      <c r="MTO67" s="666"/>
      <c r="MTP67" s="1455"/>
      <c r="MTQ67" s="666"/>
      <c r="MTR67" s="666"/>
      <c r="MTS67" s="666"/>
      <c r="MTT67" s="666"/>
      <c r="MTU67" s="666"/>
      <c r="MTV67" s="666"/>
      <c r="MTW67" s="666"/>
      <c r="MTX67" s="666"/>
      <c r="MTY67" s="666"/>
      <c r="MTZ67" s="1453"/>
      <c r="MUA67" s="1453"/>
      <c r="MUB67" s="1453"/>
      <c r="MUC67" s="1454"/>
      <c r="MUD67" s="666"/>
      <c r="MUE67" s="666"/>
      <c r="MUF67" s="666"/>
      <c r="MUG67" s="1455"/>
      <c r="MUH67" s="666"/>
      <c r="MUI67" s="666"/>
      <c r="MUJ67" s="666"/>
      <c r="MUK67" s="666"/>
      <c r="MUL67" s="666"/>
      <c r="MUM67" s="666"/>
      <c r="MUN67" s="666"/>
      <c r="MUO67" s="666"/>
      <c r="MUP67" s="666"/>
      <c r="MUQ67" s="1453"/>
      <c r="MUR67" s="1453"/>
      <c r="MUS67" s="1453"/>
      <c r="MUT67" s="1454"/>
      <c r="MUU67" s="666"/>
      <c r="MUV67" s="666"/>
      <c r="MUW67" s="666"/>
      <c r="MUX67" s="1455"/>
      <c r="MUY67" s="666"/>
      <c r="MUZ67" s="666"/>
      <c r="MVA67" s="666"/>
      <c r="MVB67" s="666"/>
      <c r="MVC67" s="666"/>
      <c r="MVD67" s="666"/>
      <c r="MVE67" s="666"/>
      <c r="MVF67" s="666"/>
      <c r="MVG67" s="666"/>
      <c r="MVH67" s="1453"/>
      <c r="MVI67" s="1453"/>
      <c r="MVJ67" s="1453"/>
      <c r="MVK67" s="1454"/>
      <c r="MVL67" s="666"/>
      <c r="MVM67" s="666"/>
      <c r="MVN67" s="666"/>
      <c r="MVO67" s="1455"/>
      <c r="MVP67" s="666"/>
      <c r="MVQ67" s="666"/>
      <c r="MVR67" s="666"/>
      <c r="MVS67" s="666"/>
      <c r="MVT67" s="666"/>
      <c r="MVU67" s="666"/>
      <c r="MVV67" s="666"/>
      <c r="MVW67" s="666"/>
      <c r="MVX67" s="666"/>
      <c r="MVY67" s="1453"/>
      <c r="MVZ67" s="1453"/>
      <c r="MWA67" s="1453"/>
      <c r="MWB67" s="1454"/>
      <c r="MWC67" s="666"/>
      <c r="MWD67" s="666"/>
      <c r="MWE67" s="666"/>
      <c r="MWF67" s="1455"/>
      <c r="MWG67" s="666"/>
      <c r="MWH67" s="666"/>
      <c r="MWI67" s="666"/>
      <c r="MWJ67" s="666"/>
      <c r="MWK67" s="666"/>
      <c r="MWL67" s="666"/>
      <c r="MWM67" s="666"/>
      <c r="MWN67" s="666"/>
      <c r="MWO67" s="666"/>
      <c r="MWP67" s="1453"/>
      <c r="MWQ67" s="1453"/>
      <c r="MWR67" s="1453"/>
      <c r="MWS67" s="1454"/>
      <c r="MWT67" s="666"/>
      <c r="MWU67" s="666"/>
      <c r="MWV67" s="666"/>
      <c r="MWW67" s="1455"/>
      <c r="MWX67" s="666"/>
      <c r="MWY67" s="666"/>
      <c r="MWZ67" s="666"/>
      <c r="MXA67" s="666"/>
      <c r="MXB67" s="666"/>
      <c r="MXC67" s="666"/>
      <c r="MXD67" s="666"/>
      <c r="MXE67" s="666"/>
      <c r="MXF67" s="666"/>
      <c r="MXG67" s="1453"/>
      <c r="MXH67" s="1453"/>
      <c r="MXI67" s="1453"/>
      <c r="MXJ67" s="1454"/>
      <c r="MXK67" s="666"/>
      <c r="MXL67" s="666"/>
      <c r="MXM67" s="666"/>
      <c r="MXN67" s="1455"/>
      <c r="MXO67" s="666"/>
      <c r="MXP67" s="666"/>
      <c r="MXQ67" s="666"/>
      <c r="MXR67" s="666"/>
      <c r="MXS67" s="666"/>
      <c r="MXT67" s="666"/>
      <c r="MXU67" s="666"/>
      <c r="MXV67" s="666"/>
      <c r="MXW67" s="666"/>
      <c r="MXX67" s="1453"/>
      <c r="MXY67" s="1453"/>
      <c r="MXZ67" s="1453"/>
      <c r="MYA67" s="1454"/>
      <c r="MYB67" s="666"/>
      <c r="MYC67" s="666"/>
      <c r="MYD67" s="666"/>
      <c r="MYE67" s="1455"/>
      <c r="MYF67" s="666"/>
      <c r="MYG67" s="666"/>
      <c r="MYH67" s="666"/>
      <c r="MYI67" s="666"/>
      <c r="MYJ67" s="666"/>
      <c r="MYK67" s="666"/>
      <c r="MYL67" s="666"/>
      <c r="MYM67" s="666"/>
      <c r="MYN67" s="666"/>
      <c r="MYO67" s="1453"/>
      <c r="MYP67" s="1453"/>
      <c r="MYQ67" s="1453"/>
      <c r="MYR67" s="1454"/>
      <c r="MYS67" s="666"/>
      <c r="MYT67" s="666"/>
      <c r="MYU67" s="666"/>
      <c r="MYV67" s="1455"/>
      <c r="MYW67" s="666"/>
      <c r="MYX67" s="666"/>
      <c r="MYY67" s="666"/>
      <c r="MYZ67" s="666"/>
      <c r="MZA67" s="666"/>
      <c r="MZB67" s="666"/>
      <c r="MZC67" s="666"/>
      <c r="MZD67" s="666"/>
      <c r="MZE67" s="666"/>
      <c r="MZF67" s="1453"/>
      <c r="MZG67" s="1453"/>
      <c r="MZH67" s="1453"/>
      <c r="MZI67" s="1454"/>
      <c r="MZJ67" s="666"/>
      <c r="MZK67" s="666"/>
      <c r="MZL67" s="666"/>
      <c r="MZM67" s="1455"/>
      <c r="MZN67" s="666"/>
      <c r="MZO67" s="666"/>
      <c r="MZP67" s="666"/>
      <c r="MZQ67" s="666"/>
      <c r="MZR67" s="666"/>
      <c r="MZS67" s="666"/>
      <c r="MZT67" s="666"/>
      <c r="MZU67" s="666"/>
      <c r="MZV67" s="666"/>
      <c r="MZW67" s="1453"/>
      <c r="MZX67" s="1453"/>
      <c r="MZY67" s="1453"/>
      <c r="MZZ67" s="1454"/>
      <c r="NAA67" s="666"/>
      <c r="NAB67" s="666"/>
      <c r="NAC67" s="666"/>
      <c r="NAD67" s="1455"/>
      <c r="NAE67" s="666"/>
      <c r="NAF67" s="666"/>
      <c r="NAG67" s="666"/>
      <c r="NAH67" s="666"/>
      <c r="NAI67" s="666"/>
      <c r="NAJ67" s="666"/>
      <c r="NAK67" s="666"/>
      <c r="NAL67" s="666"/>
      <c r="NAM67" s="666"/>
      <c r="NAN67" s="1453"/>
      <c r="NAO67" s="1453"/>
      <c r="NAP67" s="1453"/>
      <c r="NAQ67" s="1454"/>
      <c r="NAR67" s="666"/>
      <c r="NAS67" s="666"/>
      <c r="NAT67" s="666"/>
      <c r="NAU67" s="1455"/>
      <c r="NAV67" s="666"/>
      <c r="NAW67" s="666"/>
      <c r="NAX67" s="666"/>
      <c r="NAY67" s="666"/>
      <c r="NAZ67" s="666"/>
      <c r="NBA67" s="666"/>
      <c r="NBB67" s="666"/>
      <c r="NBC67" s="666"/>
      <c r="NBD67" s="666"/>
      <c r="NBE67" s="1453"/>
      <c r="NBF67" s="1453"/>
      <c r="NBG67" s="1453"/>
      <c r="NBH67" s="1454"/>
      <c r="NBI67" s="666"/>
      <c r="NBJ67" s="666"/>
      <c r="NBK67" s="666"/>
      <c r="NBL67" s="1455"/>
      <c r="NBM67" s="666"/>
      <c r="NBN67" s="666"/>
      <c r="NBO67" s="666"/>
      <c r="NBP67" s="666"/>
      <c r="NBQ67" s="666"/>
      <c r="NBR67" s="666"/>
      <c r="NBS67" s="666"/>
      <c r="NBT67" s="666"/>
      <c r="NBU67" s="666"/>
      <c r="NBV67" s="1453"/>
      <c r="NBW67" s="1453"/>
      <c r="NBX67" s="1453"/>
      <c r="NBY67" s="1454"/>
      <c r="NBZ67" s="666"/>
      <c r="NCA67" s="666"/>
      <c r="NCB67" s="666"/>
      <c r="NCC67" s="1455"/>
      <c r="NCD67" s="666"/>
      <c r="NCE67" s="666"/>
      <c r="NCF67" s="666"/>
      <c r="NCG67" s="666"/>
      <c r="NCH67" s="666"/>
      <c r="NCI67" s="666"/>
      <c r="NCJ67" s="666"/>
      <c r="NCK67" s="666"/>
      <c r="NCL67" s="666"/>
      <c r="NCM67" s="1453"/>
      <c r="NCN67" s="1453"/>
      <c r="NCO67" s="1453"/>
      <c r="NCP67" s="1454"/>
      <c r="NCQ67" s="666"/>
      <c r="NCR67" s="666"/>
      <c r="NCS67" s="666"/>
      <c r="NCT67" s="1455"/>
      <c r="NCU67" s="666"/>
      <c r="NCV67" s="666"/>
      <c r="NCW67" s="666"/>
      <c r="NCX67" s="666"/>
      <c r="NCY67" s="666"/>
      <c r="NCZ67" s="666"/>
      <c r="NDA67" s="666"/>
      <c r="NDB67" s="666"/>
      <c r="NDC67" s="666"/>
      <c r="NDD67" s="1453"/>
      <c r="NDE67" s="1453"/>
      <c r="NDF67" s="1453"/>
      <c r="NDG67" s="1454"/>
      <c r="NDH67" s="666"/>
      <c r="NDI67" s="666"/>
      <c r="NDJ67" s="666"/>
      <c r="NDK67" s="1455"/>
      <c r="NDL67" s="666"/>
      <c r="NDM67" s="666"/>
      <c r="NDN67" s="666"/>
      <c r="NDO67" s="666"/>
      <c r="NDP67" s="666"/>
      <c r="NDQ67" s="666"/>
      <c r="NDR67" s="666"/>
      <c r="NDS67" s="666"/>
      <c r="NDT67" s="666"/>
      <c r="NDU67" s="1453"/>
      <c r="NDV67" s="1453"/>
      <c r="NDW67" s="1453"/>
      <c r="NDX67" s="1454"/>
      <c r="NDY67" s="666"/>
      <c r="NDZ67" s="666"/>
      <c r="NEA67" s="666"/>
      <c r="NEB67" s="1455"/>
      <c r="NEC67" s="666"/>
      <c r="NED67" s="666"/>
      <c r="NEE67" s="666"/>
      <c r="NEF67" s="666"/>
      <c r="NEG67" s="666"/>
      <c r="NEH67" s="666"/>
      <c r="NEI67" s="666"/>
      <c r="NEJ67" s="666"/>
      <c r="NEK67" s="666"/>
      <c r="NEL67" s="1453"/>
      <c r="NEM67" s="1453"/>
      <c r="NEN67" s="1453"/>
      <c r="NEO67" s="1454"/>
      <c r="NEP67" s="666"/>
      <c r="NEQ67" s="666"/>
      <c r="NER67" s="666"/>
      <c r="NES67" s="1455"/>
      <c r="NET67" s="666"/>
      <c r="NEU67" s="666"/>
      <c r="NEV67" s="666"/>
      <c r="NEW67" s="666"/>
      <c r="NEX67" s="666"/>
      <c r="NEY67" s="666"/>
      <c r="NEZ67" s="666"/>
      <c r="NFA67" s="666"/>
      <c r="NFB67" s="666"/>
      <c r="NFC67" s="1453"/>
      <c r="NFD67" s="1453"/>
      <c r="NFE67" s="1453"/>
      <c r="NFF67" s="1454"/>
      <c r="NFG67" s="666"/>
      <c r="NFH67" s="666"/>
      <c r="NFI67" s="666"/>
      <c r="NFJ67" s="1455"/>
      <c r="NFK67" s="666"/>
      <c r="NFL67" s="666"/>
      <c r="NFM67" s="666"/>
      <c r="NFN67" s="666"/>
      <c r="NFO67" s="666"/>
      <c r="NFP67" s="666"/>
      <c r="NFQ67" s="666"/>
      <c r="NFR67" s="666"/>
      <c r="NFS67" s="666"/>
      <c r="NFT67" s="1453"/>
      <c r="NFU67" s="1453"/>
      <c r="NFV67" s="1453"/>
      <c r="NFW67" s="1454"/>
      <c r="NFX67" s="666"/>
      <c r="NFY67" s="666"/>
      <c r="NFZ67" s="666"/>
      <c r="NGA67" s="1455"/>
      <c r="NGB67" s="666"/>
      <c r="NGC67" s="666"/>
      <c r="NGD67" s="666"/>
      <c r="NGE67" s="666"/>
      <c r="NGF67" s="666"/>
      <c r="NGG67" s="666"/>
      <c r="NGH67" s="666"/>
      <c r="NGI67" s="666"/>
      <c r="NGJ67" s="666"/>
      <c r="NGK67" s="1453"/>
      <c r="NGL67" s="1453"/>
      <c r="NGM67" s="1453"/>
      <c r="NGN67" s="1454"/>
      <c r="NGO67" s="666"/>
      <c r="NGP67" s="666"/>
      <c r="NGQ67" s="666"/>
      <c r="NGR67" s="1455"/>
      <c r="NGS67" s="666"/>
      <c r="NGT67" s="666"/>
      <c r="NGU67" s="666"/>
      <c r="NGV67" s="666"/>
      <c r="NGW67" s="666"/>
      <c r="NGX67" s="666"/>
      <c r="NGY67" s="666"/>
      <c r="NGZ67" s="666"/>
      <c r="NHA67" s="666"/>
      <c r="NHB67" s="1453"/>
      <c r="NHC67" s="1453"/>
      <c r="NHD67" s="1453"/>
      <c r="NHE67" s="1454"/>
      <c r="NHF67" s="666"/>
      <c r="NHG67" s="666"/>
      <c r="NHH67" s="666"/>
      <c r="NHI67" s="1455"/>
      <c r="NHJ67" s="666"/>
      <c r="NHK67" s="666"/>
      <c r="NHL67" s="666"/>
      <c r="NHM67" s="666"/>
      <c r="NHN67" s="666"/>
      <c r="NHO67" s="666"/>
      <c r="NHP67" s="666"/>
      <c r="NHQ67" s="666"/>
      <c r="NHR67" s="666"/>
      <c r="NHS67" s="1453"/>
      <c r="NHT67" s="1453"/>
      <c r="NHU67" s="1453"/>
      <c r="NHV67" s="1454"/>
      <c r="NHW67" s="666"/>
      <c r="NHX67" s="666"/>
      <c r="NHY67" s="666"/>
      <c r="NHZ67" s="1455"/>
      <c r="NIA67" s="666"/>
      <c r="NIB67" s="666"/>
      <c r="NIC67" s="666"/>
      <c r="NID67" s="666"/>
      <c r="NIE67" s="666"/>
      <c r="NIF67" s="666"/>
      <c r="NIG67" s="666"/>
      <c r="NIH67" s="666"/>
      <c r="NII67" s="666"/>
      <c r="NIJ67" s="1453"/>
      <c r="NIK67" s="1453"/>
      <c r="NIL67" s="1453"/>
      <c r="NIM67" s="1454"/>
      <c r="NIN67" s="666"/>
      <c r="NIO67" s="666"/>
      <c r="NIP67" s="666"/>
      <c r="NIQ67" s="1455"/>
      <c r="NIR67" s="666"/>
      <c r="NIS67" s="666"/>
      <c r="NIT67" s="666"/>
      <c r="NIU67" s="666"/>
      <c r="NIV67" s="666"/>
      <c r="NIW67" s="666"/>
      <c r="NIX67" s="666"/>
      <c r="NIY67" s="666"/>
      <c r="NIZ67" s="666"/>
      <c r="NJA67" s="1453"/>
      <c r="NJB67" s="1453"/>
      <c r="NJC67" s="1453"/>
      <c r="NJD67" s="1454"/>
      <c r="NJE67" s="666"/>
      <c r="NJF67" s="666"/>
      <c r="NJG67" s="666"/>
      <c r="NJH67" s="1455"/>
      <c r="NJI67" s="666"/>
      <c r="NJJ67" s="666"/>
      <c r="NJK67" s="666"/>
      <c r="NJL67" s="666"/>
      <c r="NJM67" s="666"/>
      <c r="NJN67" s="666"/>
      <c r="NJO67" s="666"/>
      <c r="NJP67" s="666"/>
      <c r="NJQ67" s="666"/>
      <c r="NJR67" s="1453"/>
      <c r="NJS67" s="1453"/>
      <c r="NJT67" s="1453"/>
      <c r="NJU67" s="1454"/>
      <c r="NJV67" s="666"/>
      <c r="NJW67" s="666"/>
      <c r="NJX67" s="666"/>
      <c r="NJY67" s="1455"/>
      <c r="NJZ67" s="666"/>
      <c r="NKA67" s="666"/>
      <c r="NKB67" s="666"/>
      <c r="NKC67" s="666"/>
      <c r="NKD67" s="666"/>
      <c r="NKE67" s="666"/>
      <c r="NKF67" s="666"/>
      <c r="NKG67" s="666"/>
      <c r="NKH67" s="666"/>
      <c r="NKI67" s="1453"/>
      <c r="NKJ67" s="1453"/>
      <c r="NKK67" s="1453"/>
      <c r="NKL67" s="1454"/>
      <c r="NKM67" s="666"/>
      <c r="NKN67" s="666"/>
      <c r="NKO67" s="666"/>
      <c r="NKP67" s="1455"/>
      <c r="NKQ67" s="666"/>
      <c r="NKR67" s="666"/>
      <c r="NKS67" s="666"/>
      <c r="NKT67" s="666"/>
      <c r="NKU67" s="666"/>
      <c r="NKV67" s="666"/>
      <c r="NKW67" s="666"/>
      <c r="NKX67" s="666"/>
      <c r="NKY67" s="666"/>
      <c r="NKZ67" s="1453"/>
      <c r="NLA67" s="1453"/>
      <c r="NLB67" s="1453"/>
      <c r="NLC67" s="1454"/>
      <c r="NLD67" s="666"/>
      <c r="NLE67" s="666"/>
      <c r="NLF67" s="666"/>
      <c r="NLG67" s="1455"/>
      <c r="NLH67" s="666"/>
      <c r="NLI67" s="666"/>
      <c r="NLJ67" s="666"/>
      <c r="NLK67" s="666"/>
      <c r="NLL67" s="666"/>
      <c r="NLM67" s="666"/>
      <c r="NLN67" s="666"/>
      <c r="NLO67" s="666"/>
      <c r="NLP67" s="666"/>
      <c r="NLQ67" s="1453"/>
      <c r="NLR67" s="1453"/>
      <c r="NLS67" s="1453"/>
      <c r="NLT67" s="1454"/>
      <c r="NLU67" s="666"/>
      <c r="NLV67" s="666"/>
      <c r="NLW67" s="666"/>
      <c r="NLX67" s="1455"/>
      <c r="NLY67" s="666"/>
      <c r="NLZ67" s="666"/>
      <c r="NMA67" s="666"/>
      <c r="NMB67" s="666"/>
      <c r="NMC67" s="666"/>
      <c r="NMD67" s="666"/>
      <c r="NME67" s="666"/>
      <c r="NMF67" s="666"/>
      <c r="NMG67" s="666"/>
      <c r="NMH67" s="1453"/>
      <c r="NMI67" s="1453"/>
      <c r="NMJ67" s="1453"/>
      <c r="NMK67" s="1454"/>
      <c r="NML67" s="666"/>
      <c r="NMM67" s="666"/>
      <c r="NMN67" s="666"/>
      <c r="NMO67" s="1455"/>
      <c r="NMP67" s="666"/>
      <c r="NMQ67" s="666"/>
      <c r="NMR67" s="666"/>
      <c r="NMS67" s="666"/>
      <c r="NMT67" s="666"/>
      <c r="NMU67" s="666"/>
      <c r="NMV67" s="666"/>
      <c r="NMW67" s="666"/>
      <c r="NMX67" s="666"/>
      <c r="NMY67" s="1453"/>
      <c r="NMZ67" s="1453"/>
      <c r="NNA67" s="1453"/>
      <c r="NNB67" s="1454"/>
      <c r="NNC67" s="666"/>
      <c r="NND67" s="666"/>
      <c r="NNE67" s="666"/>
      <c r="NNF67" s="1455"/>
      <c r="NNG67" s="666"/>
      <c r="NNH67" s="666"/>
      <c r="NNI67" s="666"/>
      <c r="NNJ67" s="666"/>
      <c r="NNK67" s="666"/>
      <c r="NNL67" s="666"/>
      <c r="NNM67" s="666"/>
      <c r="NNN67" s="666"/>
      <c r="NNO67" s="666"/>
      <c r="NNP67" s="1453"/>
      <c r="NNQ67" s="1453"/>
      <c r="NNR67" s="1453"/>
      <c r="NNS67" s="1454"/>
      <c r="NNT67" s="666"/>
      <c r="NNU67" s="666"/>
      <c r="NNV67" s="666"/>
      <c r="NNW67" s="1455"/>
      <c r="NNX67" s="666"/>
      <c r="NNY67" s="666"/>
      <c r="NNZ67" s="666"/>
      <c r="NOA67" s="666"/>
      <c r="NOB67" s="666"/>
      <c r="NOC67" s="666"/>
      <c r="NOD67" s="666"/>
      <c r="NOE67" s="666"/>
      <c r="NOF67" s="666"/>
      <c r="NOG67" s="1453"/>
      <c r="NOH67" s="1453"/>
      <c r="NOI67" s="1453"/>
      <c r="NOJ67" s="1454"/>
      <c r="NOK67" s="666"/>
      <c r="NOL67" s="666"/>
      <c r="NOM67" s="666"/>
      <c r="NON67" s="1455"/>
      <c r="NOO67" s="666"/>
      <c r="NOP67" s="666"/>
      <c r="NOQ67" s="666"/>
      <c r="NOR67" s="666"/>
      <c r="NOS67" s="666"/>
      <c r="NOT67" s="666"/>
      <c r="NOU67" s="666"/>
      <c r="NOV67" s="666"/>
      <c r="NOW67" s="666"/>
      <c r="NOX67" s="1453"/>
      <c r="NOY67" s="1453"/>
      <c r="NOZ67" s="1453"/>
      <c r="NPA67" s="1454"/>
      <c r="NPB67" s="666"/>
      <c r="NPC67" s="666"/>
      <c r="NPD67" s="666"/>
      <c r="NPE67" s="1455"/>
      <c r="NPF67" s="666"/>
      <c r="NPG67" s="666"/>
      <c r="NPH67" s="666"/>
      <c r="NPI67" s="666"/>
      <c r="NPJ67" s="666"/>
      <c r="NPK67" s="666"/>
      <c r="NPL67" s="666"/>
      <c r="NPM67" s="666"/>
      <c r="NPN67" s="666"/>
      <c r="NPO67" s="1453"/>
      <c r="NPP67" s="1453"/>
      <c r="NPQ67" s="1453"/>
      <c r="NPR67" s="1454"/>
      <c r="NPS67" s="666"/>
      <c r="NPT67" s="666"/>
      <c r="NPU67" s="666"/>
      <c r="NPV67" s="1455"/>
      <c r="NPW67" s="666"/>
      <c r="NPX67" s="666"/>
      <c r="NPY67" s="666"/>
      <c r="NPZ67" s="666"/>
      <c r="NQA67" s="666"/>
      <c r="NQB67" s="666"/>
      <c r="NQC67" s="666"/>
      <c r="NQD67" s="666"/>
      <c r="NQE67" s="666"/>
      <c r="NQF67" s="1453"/>
      <c r="NQG67" s="1453"/>
      <c r="NQH67" s="1453"/>
      <c r="NQI67" s="1454"/>
      <c r="NQJ67" s="666"/>
      <c r="NQK67" s="666"/>
      <c r="NQL67" s="666"/>
      <c r="NQM67" s="1455"/>
      <c r="NQN67" s="666"/>
      <c r="NQO67" s="666"/>
      <c r="NQP67" s="666"/>
      <c r="NQQ67" s="666"/>
      <c r="NQR67" s="666"/>
      <c r="NQS67" s="666"/>
      <c r="NQT67" s="666"/>
      <c r="NQU67" s="666"/>
      <c r="NQV67" s="666"/>
      <c r="NQW67" s="1453"/>
      <c r="NQX67" s="1453"/>
      <c r="NQY67" s="1453"/>
      <c r="NQZ67" s="1454"/>
      <c r="NRA67" s="666"/>
      <c r="NRB67" s="666"/>
      <c r="NRC67" s="666"/>
      <c r="NRD67" s="1455"/>
      <c r="NRE67" s="666"/>
      <c r="NRF67" s="666"/>
      <c r="NRG67" s="666"/>
      <c r="NRH67" s="666"/>
      <c r="NRI67" s="666"/>
      <c r="NRJ67" s="666"/>
      <c r="NRK67" s="666"/>
      <c r="NRL67" s="666"/>
      <c r="NRM67" s="666"/>
      <c r="NRN67" s="1453"/>
      <c r="NRO67" s="1453"/>
      <c r="NRP67" s="1453"/>
      <c r="NRQ67" s="1454"/>
      <c r="NRR67" s="666"/>
      <c r="NRS67" s="666"/>
      <c r="NRT67" s="666"/>
      <c r="NRU67" s="1455"/>
      <c r="NRV67" s="666"/>
      <c r="NRW67" s="666"/>
      <c r="NRX67" s="666"/>
      <c r="NRY67" s="666"/>
      <c r="NRZ67" s="666"/>
      <c r="NSA67" s="666"/>
      <c r="NSB67" s="666"/>
      <c r="NSC67" s="666"/>
      <c r="NSD67" s="666"/>
      <c r="NSE67" s="1453"/>
      <c r="NSF67" s="1453"/>
      <c r="NSG67" s="1453"/>
      <c r="NSH67" s="1454"/>
      <c r="NSI67" s="666"/>
      <c r="NSJ67" s="666"/>
      <c r="NSK67" s="666"/>
      <c r="NSL67" s="1455"/>
      <c r="NSM67" s="666"/>
      <c r="NSN67" s="666"/>
      <c r="NSO67" s="666"/>
      <c r="NSP67" s="666"/>
      <c r="NSQ67" s="666"/>
      <c r="NSR67" s="666"/>
      <c r="NSS67" s="666"/>
      <c r="NST67" s="666"/>
      <c r="NSU67" s="666"/>
      <c r="NSV67" s="1453"/>
      <c r="NSW67" s="1453"/>
      <c r="NSX67" s="1453"/>
      <c r="NSY67" s="1454"/>
      <c r="NSZ67" s="666"/>
      <c r="NTA67" s="666"/>
      <c r="NTB67" s="666"/>
      <c r="NTC67" s="1455"/>
      <c r="NTD67" s="666"/>
      <c r="NTE67" s="666"/>
      <c r="NTF67" s="666"/>
      <c r="NTG67" s="666"/>
      <c r="NTH67" s="666"/>
      <c r="NTI67" s="666"/>
      <c r="NTJ67" s="666"/>
      <c r="NTK67" s="666"/>
      <c r="NTL67" s="666"/>
      <c r="NTM67" s="1453"/>
      <c r="NTN67" s="1453"/>
      <c r="NTO67" s="1453"/>
      <c r="NTP67" s="1454"/>
      <c r="NTQ67" s="666"/>
      <c r="NTR67" s="666"/>
      <c r="NTS67" s="666"/>
      <c r="NTT67" s="1455"/>
      <c r="NTU67" s="666"/>
      <c r="NTV67" s="666"/>
      <c r="NTW67" s="666"/>
      <c r="NTX67" s="666"/>
      <c r="NTY67" s="666"/>
      <c r="NTZ67" s="666"/>
      <c r="NUA67" s="666"/>
      <c r="NUB67" s="666"/>
      <c r="NUC67" s="666"/>
      <c r="NUD67" s="1453"/>
      <c r="NUE67" s="1453"/>
      <c r="NUF67" s="1453"/>
      <c r="NUG67" s="1454"/>
      <c r="NUH67" s="666"/>
      <c r="NUI67" s="666"/>
      <c r="NUJ67" s="666"/>
      <c r="NUK67" s="1455"/>
      <c r="NUL67" s="666"/>
      <c r="NUM67" s="666"/>
      <c r="NUN67" s="666"/>
      <c r="NUO67" s="666"/>
      <c r="NUP67" s="666"/>
      <c r="NUQ67" s="666"/>
      <c r="NUR67" s="666"/>
      <c r="NUS67" s="666"/>
      <c r="NUT67" s="666"/>
      <c r="NUU67" s="1453"/>
      <c r="NUV67" s="1453"/>
      <c r="NUW67" s="1453"/>
      <c r="NUX67" s="1454"/>
      <c r="NUY67" s="666"/>
      <c r="NUZ67" s="666"/>
      <c r="NVA67" s="666"/>
      <c r="NVB67" s="1455"/>
      <c r="NVC67" s="666"/>
      <c r="NVD67" s="666"/>
      <c r="NVE67" s="666"/>
      <c r="NVF67" s="666"/>
      <c r="NVG67" s="666"/>
      <c r="NVH67" s="666"/>
      <c r="NVI67" s="666"/>
      <c r="NVJ67" s="666"/>
      <c r="NVK67" s="666"/>
      <c r="NVL67" s="1453"/>
      <c r="NVM67" s="1453"/>
      <c r="NVN67" s="1453"/>
      <c r="NVO67" s="1454"/>
      <c r="NVP67" s="666"/>
      <c r="NVQ67" s="666"/>
      <c r="NVR67" s="666"/>
      <c r="NVS67" s="1455"/>
      <c r="NVT67" s="666"/>
      <c r="NVU67" s="666"/>
      <c r="NVV67" s="666"/>
      <c r="NVW67" s="666"/>
      <c r="NVX67" s="666"/>
      <c r="NVY67" s="666"/>
      <c r="NVZ67" s="666"/>
      <c r="NWA67" s="666"/>
      <c r="NWB67" s="666"/>
      <c r="NWC67" s="1453"/>
      <c r="NWD67" s="1453"/>
      <c r="NWE67" s="1453"/>
      <c r="NWF67" s="1454"/>
      <c r="NWG67" s="666"/>
      <c r="NWH67" s="666"/>
      <c r="NWI67" s="666"/>
      <c r="NWJ67" s="1455"/>
      <c r="NWK67" s="666"/>
      <c r="NWL67" s="666"/>
      <c r="NWM67" s="666"/>
      <c r="NWN67" s="666"/>
      <c r="NWO67" s="666"/>
      <c r="NWP67" s="666"/>
      <c r="NWQ67" s="666"/>
      <c r="NWR67" s="666"/>
      <c r="NWS67" s="666"/>
      <c r="NWT67" s="1453"/>
      <c r="NWU67" s="1453"/>
      <c r="NWV67" s="1453"/>
      <c r="NWW67" s="1454"/>
      <c r="NWX67" s="666"/>
      <c r="NWY67" s="666"/>
      <c r="NWZ67" s="666"/>
      <c r="NXA67" s="1455"/>
      <c r="NXB67" s="666"/>
      <c r="NXC67" s="666"/>
      <c r="NXD67" s="666"/>
      <c r="NXE67" s="666"/>
      <c r="NXF67" s="666"/>
      <c r="NXG67" s="666"/>
      <c r="NXH67" s="666"/>
      <c r="NXI67" s="666"/>
      <c r="NXJ67" s="666"/>
      <c r="NXK67" s="1453"/>
      <c r="NXL67" s="1453"/>
      <c r="NXM67" s="1453"/>
      <c r="NXN67" s="1454"/>
      <c r="NXO67" s="666"/>
      <c r="NXP67" s="666"/>
      <c r="NXQ67" s="666"/>
      <c r="NXR67" s="1455"/>
      <c r="NXS67" s="666"/>
      <c r="NXT67" s="666"/>
      <c r="NXU67" s="666"/>
      <c r="NXV67" s="666"/>
      <c r="NXW67" s="666"/>
      <c r="NXX67" s="666"/>
      <c r="NXY67" s="666"/>
      <c r="NXZ67" s="666"/>
      <c r="NYA67" s="666"/>
      <c r="NYB67" s="1453"/>
      <c r="NYC67" s="1453"/>
      <c r="NYD67" s="1453"/>
      <c r="NYE67" s="1454"/>
      <c r="NYF67" s="666"/>
      <c r="NYG67" s="666"/>
      <c r="NYH67" s="666"/>
      <c r="NYI67" s="1455"/>
      <c r="NYJ67" s="666"/>
      <c r="NYK67" s="666"/>
      <c r="NYL67" s="666"/>
      <c r="NYM67" s="666"/>
      <c r="NYN67" s="666"/>
      <c r="NYO67" s="666"/>
      <c r="NYP67" s="666"/>
      <c r="NYQ67" s="666"/>
      <c r="NYR67" s="666"/>
      <c r="NYS67" s="1453"/>
      <c r="NYT67" s="1453"/>
      <c r="NYU67" s="1453"/>
      <c r="NYV67" s="1454"/>
      <c r="NYW67" s="666"/>
      <c r="NYX67" s="666"/>
      <c r="NYY67" s="666"/>
      <c r="NYZ67" s="1455"/>
      <c r="NZA67" s="666"/>
      <c r="NZB67" s="666"/>
      <c r="NZC67" s="666"/>
      <c r="NZD67" s="666"/>
      <c r="NZE67" s="666"/>
      <c r="NZF67" s="666"/>
      <c r="NZG67" s="666"/>
      <c r="NZH67" s="666"/>
      <c r="NZI67" s="666"/>
      <c r="NZJ67" s="1453"/>
      <c r="NZK67" s="1453"/>
      <c r="NZL67" s="1453"/>
      <c r="NZM67" s="1454"/>
      <c r="NZN67" s="666"/>
      <c r="NZO67" s="666"/>
      <c r="NZP67" s="666"/>
      <c r="NZQ67" s="1455"/>
      <c r="NZR67" s="666"/>
      <c r="NZS67" s="666"/>
      <c r="NZT67" s="666"/>
      <c r="NZU67" s="666"/>
      <c r="NZV67" s="666"/>
      <c r="NZW67" s="666"/>
      <c r="NZX67" s="666"/>
      <c r="NZY67" s="666"/>
      <c r="NZZ67" s="666"/>
      <c r="OAA67" s="1453"/>
      <c r="OAB67" s="1453"/>
      <c r="OAC67" s="1453"/>
      <c r="OAD67" s="1454"/>
      <c r="OAE67" s="666"/>
      <c r="OAF67" s="666"/>
      <c r="OAG67" s="666"/>
      <c r="OAH67" s="1455"/>
      <c r="OAI67" s="666"/>
      <c r="OAJ67" s="666"/>
      <c r="OAK67" s="666"/>
      <c r="OAL67" s="666"/>
      <c r="OAM67" s="666"/>
      <c r="OAN67" s="666"/>
      <c r="OAO67" s="666"/>
      <c r="OAP67" s="666"/>
      <c r="OAQ67" s="666"/>
      <c r="OAR67" s="1453"/>
      <c r="OAS67" s="1453"/>
      <c r="OAT67" s="1453"/>
      <c r="OAU67" s="1454"/>
      <c r="OAV67" s="666"/>
      <c r="OAW67" s="666"/>
      <c r="OAX67" s="666"/>
      <c r="OAY67" s="1455"/>
      <c r="OAZ67" s="666"/>
      <c r="OBA67" s="666"/>
      <c r="OBB67" s="666"/>
      <c r="OBC67" s="666"/>
      <c r="OBD67" s="666"/>
      <c r="OBE67" s="666"/>
      <c r="OBF67" s="666"/>
      <c r="OBG67" s="666"/>
      <c r="OBH67" s="666"/>
      <c r="OBI67" s="1453"/>
      <c r="OBJ67" s="1453"/>
      <c r="OBK67" s="1453"/>
      <c r="OBL67" s="1454"/>
      <c r="OBM67" s="666"/>
      <c r="OBN67" s="666"/>
      <c r="OBO67" s="666"/>
      <c r="OBP67" s="1455"/>
      <c r="OBQ67" s="666"/>
      <c r="OBR67" s="666"/>
      <c r="OBS67" s="666"/>
      <c r="OBT67" s="666"/>
      <c r="OBU67" s="666"/>
      <c r="OBV67" s="666"/>
      <c r="OBW67" s="666"/>
      <c r="OBX67" s="666"/>
      <c r="OBY67" s="666"/>
      <c r="OBZ67" s="1453"/>
      <c r="OCA67" s="1453"/>
      <c r="OCB67" s="1453"/>
      <c r="OCC67" s="1454"/>
      <c r="OCD67" s="666"/>
      <c r="OCE67" s="666"/>
      <c r="OCF67" s="666"/>
      <c r="OCG67" s="1455"/>
      <c r="OCH67" s="666"/>
      <c r="OCI67" s="666"/>
      <c r="OCJ67" s="666"/>
      <c r="OCK67" s="666"/>
      <c r="OCL67" s="666"/>
      <c r="OCM67" s="666"/>
      <c r="OCN67" s="666"/>
      <c r="OCO67" s="666"/>
      <c r="OCP67" s="666"/>
      <c r="OCQ67" s="1453"/>
      <c r="OCR67" s="1453"/>
      <c r="OCS67" s="1453"/>
      <c r="OCT67" s="1454"/>
      <c r="OCU67" s="666"/>
      <c r="OCV67" s="666"/>
      <c r="OCW67" s="666"/>
      <c r="OCX67" s="1455"/>
      <c r="OCY67" s="666"/>
      <c r="OCZ67" s="666"/>
      <c r="ODA67" s="666"/>
      <c r="ODB67" s="666"/>
      <c r="ODC67" s="666"/>
      <c r="ODD67" s="666"/>
      <c r="ODE67" s="666"/>
      <c r="ODF67" s="666"/>
      <c r="ODG67" s="666"/>
      <c r="ODH67" s="1453"/>
      <c r="ODI67" s="1453"/>
      <c r="ODJ67" s="1453"/>
      <c r="ODK67" s="1454"/>
      <c r="ODL67" s="666"/>
      <c r="ODM67" s="666"/>
      <c r="ODN67" s="666"/>
      <c r="ODO67" s="1455"/>
      <c r="ODP67" s="666"/>
      <c r="ODQ67" s="666"/>
      <c r="ODR67" s="666"/>
      <c r="ODS67" s="666"/>
      <c r="ODT67" s="666"/>
      <c r="ODU67" s="666"/>
      <c r="ODV67" s="666"/>
      <c r="ODW67" s="666"/>
      <c r="ODX67" s="666"/>
      <c r="ODY67" s="1453"/>
      <c r="ODZ67" s="1453"/>
      <c r="OEA67" s="1453"/>
      <c r="OEB67" s="1454"/>
      <c r="OEC67" s="666"/>
      <c r="OED67" s="666"/>
      <c r="OEE67" s="666"/>
      <c r="OEF67" s="1455"/>
      <c r="OEG67" s="666"/>
      <c r="OEH67" s="666"/>
      <c r="OEI67" s="666"/>
      <c r="OEJ67" s="666"/>
      <c r="OEK67" s="666"/>
      <c r="OEL67" s="666"/>
      <c r="OEM67" s="666"/>
      <c r="OEN67" s="666"/>
      <c r="OEO67" s="666"/>
      <c r="OEP67" s="1453"/>
      <c r="OEQ67" s="1453"/>
      <c r="OER67" s="1453"/>
      <c r="OES67" s="1454"/>
      <c r="OET67" s="666"/>
      <c r="OEU67" s="666"/>
      <c r="OEV67" s="666"/>
      <c r="OEW67" s="1455"/>
      <c r="OEX67" s="666"/>
      <c r="OEY67" s="666"/>
      <c r="OEZ67" s="666"/>
      <c r="OFA67" s="666"/>
      <c r="OFB67" s="666"/>
      <c r="OFC67" s="666"/>
      <c r="OFD67" s="666"/>
      <c r="OFE67" s="666"/>
      <c r="OFF67" s="666"/>
      <c r="OFG67" s="1453"/>
      <c r="OFH67" s="1453"/>
      <c r="OFI67" s="1453"/>
      <c r="OFJ67" s="1454"/>
      <c r="OFK67" s="666"/>
      <c r="OFL67" s="666"/>
      <c r="OFM67" s="666"/>
      <c r="OFN67" s="1455"/>
      <c r="OFO67" s="666"/>
      <c r="OFP67" s="666"/>
      <c r="OFQ67" s="666"/>
      <c r="OFR67" s="666"/>
      <c r="OFS67" s="666"/>
      <c r="OFT67" s="666"/>
      <c r="OFU67" s="666"/>
      <c r="OFV67" s="666"/>
      <c r="OFW67" s="666"/>
      <c r="OFX67" s="1453"/>
      <c r="OFY67" s="1453"/>
      <c r="OFZ67" s="1453"/>
      <c r="OGA67" s="1454"/>
      <c r="OGB67" s="666"/>
      <c r="OGC67" s="666"/>
      <c r="OGD67" s="666"/>
      <c r="OGE67" s="1455"/>
      <c r="OGF67" s="666"/>
      <c r="OGG67" s="666"/>
      <c r="OGH67" s="666"/>
      <c r="OGI67" s="666"/>
      <c r="OGJ67" s="666"/>
      <c r="OGK67" s="666"/>
      <c r="OGL67" s="666"/>
      <c r="OGM67" s="666"/>
      <c r="OGN67" s="666"/>
      <c r="OGO67" s="1453"/>
      <c r="OGP67" s="1453"/>
      <c r="OGQ67" s="1453"/>
      <c r="OGR67" s="1454"/>
      <c r="OGS67" s="666"/>
      <c r="OGT67" s="666"/>
      <c r="OGU67" s="666"/>
      <c r="OGV67" s="1455"/>
      <c r="OGW67" s="666"/>
      <c r="OGX67" s="666"/>
      <c r="OGY67" s="666"/>
      <c r="OGZ67" s="666"/>
      <c r="OHA67" s="666"/>
      <c r="OHB67" s="666"/>
      <c r="OHC67" s="666"/>
      <c r="OHD67" s="666"/>
      <c r="OHE67" s="666"/>
      <c r="OHF67" s="1453"/>
      <c r="OHG67" s="1453"/>
      <c r="OHH67" s="1453"/>
      <c r="OHI67" s="1454"/>
      <c r="OHJ67" s="666"/>
      <c r="OHK67" s="666"/>
      <c r="OHL67" s="666"/>
      <c r="OHM67" s="1455"/>
      <c r="OHN67" s="666"/>
      <c r="OHO67" s="666"/>
      <c r="OHP67" s="666"/>
      <c r="OHQ67" s="666"/>
      <c r="OHR67" s="666"/>
      <c r="OHS67" s="666"/>
      <c r="OHT67" s="666"/>
      <c r="OHU67" s="666"/>
      <c r="OHV67" s="666"/>
      <c r="OHW67" s="1453"/>
      <c r="OHX67" s="1453"/>
      <c r="OHY67" s="1453"/>
      <c r="OHZ67" s="1454"/>
      <c r="OIA67" s="666"/>
      <c r="OIB67" s="666"/>
      <c r="OIC67" s="666"/>
      <c r="OID67" s="1455"/>
      <c r="OIE67" s="666"/>
      <c r="OIF67" s="666"/>
      <c r="OIG67" s="666"/>
      <c r="OIH67" s="666"/>
      <c r="OII67" s="666"/>
      <c r="OIJ67" s="666"/>
      <c r="OIK67" s="666"/>
      <c r="OIL67" s="666"/>
      <c r="OIM67" s="666"/>
      <c r="OIN67" s="1453"/>
      <c r="OIO67" s="1453"/>
      <c r="OIP67" s="1453"/>
      <c r="OIQ67" s="1454"/>
      <c r="OIR67" s="666"/>
      <c r="OIS67" s="666"/>
      <c r="OIT67" s="666"/>
      <c r="OIU67" s="1455"/>
      <c r="OIV67" s="666"/>
      <c r="OIW67" s="666"/>
      <c r="OIX67" s="666"/>
      <c r="OIY67" s="666"/>
      <c r="OIZ67" s="666"/>
      <c r="OJA67" s="666"/>
      <c r="OJB67" s="666"/>
      <c r="OJC67" s="666"/>
      <c r="OJD67" s="666"/>
      <c r="OJE67" s="1453"/>
      <c r="OJF67" s="1453"/>
      <c r="OJG67" s="1453"/>
      <c r="OJH67" s="1454"/>
      <c r="OJI67" s="666"/>
      <c r="OJJ67" s="666"/>
      <c r="OJK67" s="666"/>
      <c r="OJL67" s="1455"/>
      <c r="OJM67" s="666"/>
      <c r="OJN67" s="666"/>
      <c r="OJO67" s="666"/>
      <c r="OJP67" s="666"/>
      <c r="OJQ67" s="666"/>
      <c r="OJR67" s="666"/>
      <c r="OJS67" s="666"/>
      <c r="OJT67" s="666"/>
      <c r="OJU67" s="666"/>
      <c r="OJV67" s="1453"/>
      <c r="OJW67" s="1453"/>
      <c r="OJX67" s="1453"/>
      <c r="OJY67" s="1454"/>
      <c r="OJZ67" s="666"/>
      <c r="OKA67" s="666"/>
      <c r="OKB67" s="666"/>
      <c r="OKC67" s="1455"/>
      <c r="OKD67" s="666"/>
      <c r="OKE67" s="666"/>
      <c r="OKF67" s="666"/>
      <c r="OKG67" s="666"/>
      <c r="OKH67" s="666"/>
      <c r="OKI67" s="666"/>
      <c r="OKJ67" s="666"/>
      <c r="OKK67" s="666"/>
      <c r="OKL67" s="666"/>
      <c r="OKM67" s="1453"/>
      <c r="OKN67" s="1453"/>
      <c r="OKO67" s="1453"/>
      <c r="OKP67" s="1454"/>
      <c r="OKQ67" s="666"/>
      <c r="OKR67" s="666"/>
      <c r="OKS67" s="666"/>
      <c r="OKT67" s="1455"/>
      <c r="OKU67" s="666"/>
      <c r="OKV67" s="666"/>
      <c r="OKW67" s="666"/>
      <c r="OKX67" s="666"/>
      <c r="OKY67" s="666"/>
      <c r="OKZ67" s="666"/>
      <c r="OLA67" s="666"/>
      <c r="OLB67" s="666"/>
      <c r="OLC67" s="666"/>
      <c r="OLD67" s="1453"/>
      <c r="OLE67" s="1453"/>
      <c r="OLF67" s="1453"/>
      <c r="OLG67" s="1454"/>
      <c r="OLH67" s="666"/>
      <c r="OLI67" s="666"/>
      <c r="OLJ67" s="666"/>
      <c r="OLK67" s="1455"/>
      <c r="OLL67" s="666"/>
      <c r="OLM67" s="666"/>
      <c r="OLN67" s="666"/>
      <c r="OLO67" s="666"/>
      <c r="OLP67" s="666"/>
      <c r="OLQ67" s="666"/>
      <c r="OLR67" s="666"/>
      <c r="OLS67" s="666"/>
      <c r="OLT67" s="666"/>
      <c r="OLU67" s="1453"/>
      <c r="OLV67" s="1453"/>
      <c r="OLW67" s="1453"/>
      <c r="OLX67" s="1454"/>
      <c r="OLY67" s="666"/>
      <c r="OLZ67" s="666"/>
      <c r="OMA67" s="666"/>
      <c r="OMB67" s="1455"/>
      <c r="OMC67" s="666"/>
      <c r="OMD67" s="666"/>
      <c r="OME67" s="666"/>
      <c r="OMF67" s="666"/>
      <c r="OMG67" s="666"/>
      <c r="OMH67" s="666"/>
      <c r="OMI67" s="666"/>
      <c r="OMJ67" s="666"/>
      <c r="OMK67" s="666"/>
      <c r="OML67" s="1453"/>
      <c r="OMM67" s="1453"/>
      <c r="OMN67" s="1453"/>
      <c r="OMO67" s="1454"/>
      <c r="OMP67" s="666"/>
      <c r="OMQ67" s="666"/>
      <c r="OMR67" s="666"/>
      <c r="OMS67" s="1455"/>
      <c r="OMT67" s="666"/>
      <c r="OMU67" s="666"/>
      <c r="OMV67" s="666"/>
      <c r="OMW67" s="666"/>
      <c r="OMX67" s="666"/>
      <c r="OMY67" s="666"/>
      <c r="OMZ67" s="666"/>
      <c r="ONA67" s="666"/>
      <c r="ONB67" s="666"/>
      <c r="ONC67" s="1453"/>
      <c r="OND67" s="1453"/>
      <c r="ONE67" s="1453"/>
      <c r="ONF67" s="1454"/>
      <c r="ONG67" s="666"/>
      <c r="ONH67" s="666"/>
      <c r="ONI67" s="666"/>
      <c r="ONJ67" s="1455"/>
      <c r="ONK67" s="666"/>
      <c r="ONL67" s="666"/>
      <c r="ONM67" s="666"/>
      <c r="ONN67" s="666"/>
      <c r="ONO67" s="666"/>
      <c r="ONP67" s="666"/>
      <c r="ONQ67" s="666"/>
      <c r="ONR67" s="666"/>
      <c r="ONS67" s="666"/>
      <c r="ONT67" s="1453"/>
      <c r="ONU67" s="1453"/>
      <c r="ONV67" s="1453"/>
      <c r="ONW67" s="1454"/>
      <c r="ONX67" s="666"/>
      <c r="ONY67" s="666"/>
      <c r="ONZ67" s="666"/>
      <c r="OOA67" s="1455"/>
      <c r="OOB67" s="666"/>
      <c r="OOC67" s="666"/>
      <c r="OOD67" s="666"/>
      <c r="OOE67" s="666"/>
      <c r="OOF67" s="666"/>
      <c r="OOG67" s="666"/>
      <c r="OOH67" s="666"/>
      <c r="OOI67" s="666"/>
      <c r="OOJ67" s="666"/>
      <c r="OOK67" s="1453"/>
      <c r="OOL67" s="1453"/>
      <c r="OOM67" s="1453"/>
      <c r="OON67" s="1454"/>
      <c r="OOO67" s="666"/>
      <c r="OOP67" s="666"/>
      <c r="OOQ67" s="666"/>
      <c r="OOR67" s="1455"/>
      <c r="OOS67" s="666"/>
      <c r="OOT67" s="666"/>
      <c r="OOU67" s="666"/>
      <c r="OOV67" s="666"/>
      <c r="OOW67" s="666"/>
      <c r="OOX67" s="666"/>
      <c r="OOY67" s="666"/>
      <c r="OOZ67" s="666"/>
      <c r="OPA67" s="666"/>
      <c r="OPB67" s="1453"/>
      <c r="OPC67" s="1453"/>
      <c r="OPD67" s="1453"/>
      <c r="OPE67" s="1454"/>
      <c r="OPF67" s="666"/>
      <c r="OPG67" s="666"/>
      <c r="OPH67" s="666"/>
      <c r="OPI67" s="1455"/>
      <c r="OPJ67" s="666"/>
      <c r="OPK67" s="666"/>
      <c r="OPL67" s="666"/>
      <c r="OPM67" s="666"/>
      <c r="OPN67" s="666"/>
      <c r="OPO67" s="666"/>
      <c r="OPP67" s="666"/>
      <c r="OPQ67" s="666"/>
      <c r="OPR67" s="666"/>
      <c r="OPS67" s="1453"/>
      <c r="OPT67" s="1453"/>
      <c r="OPU67" s="1453"/>
      <c r="OPV67" s="1454"/>
      <c r="OPW67" s="666"/>
      <c r="OPX67" s="666"/>
      <c r="OPY67" s="666"/>
      <c r="OPZ67" s="1455"/>
      <c r="OQA67" s="666"/>
      <c r="OQB67" s="666"/>
      <c r="OQC67" s="666"/>
      <c r="OQD67" s="666"/>
      <c r="OQE67" s="666"/>
      <c r="OQF67" s="666"/>
      <c r="OQG67" s="666"/>
      <c r="OQH67" s="666"/>
      <c r="OQI67" s="666"/>
      <c r="OQJ67" s="1453"/>
      <c r="OQK67" s="1453"/>
      <c r="OQL67" s="1453"/>
      <c r="OQM67" s="1454"/>
      <c r="OQN67" s="666"/>
      <c r="OQO67" s="666"/>
      <c r="OQP67" s="666"/>
      <c r="OQQ67" s="1455"/>
      <c r="OQR67" s="666"/>
      <c r="OQS67" s="666"/>
      <c r="OQT67" s="666"/>
      <c r="OQU67" s="666"/>
      <c r="OQV67" s="666"/>
      <c r="OQW67" s="666"/>
      <c r="OQX67" s="666"/>
      <c r="OQY67" s="666"/>
      <c r="OQZ67" s="666"/>
      <c r="ORA67" s="1453"/>
      <c r="ORB67" s="1453"/>
      <c r="ORC67" s="1453"/>
      <c r="ORD67" s="1454"/>
      <c r="ORE67" s="666"/>
      <c r="ORF67" s="666"/>
      <c r="ORG67" s="666"/>
      <c r="ORH67" s="1455"/>
      <c r="ORI67" s="666"/>
      <c r="ORJ67" s="666"/>
      <c r="ORK67" s="666"/>
      <c r="ORL67" s="666"/>
      <c r="ORM67" s="666"/>
      <c r="ORN67" s="666"/>
      <c r="ORO67" s="666"/>
      <c r="ORP67" s="666"/>
      <c r="ORQ67" s="666"/>
      <c r="ORR67" s="1453"/>
      <c r="ORS67" s="1453"/>
      <c r="ORT67" s="1453"/>
      <c r="ORU67" s="1454"/>
      <c r="ORV67" s="666"/>
      <c r="ORW67" s="666"/>
      <c r="ORX67" s="666"/>
      <c r="ORY67" s="1455"/>
      <c r="ORZ67" s="666"/>
      <c r="OSA67" s="666"/>
      <c r="OSB67" s="666"/>
      <c r="OSC67" s="666"/>
      <c r="OSD67" s="666"/>
      <c r="OSE67" s="666"/>
      <c r="OSF67" s="666"/>
      <c r="OSG67" s="666"/>
      <c r="OSH67" s="666"/>
      <c r="OSI67" s="1453"/>
      <c r="OSJ67" s="1453"/>
      <c r="OSK67" s="1453"/>
      <c r="OSL67" s="1454"/>
      <c r="OSM67" s="666"/>
      <c r="OSN67" s="666"/>
      <c r="OSO67" s="666"/>
      <c r="OSP67" s="1455"/>
      <c r="OSQ67" s="666"/>
      <c r="OSR67" s="666"/>
      <c r="OSS67" s="666"/>
      <c r="OST67" s="666"/>
      <c r="OSU67" s="666"/>
      <c r="OSV67" s="666"/>
      <c r="OSW67" s="666"/>
      <c r="OSX67" s="666"/>
      <c r="OSY67" s="666"/>
      <c r="OSZ67" s="1453"/>
      <c r="OTA67" s="1453"/>
      <c r="OTB67" s="1453"/>
      <c r="OTC67" s="1454"/>
      <c r="OTD67" s="666"/>
      <c r="OTE67" s="666"/>
      <c r="OTF67" s="666"/>
      <c r="OTG67" s="1455"/>
      <c r="OTH67" s="666"/>
      <c r="OTI67" s="666"/>
      <c r="OTJ67" s="666"/>
      <c r="OTK67" s="666"/>
      <c r="OTL67" s="666"/>
      <c r="OTM67" s="666"/>
      <c r="OTN67" s="666"/>
      <c r="OTO67" s="666"/>
      <c r="OTP67" s="666"/>
      <c r="OTQ67" s="1453"/>
      <c r="OTR67" s="1453"/>
      <c r="OTS67" s="1453"/>
      <c r="OTT67" s="1454"/>
      <c r="OTU67" s="666"/>
      <c r="OTV67" s="666"/>
      <c r="OTW67" s="666"/>
      <c r="OTX67" s="1455"/>
      <c r="OTY67" s="666"/>
      <c r="OTZ67" s="666"/>
      <c r="OUA67" s="666"/>
      <c r="OUB67" s="666"/>
      <c r="OUC67" s="666"/>
      <c r="OUD67" s="666"/>
      <c r="OUE67" s="666"/>
      <c r="OUF67" s="666"/>
      <c r="OUG67" s="666"/>
      <c r="OUH67" s="1453"/>
      <c r="OUI67" s="1453"/>
      <c r="OUJ67" s="1453"/>
      <c r="OUK67" s="1454"/>
      <c r="OUL67" s="666"/>
      <c r="OUM67" s="666"/>
      <c r="OUN67" s="666"/>
      <c r="OUO67" s="1455"/>
      <c r="OUP67" s="666"/>
      <c r="OUQ67" s="666"/>
      <c r="OUR67" s="666"/>
      <c r="OUS67" s="666"/>
      <c r="OUT67" s="666"/>
      <c r="OUU67" s="666"/>
      <c r="OUV67" s="666"/>
      <c r="OUW67" s="666"/>
      <c r="OUX67" s="666"/>
      <c r="OUY67" s="1453"/>
      <c r="OUZ67" s="1453"/>
      <c r="OVA67" s="1453"/>
      <c r="OVB67" s="1454"/>
      <c r="OVC67" s="666"/>
      <c r="OVD67" s="666"/>
      <c r="OVE67" s="666"/>
      <c r="OVF67" s="1455"/>
      <c r="OVG67" s="666"/>
      <c r="OVH67" s="666"/>
      <c r="OVI67" s="666"/>
      <c r="OVJ67" s="666"/>
      <c r="OVK67" s="666"/>
      <c r="OVL67" s="666"/>
      <c r="OVM67" s="666"/>
      <c r="OVN67" s="666"/>
      <c r="OVO67" s="666"/>
      <c r="OVP67" s="1453"/>
      <c r="OVQ67" s="1453"/>
      <c r="OVR67" s="1453"/>
      <c r="OVS67" s="1454"/>
      <c r="OVT67" s="666"/>
      <c r="OVU67" s="666"/>
      <c r="OVV67" s="666"/>
      <c r="OVW67" s="1455"/>
      <c r="OVX67" s="666"/>
      <c r="OVY67" s="666"/>
      <c r="OVZ67" s="666"/>
      <c r="OWA67" s="666"/>
      <c r="OWB67" s="666"/>
      <c r="OWC67" s="666"/>
      <c r="OWD67" s="666"/>
      <c r="OWE67" s="666"/>
      <c r="OWF67" s="666"/>
      <c r="OWG67" s="1453"/>
      <c r="OWH67" s="1453"/>
      <c r="OWI67" s="1453"/>
      <c r="OWJ67" s="1454"/>
      <c r="OWK67" s="666"/>
      <c r="OWL67" s="666"/>
      <c r="OWM67" s="666"/>
      <c r="OWN67" s="1455"/>
      <c r="OWO67" s="666"/>
      <c r="OWP67" s="666"/>
      <c r="OWQ67" s="666"/>
      <c r="OWR67" s="666"/>
      <c r="OWS67" s="666"/>
      <c r="OWT67" s="666"/>
      <c r="OWU67" s="666"/>
      <c r="OWV67" s="666"/>
      <c r="OWW67" s="666"/>
      <c r="OWX67" s="1453"/>
      <c r="OWY67" s="1453"/>
      <c r="OWZ67" s="1453"/>
      <c r="OXA67" s="1454"/>
      <c r="OXB67" s="666"/>
      <c r="OXC67" s="666"/>
      <c r="OXD67" s="666"/>
      <c r="OXE67" s="1455"/>
      <c r="OXF67" s="666"/>
      <c r="OXG67" s="666"/>
      <c r="OXH67" s="666"/>
      <c r="OXI67" s="666"/>
      <c r="OXJ67" s="666"/>
      <c r="OXK67" s="666"/>
      <c r="OXL67" s="666"/>
      <c r="OXM67" s="666"/>
      <c r="OXN67" s="666"/>
      <c r="OXO67" s="1453"/>
      <c r="OXP67" s="1453"/>
      <c r="OXQ67" s="1453"/>
      <c r="OXR67" s="1454"/>
      <c r="OXS67" s="666"/>
      <c r="OXT67" s="666"/>
      <c r="OXU67" s="666"/>
      <c r="OXV67" s="1455"/>
      <c r="OXW67" s="666"/>
      <c r="OXX67" s="666"/>
      <c r="OXY67" s="666"/>
      <c r="OXZ67" s="666"/>
      <c r="OYA67" s="666"/>
      <c r="OYB67" s="666"/>
      <c r="OYC67" s="666"/>
      <c r="OYD67" s="666"/>
      <c r="OYE67" s="666"/>
      <c r="OYF67" s="1453"/>
      <c r="OYG67" s="1453"/>
      <c r="OYH67" s="1453"/>
      <c r="OYI67" s="1454"/>
      <c r="OYJ67" s="666"/>
      <c r="OYK67" s="666"/>
      <c r="OYL67" s="666"/>
      <c r="OYM67" s="1455"/>
      <c r="OYN67" s="666"/>
      <c r="OYO67" s="666"/>
      <c r="OYP67" s="666"/>
      <c r="OYQ67" s="666"/>
      <c r="OYR67" s="666"/>
      <c r="OYS67" s="666"/>
      <c r="OYT67" s="666"/>
      <c r="OYU67" s="666"/>
      <c r="OYV67" s="666"/>
      <c r="OYW67" s="1453"/>
      <c r="OYX67" s="1453"/>
      <c r="OYY67" s="1453"/>
      <c r="OYZ67" s="1454"/>
      <c r="OZA67" s="666"/>
      <c r="OZB67" s="666"/>
      <c r="OZC67" s="666"/>
      <c r="OZD67" s="1455"/>
      <c r="OZE67" s="666"/>
      <c r="OZF67" s="666"/>
      <c r="OZG67" s="666"/>
      <c r="OZH67" s="666"/>
      <c r="OZI67" s="666"/>
      <c r="OZJ67" s="666"/>
      <c r="OZK67" s="666"/>
      <c r="OZL67" s="666"/>
      <c r="OZM67" s="666"/>
      <c r="OZN67" s="1453"/>
      <c r="OZO67" s="1453"/>
      <c r="OZP67" s="1453"/>
      <c r="OZQ67" s="1454"/>
      <c r="OZR67" s="666"/>
      <c r="OZS67" s="666"/>
      <c r="OZT67" s="666"/>
      <c r="OZU67" s="1455"/>
      <c r="OZV67" s="666"/>
      <c r="OZW67" s="666"/>
      <c r="OZX67" s="666"/>
      <c r="OZY67" s="666"/>
      <c r="OZZ67" s="666"/>
      <c r="PAA67" s="666"/>
      <c r="PAB67" s="666"/>
      <c r="PAC67" s="666"/>
      <c r="PAD67" s="666"/>
      <c r="PAE67" s="1453"/>
      <c r="PAF67" s="1453"/>
      <c r="PAG67" s="1453"/>
      <c r="PAH67" s="1454"/>
      <c r="PAI67" s="666"/>
      <c r="PAJ67" s="666"/>
      <c r="PAK67" s="666"/>
      <c r="PAL67" s="1455"/>
      <c r="PAM67" s="666"/>
      <c r="PAN67" s="666"/>
      <c r="PAO67" s="666"/>
      <c r="PAP67" s="666"/>
      <c r="PAQ67" s="666"/>
      <c r="PAR67" s="666"/>
      <c r="PAS67" s="666"/>
      <c r="PAT67" s="666"/>
      <c r="PAU67" s="666"/>
      <c r="PAV67" s="1453"/>
      <c r="PAW67" s="1453"/>
      <c r="PAX67" s="1453"/>
      <c r="PAY67" s="1454"/>
      <c r="PAZ67" s="666"/>
      <c r="PBA67" s="666"/>
      <c r="PBB67" s="666"/>
      <c r="PBC67" s="1455"/>
      <c r="PBD67" s="666"/>
      <c r="PBE67" s="666"/>
      <c r="PBF67" s="666"/>
      <c r="PBG67" s="666"/>
      <c r="PBH67" s="666"/>
      <c r="PBI67" s="666"/>
      <c r="PBJ67" s="666"/>
      <c r="PBK67" s="666"/>
      <c r="PBL67" s="666"/>
      <c r="PBM67" s="1453"/>
      <c r="PBN67" s="1453"/>
      <c r="PBO67" s="1453"/>
      <c r="PBP67" s="1454"/>
      <c r="PBQ67" s="666"/>
      <c r="PBR67" s="666"/>
      <c r="PBS67" s="666"/>
      <c r="PBT67" s="1455"/>
      <c r="PBU67" s="666"/>
      <c r="PBV67" s="666"/>
      <c r="PBW67" s="666"/>
      <c r="PBX67" s="666"/>
      <c r="PBY67" s="666"/>
      <c r="PBZ67" s="666"/>
      <c r="PCA67" s="666"/>
      <c r="PCB67" s="666"/>
      <c r="PCC67" s="666"/>
      <c r="PCD67" s="1453"/>
      <c r="PCE67" s="1453"/>
      <c r="PCF67" s="1453"/>
      <c r="PCG67" s="1454"/>
      <c r="PCH67" s="666"/>
      <c r="PCI67" s="666"/>
      <c r="PCJ67" s="666"/>
      <c r="PCK67" s="1455"/>
      <c r="PCL67" s="666"/>
      <c r="PCM67" s="666"/>
      <c r="PCN67" s="666"/>
      <c r="PCO67" s="666"/>
      <c r="PCP67" s="666"/>
      <c r="PCQ67" s="666"/>
      <c r="PCR67" s="666"/>
      <c r="PCS67" s="666"/>
      <c r="PCT67" s="666"/>
      <c r="PCU67" s="1453"/>
      <c r="PCV67" s="1453"/>
      <c r="PCW67" s="1453"/>
      <c r="PCX67" s="1454"/>
      <c r="PCY67" s="666"/>
      <c r="PCZ67" s="666"/>
      <c r="PDA67" s="666"/>
      <c r="PDB67" s="1455"/>
      <c r="PDC67" s="666"/>
      <c r="PDD67" s="666"/>
      <c r="PDE67" s="666"/>
      <c r="PDF67" s="666"/>
      <c r="PDG67" s="666"/>
      <c r="PDH67" s="666"/>
      <c r="PDI67" s="666"/>
      <c r="PDJ67" s="666"/>
      <c r="PDK67" s="666"/>
      <c r="PDL67" s="1453"/>
      <c r="PDM67" s="1453"/>
      <c r="PDN67" s="1453"/>
      <c r="PDO67" s="1454"/>
      <c r="PDP67" s="666"/>
      <c r="PDQ67" s="666"/>
      <c r="PDR67" s="666"/>
      <c r="PDS67" s="1455"/>
      <c r="PDT67" s="666"/>
      <c r="PDU67" s="666"/>
      <c r="PDV67" s="666"/>
      <c r="PDW67" s="666"/>
      <c r="PDX67" s="666"/>
      <c r="PDY67" s="666"/>
      <c r="PDZ67" s="666"/>
      <c r="PEA67" s="666"/>
      <c r="PEB67" s="666"/>
      <c r="PEC67" s="1453"/>
      <c r="PED67" s="1453"/>
      <c r="PEE67" s="1453"/>
      <c r="PEF67" s="1454"/>
      <c r="PEG67" s="666"/>
      <c r="PEH67" s="666"/>
      <c r="PEI67" s="666"/>
      <c r="PEJ67" s="1455"/>
      <c r="PEK67" s="666"/>
      <c r="PEL67" s="666"/>
      <c r="PEM67" s="666"/>
      <c r="PEN67" s="666"/>
      <c r="PEO67" s="666"/>
      <c r="PEP67" s="666"/>
      <c r="PEQ67" s="666"/>
      <c r="PER67" s="666"/>
      <c r="PES67" s="666"/>
      <c r="PET67" s="1453"/>
      <c r="PEU67" s="1453"/>
      <c r="PEV67" s="1453"/>
      <c r="PEW67" s="1454"/>
      <c r="PEX67" s="666"/>
      <c r="PEY67" s="666"/>
      <c r="PEZ67" s="666"/>
      <c r="PFA67" s="1455"/>
      <c r="PFB67" s="666"/>
      <c r="PFC67" s="666"/>
      <c r="PFD67" s="666"/>
      <c r="PFE67" s="666"/>
      <c r="PFF67" s="666"/>
      <c r="PFG67" s="666"/>
      <c r="PFH67" s="666"/>
      <c r="PFI67" s="666"/>
      <c r="PFJ67" s="666"/>
      <c r="PFK67" s="1453"/>
      <c r="PFL67" s="1453"/>
      <c r="PFM67" s="1453"/>
      <c r="PFN67" s="1454"/>
      <c r="PFO67" s="666"/>
      <c r="PFP67" s="666"/>
      <c r="PFQ67" s="666"/>
      <c r="PFR67" s="1455"/>
      <c r="PFS67" s="666"/>
      <c r="PFT67" s="666"/>
      <c r="PFU67" s="666"/>
      <c r="PFV67" s="666"/>
      <c r="PFW67" s="666"/>
      <c r="PFX67" s="666"/>
      <c r="PFY67" s="666"/>
      <c r="PFZ67" s="666"/>
      <c r="PGA67" s="666"/>
      <c r="PGB67" s="1453"/>
      <c r="PGC67" s="1453"/>
      <c r="PGD67" s="1453"/>
      <c r="PGE67" s="1454"/>
      <c r="PGF67" s="666"/>
      <c r="PGG67" s="666"/>
      <c r="PGH67" s="666"/>
      <c r="PGI67" s="1455"/>
      <c r="PGJ67" s="666"/>
      <c r="PGK67" s="666"/>
      <c r="PGL67" s="666"/>
      <c r="PGM67" s="666"/>
      <c r="PGN67" s="666"/>
      <c r="PGO67" s="666"/>
      <c r="PGP67" s="666"/>
      <c r="PGQ67" s="666"/>
      <c r="PGR67" s="666"/>
      <c r="PGS67" s="1453"/>
      <c r="PGT67" s="1453"/>
      <c r="PGU67" s="1453"/>
      <c r="PGV67" s="1454"/>
      <c r="PGW67" s="666"/>
      <c r="PGX67" s="666"/>
      <c r="PGY67" s="666"/>
      <c r="PGZ67" s="1455"/>
      <c r="PHA67" s="666"/>
      <c r="PHB67" s="666"/>
      <c r="PHC67" s="666"/>
      <c r="PHD67" s="666"/>
      <c r="PHE67" s="666"/>
      <c r="PHF67" s="666"/>
      <c r="PHG67" s="666"/>
      <c r="PHH67" s="666"/>
      <c r="PHI67" s="666"/>
      <c r="PHJ67" s="1453"/>
      <c r="PHK67" s="1453"/>
      <c r="PHL67" s="1453"/>
      <c r="PHM67" s="1454"/>
      <c r="PHN67" s="666"/>
      <c r="PHO67" s="666"/>
      <c r="PHP67" s="666"/>
      <c r="PHQ67" s="1455"/>
      <c r="PHR67" s="666"/>
      <c r="PHS67" s="666"/>
      <c r="PHT67" s="666"/>
      <c r="PHU67" s="666"/>
      <c r="PHV67" s="666"/>
      <c r="PHW67" s="666"/>
      <c r="PHX67" s="666"/>
      <c r="PHY67" s="666"/>
      <c r="PHZ67" s="666"/>
      <c r="PIA67" s="1453"/>
      <c r="PIB67" s="1453"/>
      <c r="PIC67" s="1453"/>
      <c r="PID67" s="1454"/>
      <c r="PIE67" s="666"/>
      <c r="PIF67" s="666"/>
      <c r="PIG67" s="666"/>
      <c r="PIH67" s="1455"/>
      <c r="PII67" s="666"/>
      <c r="PIJ67" s="666"/>
      <c r="PIK67" s="666"/>
      <c r="PIL67" s="666"/>
      <c r="PIM67" s="666"/>
      <c r="PIN67" s="666"/>
      <c r="PIO67" s="666"/>
      <c r="PIP67" s="666"/>
      <c r="PIQ67" s="666"/>
      <c r="PIR67" s="1453"/>
      <c r="PIS67" s="1453"/>
      <c r="PIT67" s="1453"/>
      <c r="PIU67" s="1454"/>
      <c r="PIV67" s="666"/>
      <c r="PIW67" s="666"/>
      <c r="PIX67" s="666"/>
      <c r="PIY67" s="1455"/>
      <c r="PIZ67" s="666"/>
      <c r="PJA67" s="666"/>
      <c r="PJB67" s="666"/>
      <c r="PJC67" s="666"/>
      <c r="PJD67" s="666"/>
      <c r="PJE67" s="666"/>
      <c r="PJF67" s="666"/>
      <c r="PJG67" s="666"/>
      <c r="PJH67" s="666"/>
      <c r="PJI67" s="1453"/>
      <c r="PJJ67" s="1453"/>
      <c r="PJK67" s="1453"/>
      <c r="PJL67" s="1454"/>
      <c r="PJM67" s="666"/>
      <c r="PJN67" s="666"/>
      <c r="PJO67" s="666"/>
      <c r="PJP67" s="1455"/>
      <c r="PJQ67" s="666"/>
      <c r="PJR67" s="666"/>
      <c r="PJS67" s="666"/>
      <c r="PJT67" s="666"/>
      <c r="PJU67" s="666"/>
      <c r="PJV67" s="666"/>
      <c r="PJW67" s="666"/>
      <c r="PJX67" s="666"/>
      <c r="PJY67" s="666"/>
      <c r="PJZ67" s="1453"/>
      <c r="PKA67" s="1453"/>
      <c r="PKB67" s="1453"/>
      <c r="PKC67" s="1454"/>
      <c r="PKD67" s="666"/>
      <c r="PKE67" s="666"/>
      <c r="PKF67" s="666"/>
      <c r="PKG67" s="1455"/>
      <c r="PKH67" s="666"/>
      <c r="PKI67" s="666"/>
      <c r="PKJ67" s="666"/>
      <c r="PKK67" s="666"/>
      <c r="PKL67" s="666"/>
      <c r="PKM67" s="666"/>
      <c r="PKN67" s="666"/>
      <c r="PKO67" s="666"/>
      <c r="PKP67" s="666"/>
      <c r="PKQ67" s="1453"/>
      <c r="PKR67" s="1453"/>
      <c r="PKS67" s="1453"/>
      <c r="PKT67" s="1454"/>
      <c r="PKU67" s="666"/>
      <c r="PKV67" s="666"/>
      <c r="PKW67" s="666"/>
      <c r="PKX67" s="1455"/>
      <c r="PKY67" s="666"/>
      <c r="PKZ67" s="666"/>
      <c r="PLA67" s="666"/>
      <c r="PLB67" s="666"/>
      <c r="PLC67" s="666"/>
      <c r="PLD67" s="666"/>
      <c r="PLE67" s="666"/>
      <c r="PLF67" s="666"/>
      <c r="PLG67" s="666"/>
      <c r="PLH67" s="1453"/>
      <c r="PLI67" s="1453"/>
      <c r="PLJ67" s="1453"/>
      <c r="PLK67" s="1454"/>
      <c r="PLL67" s="666"/>
      <c r="PLM67" s="666"/>
      <c r="PLN67" s="666"/>
      <c r="PLO67" s="1455"/>
      <c r="PLP67" s="666"/>
      <c r="PLQ67" s="666"/>
      <c r="PLR67" s="666"/>
      <c r="PLS67" s="666"/>
      <c r="PLT67" s="666"/>
      <c r="PLU67" s="666"/>
      <c r="PLV67" s="666"/>
      <c r="PLW67" s="666"/>
      <c r="PLX67" s="666"/>
      <c r="PLY67" s="1453"/>
      <c r="PLZ67" s="1453"/>
      <c r="PMA67" s="1453"/>
      <c r="PMB67" s="1454"/>
      <c r="PMC67" s="666"/>
      <c r="PMD67" s="666"/>
      <c r="PME67" s="666"/>
      <c r="PMF67" s="1455"/>
      <c r="PMG67" s="666"/>
      <c r="PMH67" s="666"/>
      <c r="PMI67" s="666"/>
      <c r="PMJ67" s="666"/>
      <c r="PMK67" s="666"/>
      <c r="PML67" s="666"/>
      <c r="PMM67" s="666"/>
      <c r="PMN67" s="666"/>
      <c r="PMO67" s="666"/>
      <c r="PMP67" s="1453"/>
      <c r="PMQ67" s="1453"/>
      <c r="PMR67" s="1453"/>
      <c r="PMS67" s="1454"/>
      <c r="PMT67" s="666"/>
      <c r="PMU67" s="666"/>
      <c r="PMV67" s="666"/>
      <c r="PMW67" s="1455"/>
      <c r="PMX67" s="666"/>
      <c r="PMY67" s="666"/>
      <c r="PMZ67" s="666"/>
      <c r="PNA67" s="666"/>
      <c r="PNB67" s="666"/>
      <c r="PNC67" s="666"/>
      <c r="PND67" s="666"/>
      <c r="PNE67" s="666"/>
      <c r="PNF67" s="666"/>
      <c r="PNG67" s="1453"/>
      <c r="PNH67" s="1453"/>
      <c r="PNI67" s="1453"/>
      <c r="PNJ67" s="1454"/>
      <c r="PNK67" s="666"/>
      <c r="PNL67" s="666"/>
      <c r="PNM67" s="666"/>
      <c r="PNN67" s="1455"/>
      <c r="PNO67" s="666"/>
      <c r="PNP67" s="666"/>
      <c r="PNQ67" s="666"/>
      <c r="PNR67" s="666"/>
      <c r="PNS67" s="666"/>
      <c r="PNT67" s="666"/>
      <c r="PNU67" s="666"/>
      <c r="PNV67" s="666"/>
      <c r="PNW67" s="666"/>
      <c r="PNX67" s="1453"/>
      <c r="PNY67" s="1453"/>
      <c r="PNZ67" s="1453"/>
      <c r="POA67" s="1454"/>
      <c r="POB67" s="666"/>
      <c r="POC67" s="666"/>
      <c r="POD67" s="666"/>
      <c r="POE67" s="1455"/>
      <c r="POF67" s="666"/>
      <c r="POG67" s="666"/>
      <c r="POH67" s="666"/>
      <c r="POI67" s="666"/>
      <c r="POJ67" s="666"/>
      <c r="POK67" s="666"/>
      <c r="POL67" s="666"/>
      <c r="POM67" s="666"/>
      <c r="PON67" s="666"/>
      <c r="POO67" s="1453"/>
      <c r="POP67" s="1453"/>
      <c r="POQ67" s="1453"/>
      <c r="POR67" s="1454"/>
      <c r="POS67" s="666"/>
      <c r="POT67" s="666"/>
      <c r="POU67" s="666"/>
      <c r="POV67" s="1455"/>
      <c r="POW67" s="666"/>
      <c r="POX67" s="666"/>
      <c r="POY67" s="666"/>
      <c r="POZ67" s="666"/>
      <c r="PPA67" s="666"/>
      <c r="PPB67" s="666"/>
      <c r="PPC67" s="666"/>
      <c r="PPD67" s="666"/>
      <c r="PPE67" s="666"/>
      <c r="PPF67" s="1453"/>
      <c r="PPG67" s="1453"/>
      <c r="PPH67" s="1453"/>
      <c r="PPI67" s="1454"/>
      <c r="PPJ67" s="666"/>
      <c r="PPK67" s="666"/>
      <c r="PPL67" s="666"/>
      <c r="PPM67" s="1455"/>
      <c r="PPN67" s="666"/>
      <c r="PPO67" s="666"/>
      <c r="PPP67" s="666"/>
      <c r="PPQ67" s="666"/>
      <c r="PPR67" s="666"/>
      <c r="PPS67" s="666"/>
      <c r="PPT67" s="666"/>
      <c r="PPU67" s="666"/>
      <c r="PPV67" s="666"/>
      <c r="PPW67" s="1453"/>
      <c r="PPX67" s="1453"/>
      <c r="PPY67" s="1453"/>
      <c r="PPZ67" s="1454"/>
      <c r="PQA67" s="666"/>
      <c r="PQB67" s="666"/>
      <c r="PQC67" s="666"/>
      <c r="PQD67" s="1455"/>
      <c r="PQE67" s="666"/>
      <c r="PQF67" s="666"/>
      <c r="PQG67" s="666"/>
      <c r="PQH67" s="666"/>
      <c r="PQI67" s="666"/>
      <c r="PQJ67" s="666"/>
      <c r="PQK67" s="666"/>
      <c r="PQL67" s="666"/>
      <c r="PQM67" s="666"/>
      <c r="PQN67" s="1453"/>
      <c r="PQO67" s="1453"/>
      <c r="PQP67" s="1453"/>
      <c r="PQQ67" s="1454"/>
      <c r="PQR67" s="666"/>
      <c r="PQS67" s="666"/>
      <c r="PQT67" s="666"/>
      <c r="PQU67" s="1455"/>
      <c r="PQV67" s="666"/>
      <c r="PQW67" s="666"/>
      <c r="PQX67" s="666"/>
      <c r="PQY67" s="666"/>
      <c r="PQZ67" s="666"/>
      <c r="PRA67" s="666"/>
      <c r="PRB67" s="666"/>
      <c r="PRC67" s="666"/>
      <c r="PRD67" s="666"/>
      <c r="PRE67" s="1453"/>
      <c r="PRF67" s="1453"/>
      <c r="PRG67" s="1453"/>
      <c r="PRH67" s="1454"/>
      <c r="PRI67" s="666"/>
      <c r="PRJ67" s="666"/>
      <c r="PRK67" s="666"/>
      <c r="PRL67" s="1455"/>
      <c r="PRM67" s="666"/>
      <c r="PRN67" s="666"/>
      <c r="PRO67" s="666"/>
      <c r="PRP67" s="666"/>
      <c r="PRQ67" s="666"/>
      <c r="PRR67" s="666"/>
      <c r="PRS67" s="666"/>
      <c r="PRT67" s="666"/>
      <c r="PRU67" s="666"/>
      <c r="PRV67" s="1453"/>
      <c r="PRW67" s="1453"/>
      <c r="PRX67" s="1453"/>
      <c r="PRY67" s="1454"/>
      <c r="PRZ67" s="666"/>
      <c r="PSA67" s="666"/>
      <c r="PSB67" s="666"/>
      <c r="PSC67" s="1455"/>
      <c r="PSD67" s="666"/>
      <c r="PSE67" s="666"/>
      <c r="PSF67" s="666"/>
      <c r="PSG67" s="666"/>
      <c r="PSH67" s="666"/>
      <c r="PSI67" s="666"/>
      <c r="PSJ67" s="666"/>
      <c r="PSK67" s="666"/>
      <c r="PSL67" s="666"/>
      <c r="PSM67" s="1453"/>
      <c r="PSN67" s="1453"/>
      <c r="PSO67" s="1453"/>
      <c r="PSP67" s="1454"/>
      <c r="PSQ67" s="666"/>
      <c r="PSR67" s="666"/>
      <c r="PSS67" s="666"/>
      <c r="PST67" s="1455"/>
      <c r="PSU67" s="666"/>
      <c r="PSV67" s="666"/>
      <c r="PSW67" s="666"/>
      <c r="PSX67" s="666"/>
      <c r="PSY67" s="666"/>
      <c r="PSZ67" s="666"/>
      <c r="PTA67" s="666"/>
      <c r="PTB67" s="666"/>
      <c r="PTC67" s="666"/>
      <c r="PTD67" s="1453"/>
      <c r="PTE67" s="1453"/>
      <c r="PTF67" s="1453"/>
      <c r="PTG67" s="1454"/>
      <c r="PTH67" s="666"/>
      <c r="PTI67" s="666"/>
      <c r="PTJ67" s="666"/>
      <c r="PTK67" s="1455"/>
      <c r="PTL67" s="666"/>
      <c r="PTM67" s="666"/>
      <c r="PTN67" s="666"/>
      <c r="PTO67" s="666"/>
      <c r="PTP67" s="666"/>
      <c r="PTQ67" s="666"/>
      <c r="PTR67" s="666"/>
      <c r="PTS67" s="666"/>
      <c r="PTT67" s="666"/>
      <c r="PTU67" s="1453"/>
      <c r="PTV67" s="1453"/>
      <c r="PTW67" s="1453"/>
      <c r="PTX67" s="1454"/>
      <c r="PTY67" s="666"/>
      <c r="PTZ67" s="666"/>
      <c r="PUA67" s="666"/>
      <c r="PUB67" s="1455"/>
      <c r="PUC67" s="666"/>
      <c r="PUD67" s="666"/>
      <c r="PUE67" s="666"/>
      <c r="PUF67" s="666"/>
      <c r="PUG67" s="666"/>
      <c r="PUH67" s="666"/>
      <c r="PUI67" s="666"/>
      <c r="PUJ67" s="666"/>
      <c r="PUK67" s="666"/>
      <c r="PUL67" s="1453"/>
      <c r="PUM67" s="1453"/>
      <c r="PUN67" s="1453"/>
      <c r="PUO67" s="1454"/>
      <c r="PUP67" s="666"/>
      <c r="PUQ67" s="666"/>
      <c r="PUR67" s="666"/>
      <c r="PUS67" s="1455"/>
      <c r="PUT67" s="666"/>
      <c r="PUU67" s="666"/>
      <c r="PUV67" s="666"/>
      <c r="PUW67" s="666"/>
      <c r="PUX67" s="666"/>
      <c r="PUY67" s="666"/>
      <c r="PUZ67" s="666"/>
      <c r="PVA67" s="666"/>
      <c r="PVB67" s="666"/>
      <c r="PVC67" s="1453"/>
      <c r="PVD67" s="1453"/>
      <c r="PVE67" s="1453"/>
      <c r="PVF67" s="1454"/>
      <c r="PVG67" s="666"/>
      <c r="PVH67" s="666"/>
      <c r="PVI67" s="666"/>
      <c r="PVJ67" s="1455"/>
      <c r="PVK67" s="666"/>
      <c r="PVL67" s="666"/>
      <c r="PVM67" s="666"/>
      <c r="PVN67" s="666"/>
      <c r="PVO67" s="666"/>
      <c r="PVP67" s="666"/>
      <c r="PVQ67" s="666"/>
      <c r="PVR67" s="666"/>
      <c r="PVS67" s="666"/>
      <c r="PVT67" s="1453"/>
      <c r="PVU67" s="1453"/>
      <c r="PVV67" s="1453"/>
      <c r="PVW67" s="1454"/>
      <c r="PVX67" s="666"/>
      <c r="PVY67" s="666"/>
      <c r="PVZ67" s="666"/>
      <c r="PWA67" s="1455"/>
      <c r="PWB67" s="666"/>
      <c r="PWC67" s="666"/>
      <c r="PWD67" s="666"/>
      <c r="PWE67" s="666"/>
      <c r="PWF67" s="666"/>
      <c r="PWG67" s="666"/>
      <c r="PWH67" s="666"/>
      <c r="PWI67" s="666"/>
      <c r="PWJ67" s="666"/>
      <c r="PWK67" s="1453"/>
      <c r="PWL67" s="1453"/>
      <c r="PWM67" s="1453"/>
      <c r="PWN67" s="1454"/>
      <c r="PWO67" s="666"/>
      <c r="PWP67" s="666"/>
      <c r="PWQ67" s="666"/>
      <c r="PWR67" s="1455"/>
      <c r="PWS67" s="666"/>
      <c r="PWT67" s="666"/>
      <c r="PWU67" s="666"/>
      <c r="PWV67" s="666"/>
      <c r="PWW67" s="666"/>
      <c r="PWX67" s="666"/>
      <c r="PWY67" s="666"/>
      <c r="PWZ67" s="666"/>
      <c r="PXA67" s="666"/>
      <c r="PXB67" s="1453"/>
      <c r="PXC67" s="1453"/>
      <c r="PXD67" s="1453"/>
      <c r="PXE67" s="1454"/>
      <c r="PXF67" s="666"/>
      <c r="PXG67" s="666"/>
      <c r="PXH67" s="666"/>
      <c r="PXI67" s="1455"/>
      <c r="PXJ67" s="666"/>
      <c r="PXK67" s="666"/>
      <c r="PXL67" s="666"/>
      <c r="PXM67" s="666"/>
      <c r="PXN67" s="666"/>
      <c r="PXO67" s="666"/>
      <c r="PXP67" s="666"/>
      <c r="PXQ67" s="666"/>
      <c r="PXR67" s="666"/>
      <c r="PXS67" s="1453"/>
      <c r="PXT67" s="1453"/>
      <c r="PXU67" s="1453"/>
      <c r="PXV67" s="1454"/>
      <c r="PXW67" s="666"/>
      <c r="PXX67" s="666"/>
      <c r="PXY67" s="666"/>
      <c r="PXZ67" s="1455"/>
      <c r="PYA67" s="666"/>
      <c r="PYB67" s="666"/>
      <c r="PYC67" s="666"/>
      <c r="PYD67" s="666"/>
      <c r="PYE67" s="666"/>
      <c r="PYF67" s="666"/>
      <c r="PYG67" s="666"/>
      <c r="PYH67" s="666"/>
      <c r="PYI67" s="666"/>
      <c r="PYJ67" s="1453"/>
      <c r="PYK67" s="1453"/>
      <c r="PYL67" s="1453"/>
      <c r="PYM67" s="1454"/>
      <c r="PYN67" s="666"/>
      <c r="PYO67" s="666"/>
      <c r="PYP67" s="666"/>
      <c r="PYQ67" s="1455"/>
      <c r="PYR67" s="666"/>
      <c r="PYS67" s="666"/>
      <c r="PYT67" s="666"/>
      <c r="PYU67" s="666"/>
      <c r="PYV67" s="666"/>
      <c r="PYW67" s="666"/>
      <c r="PYX67" s="666"/>
      <c r="PYY67" s="666"/>
      <c r="PYZ67" s="666"/>
      <c r="PZA67" s="1453"/>
      <c r="PZB67" s="1453"/>
      <c r="PZC67" s="1453"/>
      <c r="PZD67" s="1454"/>
      <c r="PZE67" s="666"/>
      <c r="PZF67" s="666"/>
      <c r="PZG67" s="666"/>
      <c r="PZH67" s="1455"/>
      <c r="PZI67" s="666"/>
      <c r="PZJ67" s="666"/>
      <c r="PZK67" s="666"/>
      <c r="PZL67" s="666"/>
      <c r="PZM67" s="666"/>
      <c r="PZN67" s="666"/>
      <c r="PZO67" s="666"/>
      <c r="PZP67" s="666"/>
      <c r="PZQ67" s="666"/>
      <c r="PZR67" s="1453"/>
      <c r="PZS67" s="1453"/>
      <c r="PZT67" s="1453"/>
      <c r="PZU67" s="1454"/>
      <c r="PZV67" s="666"/>
      <c r="PZW67" s="666"/>
      <c r="PZX67" s="666"/>
      <c r="PZY67" s="1455"/>
      <c r="PZZ67" s="666"/>
      <c r="QAA67" s="666"/>
      <c r="QAB67" s="666"/>
      <c r="QAC67" s="666"/>
      <c r="QAD67" s="666"/>
      <c r="QAE67" s="666"/>
      <c r="QAF67" s="666"/>
      <c r="QAG67" s="666"/>
      <c r="QAH67" s="666"/>
      <c r="QAI67" s="1453"/>
      <c r="QAJ67" s="1453"/>
      <c r="QAK67" s="1453"/>
      <c r="QAL67" s="1454"/>
      <c r="QAM67" s="666"/>
      <c r="QAN67" s="666"/>
      <c r="QAO67" s="666"/>
      <c r="QAP67" s="1455"/>
      <c r="QAQ67" s="666"/>
      <c r="QAR67" s="666"/>
      <c r="QAS67" s="666"/>
      <c r="QAT67" s="666"/>
      <c r="QAU67" s="666"/>
      <c r="QAV67" s="666"/>
      <c r="QAW67" s="666"/>
      <c r="QAX67" s="666"/>
      <c r="QAY67" s="666"/>
      <c r="QAZ67" s="1453"/>
      <c r="QBA67" s="1453"/>
      <c r="QBB67" s="1453"/>
      <c r="QBC67" s="1454"/>
      <c r="QBD67" s="666"/>
      <c r="QBE67" s="666"/>
      <c r="QBF67" s="666"/>
      <c r="QBG67" s="1455"/>
      <c r="QBH67" s="666"/>
      <c r="QBI67" s="666"/>
      <c r="QBJ67" s="666"/>
      <c r="QBK67" s="666"/>
      <c r="QBL67" s="666"/>
      <c r="QBM67" s="666"/>
      <c r="QBN67" s="666"/>
      <c r="QBO67" s="666"/>
      <c r="QBP67" s="666"/>
      <c r="QBQ67" s="1453"/>
      <c r="QBR67" s="1453"/>
      <c r="QBS67" s="1453"/>
      <c r="QBT67" s="1454"/>
      <c r="QBU67" s="666"/>
      <c r="QBV67" s="666"/>
      <c r="QBW67" s="666"/>
      <c r="QBX67" s="1455"/>
      <c r="QBY67" s="666"/>
      <c r="QBZ67" s="666"/>
      <c r="QCA67" s="666"/>
      <c r="QCB67" s="666"/>
      <c r="QCC67" s="666"/>
      <c r="QCD67" s="666"/>
      <c r="QCE67" s="666"/>
      <c r="QCF67" s="666"/>
      <c r="QCG67" s="666"/>
      <c r="QCH67" s="1453"/>
      <c r="QCI67" s="1453"/>
      <c r="QCJ67" s="1453"/>
      <c r="QCK67" s="1454"/>
      <c r="QCL67" s="666"/>
      <c r="QCM67" s="666"/>
      <c r="QCN67" s="666"/>
      <c r="QCO67" s="1455"/>
      <c r="QCP67" s="666"/>
      <c r="QCQ67" s="666"/>
      <c r="QCR67" s="666"/>
      <c r="QCS67" s="666"/>
      <c r="QCT67" s="666"/>
      <c r="QCU67" s="666"/>
      <c r="QCV67" s="666"/>
      <c r="QCW67" s="666"/>
      <c r="QCX67" s="666"/>
      <c r="QCY67" s="1453"/>
      <c r="QCZ67" s="1453"/>
      <c r="QDA67" s="1453"/>
      <c r="QDB67" s="1454"/>
      <c r="QDC67" s="666"/>
      <c r="QDD67" s="666"/>
      <c r="QDE67" s="666"/>
      <c r="QDF67" s="1455"/>
      <c r="QDG67" s="666"/>
      <c r="QDH67" s="666"/>
      <c r="QDI67" s="666"/>
      <c r="QDJ67" s="666"/>
      <c r="QDK67" s="666"/>
      <c r="QDL67" s="666"/>
      <c r="QDM67" s="666"/>
      <c r="QDN67" s="666"/>
      <c r="QDO67" s="666"/>
      <c r="QDP67" s="1453"/>
      <c r="QDQ67" s="1453"/>
      <c r="QDR67" s="1453"/>
      <c r="QDS67" s="1454"/>
      <c r="QDT67" s="666"/>
      <c r="QDU67" s="666"/>
      <c r="QDV67" s="666"/>
      <c r="QDW67" s="1455"/>
      <c r="QDX67" s="666"/>
      <c r="QDY67" s="666"/>
      <c r="QDZ67" s="666"/>
      <c r="QEA67" s="666"/>
      <c r="QEB67" s="666"/>
      <c r="QEC67" s="666"/>
      <c r="QED67" s="666"/>
      <c r="QEE67" s="666"/>
      <c r="QEF67" s="666"/>
      <c r="QEG67" s="1453"/>
      <c r="QEH67" s="1453"/>
      <c r="QEI67" s="1453"/>
      <c r="QEJ67" s="1454"/>
      <c r="QEK67" s="666"/>
      <c r="QEL67" s="666"/>
      <c r="QEM67" s="666"/>
      <c r="QEN67" s="1455"/>
      <c r="QEO67" s="666"/>
      <c r="QEP67" s="666"/>
      <c r="QEQ67" s="666"/>
      <c r="QER67" s="666"/>
      <c r="QES67" s="666"/>
      <c r="QET67" s="666"/>
      <c r="QEU67" s="666"/>
      <c r="QEV67" s="666"/>
      <c r="QEW67" s="666"/>
      <c r="QEX67" s="1453"/>
      <c r="QEY67" s="1453"/>
      <c r="QEZ67" s="1453"/>
      <c r="QFA67" s="1454"/>
      <c r="QFB67" s="666"/>
      <c r="QFC67" s="666"/>
      <c r="QFD67" s="666"/>
      <c r="QFE67" s="1455"/>
      <c r="QFF67" s="666"/>
      <c r="QFG67" s="666"/>
      <c r="QFH67" s="666"/>
      <c r="QFI67" s="666"/>
      <c r="QFJ67" s="666"/>
      <c r="QFK67" s="666"/>
      <c r="QFL67" s="666"/>
      <c r="QFM67" s="666"/>
      <c r="QFN67" s="666"/>
      <c r="QFO67" s="1453"/>
      <c r="QFP67" s="1453"/>
      <c r="QFQ67" s="1453"/>
      <c r="QFR67" s="1454"/>
      <c r="QFS67" s="666"/>
      <c r="QFT67" s="666"/>
      <c r="QFU67" s="666"/>
      <c r="QFV67" s="1455"/>
      <c r="QFW67" s="666"/>
      <c r="QFX67" s="666"/>
      <c r="QFY67" s="666"/>
      <c r="QFZ67" s="666"/>
      <c r="QGA67" s="666"/>
      <c r="QGB67" s="666"/>
      <c r="QGC67" s="666"/>
      <c r="QGD67" s="666"/>
      <c r="QGE67" s="666"/>
      <c r="QGF67" s="1453"/>
      <c r="QGG67" s="1453"/>
      <c r="QGH67" s="1453"/>
      <c r="QGI67" s="1454"/>
      <c r="QGJ67" s="666"/>
      <c r="QGK67" s="666"/>
      <c r="QGL67" s="666"/>
      <c r="QGM67" s="1455"/>
      <c r="QGN67" s="666"/>
      <c r="QGO67" s="666"/>
      <c r="QGP67" s="666"/>
      <c r="QGQ67" s="666"/>
      <c r="QGR67" s="666"/>
      <c r="QGS67" s="666"/>
      <c r="QGT67" s="666"/>
      <c r="QGU67" s="666"/>
      <c r="QGV67" s="666"/>
      <c r="QGW67" s="1453"/>
      <c r="QGX67" s="1453"/>
      <c r="QGY67" s="1453"/>
      <c r="QGZ67" s="1454"/>
      <c r="QHA67" s="666"/>
      <c r="QHB67" s="666"/>
      <c r="QHC67" s="666"/>
      <c r="QHD67" s="1455"/>
      <c r="QHE67" s="666"/>
      <c r="QHF67" s="666"/>
      <c r="QHG67" s="666"/>
      <c r="QHH67" s="666"/>
      <c r="QHI67" s="666"/>
      <c r="QHJ67" s="666"/>
      <c r="QHK67" s="666"/>
      <c r="QHL67" s="666"/>
      <c r="QHM67" s="666"/>
      <c r="QHN67" s="1453"/>
      <c r="QHO67" s="1453"/>
      <c r="QHP67" s="1453"/>
      <c r="QHQ67" s="1454"/>
      <c r="QHR67" s="666"/>
      <c r="QHS67" s="666"/>
      <c r="QHT67" s="666"/>
      <c r="QHU67" s="1455"/>
      <c r="QHV67" s="666"/>
      <c r="QHW67" s="666"/>
      <c r="QHX67" s="666"/>
      <c r="QHY67" s="666"/>
      <c r="QHZ67" s="666"/>
      <c r="QIA67" s="666"/>
      <c r="QIB67" s="666"/>
      <c r="QIC67" s="666"/>
      <c r="QID67" s="666"/>
      <c r="QIE67" s="1453"/>
      <c r="QIF67" s="1453"/>
      <c r="QIG67" s="1453"/>
      <c r="QIH67" s="1454"/>
      <c r="QII67" s="666"/>
      <c r="QIJ67" s="666"/>
      <c r="QIK67" s="666"/>
      <c r="QIL67" s="1455"/>
      <c r="QIM67" s="666"/>
      <c r="QIN67" s="666"/>
      <c r="QIO67" s="666"/>
      <c r="QIP67" s="666"/>
      <c r="QIQ67" s="666"/>
      <c r="QIR67" s="666"/>
      <c r="QIS67" s="666"/>
      <c r="QIT67" s="666"/>
      <c r="QIU67" s="666"/>
      <c r="QIV67" s="1453"/>
      <c r="QIW67" s="1453"/>
      <c r="QIX67" s="1453"/>
      <c r="QIY67" s="1454"/>
      <c r="QIZ67" s="666"/>
      <c r="QJA67" s="666"/>
      <c r="QJB67" s="666"/>
      <c r="QJC67" s="1455"/>
      <c r="QJD67" s="666"/>
      <c r="QJE67" s="666"/>
      <c r="QJF67" s="666"/>
      <c r="QJG67" s="666"/>
      <c r="QJH67" s="666"/>
      <c r="QJI67" s="666"/>
      <c r="QJJ67" s="666"/>
      <c r="QJK67" s="666"/>
      <c r="QJL67" s="666"/>
      <c r="QJM67" s="1453"/>
      <c r="QJN67" s="1453"/>
      <c r="QJO67" s="1453"/>
      <c r="QJP67" s="1454"/>
      <c r="QJQ67" s="666"/>
      <c r="QJR67" s="666"/>
      <c r="QJS67" s="666"/>
      <c r="QJT67" s="1455"/>
      <c r="QJU67" s="666"/>
      <c r="QJV67" s="666"/>
      <c r="QJW67" s="666"/>
      <c r="QJX67" s="666"/>
      <c r="QJY67" s="666"/>
      <c r="QJZ67" s="666"/>
      <c r="QKA67" s="666"/>
      <c r="QKB67" s="666"/>
      <c r="QKC67" s="666"/>
      <c r="QKD67" s="1453"/>
      <c r="QKE67" s="1453"/>
      <c r="QKF67" s="1453"/>
      <c r="QKG67" s="1454"/>
      <c r="QKH67" s="666"/>
      <c r="QKI67" s="666"/>
      <c r="QKJ67" s="666"/>
      <c r="QKK67" s="1455"/>
      <c r="QKL67" s="666"/>
      <c r="QKM67" s="666"/>
      <c r="QKN67" s="666"/>
      <c r="QKO67" s="666"/>
      <c r="QKP67" s="666"/>
      <c r="QKQ67" s="666"/>
      <c r="QKR67" s="666"/>
      <c r="QKS67" s="666"/>
      <c r="QKT67" s="666"/>
      <c r="QKU67" s="1453"/>
      <c r="QKV67" s="1453"/>
      <c r="QKW67" s="1453"/>
      <c r="QKX67" s="1454"/>
      <c r="QKY67" s="666"/>
      <c r="QKZ67" s="666"/>
      <c r="QLA67" s="666"/>
      <c r="QLB67" s="1455"/>
      <c r="QLC67" s="666"/>
      <c r="QLD67" s="666"/>
      <c r="QLE67" s="666"/>
      <c r="QLF67" s="666"/>
      <c r="QLG67" s="666"/>
      <c r="QLH67" s="666"/>
      <c r="QLI67" s="666"/>
      <c r="QLJ67" s="666"/>
      <c r="QLK67" s="666"/>
      <c r="QLL67" s="1453"/>
      <c r="QLM67" s="1453"/>
      <c r="QLN67" s="1453"/>
      <c r="QLO67" s="1454"/>
      <c r="QLP67" s="666"/>
      <c r="QLQ67" s="666"/>
      <c r="QLR67" s="666"/>
      <c r="QLS67" s="1455"/>
      <c r="QLT67" s="666"/>
      <c r="QLU67" s="666"/>
      <c r="QLV67" s="666"/>
      <c r="QLW67" s="666"/>
      <c r="QLX67" s="666"/>
      <c r="QLY67" s="666"/>
      <c r="QLZ67" s="666"/>
      <c r="QMA67" s="666"/>
      <c r="QMB67" s="666"/>
      <c r="QMC67" s="1453"/>
      <c r="QMD67" s="1453"/>
      <c r="QME67" s="1453"/>
      <c r="QMF67" s="1454"/>
      <c r="QMG67" s="666"/>
      <c r="QMH67" s="666"/>
      <c r="QMI67" s="666"/>
      <c r="QMJ67" s="1455"/>
      <c r="QMK67" s="666"/>
      <c r="QML67" s="666"/>
      <c r="QMM67" s="666"/>
      <c r="QMN67" s="666"/>
      <c r="QMO67" s="666"/>
      <c r="QMP67" s="666"/>
      <c r="QMQ67" s="666"/>
      <c r="QMR67" s="666"/>
      <c r="QMS67" s="666"/>
      <c r="QMT67" s="1453"/>
      <c r="QMU67" s="1453"/>
      <c r="QMV67" s="1453"/>
      <c r="QMW67" s="1454"/>
      <c r="QMX67" s="666"/>
      <c r="QMY67" s="666"/>
      <c r="QMZ67" s="666"/>
      <c r="QNA67" s="1455"/>
      <c r="QNB67" s="666"/>
      <c r="QNC67" s="666"/>
      <c r="QND67" s="666"/>
      <c r="QNE67" s="666"/>
      <c r="QNF67" s="666"/>
      <c r="QNG67" s="666"/>
      <c r="QNH67" s="666"/>
      <c r="QNI67" s="666"/>
      <c r="QNJ67" s="666"/>
      <c r="QNK67" s="1453"/>
      <c r="QNL67" s="1453"/>
      <c r="QNM67" s="1453"/>
      <c r="QNN67" s="1454"/>
      <c r="QNO67" s="666"/>
      <c r="QNP67" s="666"/>
      <c r="QNQ67" s="666"/>
      <c r="QNR67" s="1455"/>
      <c r="QNS67" s="666"/>
      <c r="QNT67" s="666"/>
      <c r="QNU67" s="666"/>
      <c r="QNV67" s="666"/>
      <c r="QNW67" s="666"/>
      <c r="QNX67" s="666"/>
      <c r="QNY67" s="666"/>
      <c r="QNZ67" s="666"/>
      <c r="QOA67" s="666"/>
      <c r="QOB67" s="1453"/>
      <c r="QOC67" s="1453"/>
      <c r="QOD67" s="1453"/>
      <c r="QOE67" s="1454"/>
      <c r="QOF67" s="666"/>
      <c r="QOG67" s="666"/>
      <c r="QOH67" s="666"/>
      <c r="QOI67" s="1455"/>
      <c r="QOJ67" s="666"/>
      <c r="QOK67" s="666"/>
      <c r="QOL67" s="666"/>
      <c r="QOM67" s="666"/>
      <c r="QON67" s="666"/>
      <c r="QOO67" s="666"/>
      <c r="QOP67" s="666"/>
      <c r="QOQ67" s="666"/>
      <c r="QOR67" s="666"/>
      <c r="QOS67" s="1453"/>
      <c r="QOT67" s="1453"/>
      <c r="QOU67" s="1453"/>
      <c r="QOV67" s="1454"/>
      <c r="QOW67" s="666"/>
      <c r="QOX67" s="666"/>
      <c r="QOY67" s="666"/>
      <c r="QOZ67" s="1455"/>
      <c r="QPA67" s="666"/>
      <c r="QPB67" s="666"/>
      <c r="QPC67" s="666"/>
      <c r="QPD67" s="666"/>
      <c r="QPE67" s="666"/>
      <c r="QPF67" s="666"/>
      <c r="QPG67" s="666"/>
      <c r="QPH67" s="666"/>
      <c r="QPI67" s="666"/>
      <c r="QPJ67" s="1453"/>
      <c r="QPK67" s="1453"/>
      <c r="QPL67" s="1453"/>
      <c r="QPM67" s="1454"/>
      <c r="QPN67" s="666"/>
      <c r="QPO67" s="666"/>
      <c r="QPP67" s="666"/>
      <c r="QPQ67" s="1455"/>
      <c r="QPR67" s="666"/>
      <c r="QPS67" s="666"/>
      <c r="QPT67" s="666"/>
      <c r="QPU67" s="666"/>
      <c r="QPV67" s="666"/>
      <c r="QPW67" s="666"/>
      <c r="QPX67" s="666"/>
      <c r="QPY67" s="666"/>
      <c r="QPZ67" s="666"/>
      <c r="QQA67" s="1453"/>
      <c r="QQB67" s="1453"/>
      <c r="QQC67" s="1453"/>
      <c r="QQD67" s="1454"/>
      <c r="QQE67" s="666"/>
      <c r="QQF67" s="666"/>
      <c r="QQG67" s="666"/>
      <c r="QQH67" s="1455"/>
      <c r="QQI67" s="666"/>
      <c r="QQJ67" s="666"/>
      <c r="QQK67" s="666"/>
      <c r="QQL67" s="666"/>
      <c r="QQM67" s="666"/>
      <c r="QQN67" s="666"/>
      <c r="QQO67" s="666"/>
      <c r="QQP67" s="666"/>
      <c r="QQQ67" s="666"/>
      <c r="QQR67" s="1453"/>
      <c r="QQS67" s="1453"/>
      <c r="QQT67" s="1453"/>
      <c r="QQU67" s="1454"/>
      <c r="QQV67" s="666"/>
      <c r="QQW67" s="666"/>
      <c r="QQX67" s="666"/>
      <c r="QQY67" s="1455"/>
      <c r="QQZ67" s="666"/>
      <c r="QRA67" s="666"/>
      <c r="QRB67" s="666"/>
      <c r="QRC67" s="666"/>
      <c r="QRD67" s="666"/>
      <c r="QRE67" s="666"/>
      <c r="QRF67" s="666"/>
      <c r="QRG67" s="666"/>
      <c r="QRH67" s="666"/>
      <c r="QRI67" s="1453"/>
      <c r="QRJ67" s="1453"/>
      <c r="QRK67" s="1453"/>
      <c r="QRL67" s="1454"/>
      <c r="QRM67" s="666"/>
      <c r="QRN67" s="666"/>
      <c r="QRO67" s="666"/>
      <c r="QRP67" s="1455"/>
      <c r="QRQ67" s="666"/>
      <c r="QRR67" s="666"/>
      <c r="QRS67" s="666"/>
      <c r="QRT67" s="666"/>
      <c r="QRU67" s="666"/>
      <c r="QRV67" s="666"/>
      <c r="QRW67" s="666"/>
      <c r="QRX67" s="666"/>
      <c r="QRY67" s="666"/>
      <c r="QRZ67" s="1453"/>
      <c r="QSA67" s="1453"/>
      <c r="QSB67" s="1453"/>
      <c r="QSC67" s="1454"/>
      <c r="QSD67" s="666"/>
      <c r="QSE67" s="666"/>
      <c r="QSF67" s="666"/>
      <c r="QSG67" s="1455"/>
      <c r="QSH67" s="666"/>
      <c r="QSI67" s="666"/>
      <c r="QSJ67" s="666"/>
      <c r="QSK67" s="666"/>
      <c r="QSL67" s="666"/>
      <c r="QSM67" s="666"/>
      <c r="QSN67" s="666"/>
      <c r="QSO67" s="666"/>
      <c r="QSP67" s="666"/>
      <c r="QSQ67" s="1453"/>
      <c r="QSR67" s="1453"/>
      <c r="QSS67" s="1453"/>
      <c r="QST67" s="1454"/>
      <c r="QSU67" s="666"/>
      <c r="QSV67" s="666"/>
      <c r="QSW67" s="666"/>
      <c r="QSX67" s="1455"/>
      <c r="QSY67" s="666"/>
      <c r="QSZ67" s="666"/>
      <c r="QTA67" s="666"/>
      <c r="QTB67" s="666"/>
      <c r="QTC67" s="666"/>
      <c r="QTD67" s="666"/>
      <c r="QTE67" s="666"/>
      <c r="QTF67" s="666"/>
      <c r="QTG67" s="666"/>
      <c r="QTH67" s="1453"/>
      <c r="QTI67" s="1453"/>
      <c r="QTJ67" s="1453"/>
      <c r="QTK67" s="1454"/>
      <c r="QTL67" s="666"/>
      <c r="QTM67" s="666"/>
      <c r="QTN67" s="666"/>
      <c r="QTO67" s="1455"/>
      <c r="QTP67" s="666"/>
      <c r="QTQ67" s="666"/>
      <c r="QTR67" s="666"/>
      <c r="QTS67" s="666"/>
      <c r="QTT67" s="666"/>
      <c r="QTU67" s="666"/>
      <c r="QTV67" s="666"/>
      <c r="QTW67" s="666"/>
      <c r="QTX67" s="666"/>
      <c r="QTY67" s="1453"/>
      <c r="QTZ67" s="1453"/>
      <c r="QUA67" s="1453"/>
      <c r="QUB67" s="1454"/>
      <c r="QUC67" s="666"/>
      <c r="QUD67" s="666"/>
      <c r="QUE67" s="666"/>
      <c r="QUF67" s="1455"/>
      <c r="QUG67" s="666"/>
      <c r="QUH67" s="666"/>
      <c r="QUI67" s="666"/>
      <c r="QUJ67" s="666"/>
      <c r="QUK67" s="666"/>
      <c r="QUL67" s="666"/>
      <c r="QUM67" s="666"/>
      <c r="QUN67" s="666"/>
      <c r="QUO67" s="666"/>
      <c r="QUP67" s="1453"/>
      <c r="QUQ67" s="1453"/>
      <c r="QUR67" s="1453"/>
      <c r="QUS67" s="1454"/>
      <c r="QUT67" s="666"/>
      <c r="QUU67" s="666"/>
      <c r="QUV67" s="666"/>
      <c r="QUW67" s="1455"/>
      <c r="QUX67" s="666"/>
      <c r="QUY67" s="666"/>
      <c r="QUZ67" s="666"/>
      <c r="QVA67" s="666"/>
      <c r="QVB67" s="666"/>
      <c r="QVC67" s="666"/>
      <c r="QVD67" s="666"/>
      <c r="QVE67" s="666"/>
      <c r="QVF67" s="666"/>
      <c r="QVG67" s="1453"/>
      <c r="QVH67" s="1453"/>
      <c r="QVI67" s="1453"/>
      <c r="QVJ67" s="1454"/>
      <c r="QVK67" s="666"/>
      <c r="QVL67" s="666"/>
      <c r="QVM67" s="666"/>
      <c r="QVN67" s="1455"/>
      <c r="QVO67" s="666"/>
      <c r="QVP67" s="666"/>
      <c r="QVQ67" s="666"/>
      <c r="QVR67" s="666"/>
      <c r="QVS67" s="666"/>
      <c r="QVT67" s="666"/>
      <c r="QVU67" s="666"/>
      <c r="QVV67" s="666"/>
      <c r="QVW67" s="666"/>
      <c r="QVX67" s="1453"/>
      <c r="QVY67" s="1453"/>
      <c r="QVZ67" s="1453"/>
      <c r="QWA67" s="1454"/>
      <c r="QWB67" s="666"/>
      <c r="QWC67" s="666"/>
      <c r="QWD67" s="666"/>
      <c r="QWE67" s="1455"/>
      <c r="QWF67" s="666"/>
      <c r="QWG67" s="666"/>
      <c r="QWH67" s="666"/>
      <c r="QWI67" s="666"/>
      <c r="QWJ67" s="666"/>
      <c r="QWK67" s="666"/>
      <c r="QWL67" s="666"/>
      <c r="QWM67" s="666"/>
      <c r="QWN67" s="666"/>
      <c r="QWO67" s="1453"/>
      <c r="QWP67" s="1453"/>
      <c r="QWQ67" s="1453"/>
      <c r="QWR67" s="1454"/>
      <c r="QWS67" s="666"/>
      <c r="QWT67" s="666"/>
      <c r="QWU67" s="666"/>
      <c r="QWV67" s="1455"/>
      <c r="QWW67" s="666"/>
      <c r="QWX67" s="666"/>
      <c r="QWY67" s="666"/>
      <c r="QWZ67" s="666"/>
      <c r="QXA67" s="666"/>
      <c r="QXB67" s="666"/>
      <c r="QXC67" s="666"/>
      <c r="QXD67" s="666"/>
      <c r="QXE67" s="666"/>
      <c r="QXF67" s="1453"/>
      <c r="QXG67" s="1453"/>
      <c r="QXH67" s="1453"/>
      <c r="QXI67" s="1454"/>
      <c r="QXJ67" s="666"/>
      <c r="QXK67" s="666"/>
      <c r="QXL67" s="666"/>
      <c r="QXM67" s="1455"/>
      <c r="QXN67" s="666"/>
      <c r="QXO67" s="666"/>
      <c r="QXP67" s="666"/>
      <c r="QXQ67" s="666"/>
      <c r="QXR67" s="666"/>
      <c r="QXS67" s="666"/>
      <c r="QXT67" s="666"/>
      <c r="QXU67" s="666"/>
      <c r="QXV67" s="666"/>
      <c r="QXW67" s="1453"/>
      <c r="QXX67" s="1453"/>
      <c r="QXY67" s="1453"/>
      <c r="QXZ67" s="1454"/>
      <c r="QYA67" s="666"/>
      <c r="QYB67" s="666"/>
      <c r="QYC67" s="666"/>
      <c r="QYD67" s="1455"/>
      <c r="QYE67" s="666"/>
      <c r="QYF67" s="666"/>
      <c r="QYG67" s="666"/>
      <c r="QYH67" s="666"/>
      <c r="QYI67" s="666"/>
      <c r="QYJ67" s="666"/>
      <c r="QYK67" s="666"/>
      <c r="QYL67" s="666"/>
      <c r="QYM67" s="666"/>
      <c r="QYN67" s="1453"/>
      <c r="QYO67" s="1453"/>
      <c r="QYP67" s="1453"/>
      <c r="QYQ67" s="1454"/>
      <c r="QYR67" s="666"/>
      <c r="QYS67" s="666"/>
      <c r="QYT67" s="666"/>
      <c r="QYU67" s="1455"/>
      <c r="QYV67" s="666"/>
      <c r="QYW67" s="666"/>
      <c r="QYX67" s="666"/>
      <c r="QYY67" s="666"/>
      <c r="QYZ67" s="666"/>
      <c r="QZA67" s="666"/>
      <c r="QZB67" s="666"/>
      <c r="QZC67" s="666"/>
      <c r="QZD67" s="666"/>
      <c r="QZE67" s="1453"/>
      <c r="QZF67" s="1453"/>
      <c r="QZG67" s="1453"/>
      <c r="QZH67" s="1454"/>
      <c r="QZI67" s="666"/>
      <c r="QZJ67" s="666"/>
      <c r="QZK67" s="666"/>
      <c r="QZL67" s="1455"/>
      <c r="QZM67" s="666"/>
      <c r="QZN67" s="666"/>
      <c r="QZO67" s="666"/>
      <c r="QZP67" s="666"/>
      <c r="QZQ67" s="666"/>
      <c r="QZR67" s="666"/>
      <c r="QZS67" s="666"/>
      <c r="QZT67" s="666"/>
      <c r="QZU67" s="666"/>
      <c r="QZV67" s="1453"/>
      <c r="QZW67" s="1453"/>
      <c r="QZX67" s="1453"/>
      <c r="QZY67" s="1454"/>
      <c r="QZZ67" s="666"/>
      <c r="RAA67" s="666"/>
      <c r="RAB67" s="666"/>
      <c r="RAC67" s="1455"/>
      <c r="RAD67" s="666"/>
      <c r="RAE67" s="666"/>
      <c r="RAF67" s="666"/>
      <c r="RAG67" s="666"/>
      <c r="RAH67" s="666"/>
      <c r="RAI67" s="666"/>
      <c r="RAJ67" s="666"/>
      <c r="RAK67" s="666"/>
      <c r="RAL67" s="666"/>
      <c r="RAM67" s="1453"/>
      <c r="RAN67" s="1453"/>
      <c r="RAO67" s="1453"/>
      <c r="RAP67" s="1454"/>
      <c r="RAQ67" s="666"/>
      <c r="RAR67" s="666"/>
      <c r="RAS67" s="666"/>
      <c r="RAT67" s="1455"/>
      <c r="RAU67" s="666"/>
      <c r="RAV67" s="666"/>
      <c r="RAW67" s="666"/>
      <c r="RAX67" s="666"/>
      <c r="RAY67" s="666"/>
      <c r="RAZ67" s="666"/>
      <c r="RBA67" s="666"/>
      <c r="RBB67" s="666"/>
      <c r="RBC67" s="666"/>
      <c r="RBD67" s="1453"/>
      <c r="RBE67" s="1453"/>
      <c r="RBF67" s="1453"/>
      <c r="RBG67" s="1454"/>
      <c r="RBH67" s="666"/>
      <c r="RBI67" s="666"/>
      <c r="RBJ67" s="666"/>
      <c r="RBK67" s="1455"/>
      <c r="RBL67" s="666"/>
      <c r="RBM67" s="666"/>
      <c r="RBN67" s="666"/>
      <c r="RBO67" s="666"/>
      <c r="RBP67" s="666"/>
      <c r="RBQ67" s="666"/>
      <c r="RBR67" s="666"/>
      <c r="RBS67" s="666"/>
      <c r="RBT67" s="666"/>
      <c r="RBU67" s="1453"/>
      <c r="RBV67" s="1453"/>
      <c r="RBW67" s="1453"/>
      <c r="RBX67" s="1454"/>
      <c r="RBY67" s="666"/>
      <c r="RBZ67" s="666"/>
      <c r="RCA67" s="666"/>
      <c r="RCB67" s="1455"/>
      <c r="RCC67" s="666"/>
      <c r="RCD67" s="666"/>
      <c r="RCE67" s="666"/>
      <c r="RCF67" s="666"/>
      <c r="RCG67" s="666"/>
      <c r="RCH67" s="666"/>
      <c r="RCI67" s="666"/>
      <c r="RCJ67" s="666"/>
      <c r="RCK67" s="666"/>
      <c r="RCL67" s="1453"/>
      <c r="RCM67" s="1453"/>
      <c r="RCN67" s="1453"/>
      <c r="RCO67" s="1454"/>
      <c r="RCP67" s="666"/>
      <c r="RCQ67" s="666"/>
      <c r="RCR67" s="666"/>
      <c r="RCS67" s="1455"/>
      <c r="RCT67" s="666"/>
      <c r="RCU67" s="666"/>
      <c r="RCV67" s="666"/>
      <c r="RCW67" s="666"/>
      <c r="RCX67" s="666"/>
      <c r="RCY67" s="666"/>
      <c r="RCZ67" s="666"/>
      <c r="RDA67" s="666"/>
      <c r="RDB67" s="666"/>
      <c r="RDC67" s="1453"/>
      <c r="RDD67" s="1453"/>
      <c r="RDE67" s="1453"/>
      <c r="RDF67" s="1454"/>
      <c r="RDG67" s="666"/>
      <c r="RDH67" s="666"/>
      <c r="RDI67" s="666"/>
      <c r="RDJ67" s="1455"/>
      <c r="RDK67" s="666"/>
      <c r="RDL67" s="666"/>
      <c r="RDM67" s="666"/>
      <c r="RDN67" s="666"/>
      <c r="RDO67" s="666"/>
      <c r="RDP67" s="666"/>
      <c r="RDQ67" s="666"/>
      <c r="RDR67" s="666"/>
      <c r="RDS67" s="666"/>
      <c r="RDT67" s="1453"/>
      <c r="RDU67" s="1453"/>
      <c r="RDV67" s="1453"/>
      <c r="RDW67" s="1454"/>
      <c r="RDX67" s="666"/>
      <c r="RDY67" s="666"/>
      <c r="RDZ67" s="666"/>
      <c r="REA67" s="1455"/>
      <c r="REB67" s="666"/>
      <c r="REC67" s="666"/>
      <c r="RED67" s="666"/>
      <c r="REE67" s="666"/>
      <c r="REF67" s="666"/>
      <c r="REG67" s="666"/>
      <c r="REH67" s="666"/>
      <c r="REI67" s="666"/>
      <c r="REJ67" s="666"/>
      <c r="REK67" s="1453"/>
      <c r="REL67" s="1453"/>
      <c r="REM67" s="1453"/>
      <c r="REN67" s="1454"/>
      <c r="REO67" s="666"/>
      <c r="REP67" s="666"/>
      <c r="REQ67" s="666"/>
      <c r="RER67" s="1455"/>
      <c r="RES67" s="666"/>
      <c r="RET67" s="666"/>
      <c r="REU67" s="666"/>
      <c r="REV67" s="666"/>
      <c r="REW67" s="666"/>
      <c r="REX67" s="666"/>
      <c r="REY67" s="666"/>
      <c r="REZ67" s="666"/>
      <c r="RFA67" s="666"/>
      <c r="RFB67" s="1453"/>
      <c r="RFC67" s="1453"/>
      <c r="RFD67" s="1453"/>
      <c r="RFE67" s="1454"/>
      <c r="RFF67" s="666"/>
      <c r="RFG67" s="666"/>
      <c r="RFH67" s="666"/>
      <c r="RFI67" s="1455"/>
      <c r="RFJ67" s="666"/>
      <c r="RFK67" s="666"/>
      <c r="RFL67" s="666"/>
      <c r="RFM67" s="666"/>
      <c r="RFN67" s="666"/>
      <c r="RFO67" s="666"/>
      <c r="RFP67" s="666"/>
      <c r="RFQ67" s="666"/>
      <c r="RFR67" s="666"/>
      <c r="RFS67" s="1453"/>
      <c r="RFT67" s="1453"/>
      <c r="RFU67" s="1453"/>
      <c r="RFV67" s="1454"/>
      <c r="RFW67" s="666"/>
      <c r="RFX67" s="666"/>
      <c r="RFY67" s="666"/>
      <c r="RFZ67" s="1455"/>
      <c r="RGA67" s="666"/>
      <c r="RGB67" s="666"/>
      <c r="RGC67" s="666"/>
      <c r="RGD67" s="666"/>
      <c r="RGE67" s="666"/>
      <c r="RGF67" s="666"/>
      <c r="RGG67" s="666"/>
      <c r="RGH67" s="666"/>
      <c r="RGI67" s="666"/>
      <c r="RGJ67" s="1453"/>
      <c r="RGK67" s="1453"/>
      <c r="RGL67" s="1453"/>
      <c r="RGM67" s="1454"/>
      <c r="RGN67" s="666"/>
      <c r="RGO67" s="666"/>
      <c r="RGP67" s="666"/>
      <c r="RGQ67" s="1455"/>
      <c r="RGR67" s="666"/>
      <c r="RGS67" s="666"/>
      <c r="RGT67" s="666"/>
      <c r="RGU67" s="666"/>
      <c r="RGV67" s="666"/>
      <c r="RGW67" s="666"/>
      <c r="RGX67" s="666"/>
      <c r="RGY67" s="666"/>
      <c r="RGZ67" s="666"/>
      <c r="RHA67" s="1453"/>
      <c r="RHB67" s="1453"/>
      <c r="RHC67" s="1453"/>
      <c r="RHD67" s="1454"/>
      <c r="RHE67" s="666"/>
      <c r="RHF67" s="666"/>
      <c r="RHG67" s="666"/>
      <c r="RHH67" s="1455"/>
      <c r="RHI67" s="666"/>
      <c r="RHJ67" s="666"/>
      <c r="RHK67" s="666"/>
      <c r="RHL67" s="666"/>
      <c r="RHM67" s="666"/>
      <c r="RHN67" s="666"/>
      <c r="RHO67" s="666"/>
      <c r="RHP67" s="666"/>
      <c r="RHQ67" s="666"/>
      <c r="RHR67" s="1453"/>
      <c r="RHS67" s="1453"/>
      <c r="RHT67" s="1453"/>
      <c r="RHU67" s="1454"/>
      <c r="RHV67" s="666"/>
      <c r="RHW67" s="666"/>
      <c r="RHX67" s="666"/>
      <c r="RHY67" s="1455"/>
      <c r="RHZ67" s="666"/>
      <c r="RIA67" s="666"/>
      <c r="RIB67" s="666"/>
      <c r="RIC67" s="666"/>
      <c r="RID67" s="666"/>
      <c r="RIE67" s="666"/>
      <c r="RIF67" s="666"/>
      <c r="RIG67" s="666"/>
      <c r="RIH67" s="666"/>
      <c r="RII67" s="1453"/>
      <c r="RIJ67" s="1453"/>
      <c r="RIK67" s="1453"/>
      <c r="RIL67" s="1454"/>
      <c r="RIM67" s="666"/>
      <c r="RIN67" s="666"/>
      <c r="RIO67" s="666"/>
      <c r="RIP67" s="1455"/>
      <c r="RIQ67" s="666"/>
      <c r="RIR67" s="666"/>
      <c r="RIS67" s="666"/>
      <c r="RIT67" s="666"/>
      <c r="RIU67" s="666"/>
      <c r="RIV67" s="666"/>
      <c r="RIW67" s="666"/>
      <c r="RIX67" s="666"/>
      <c r="RIY67" s="666"/>
      <c r="RIZ67" s="1453"/>
      <c r="RJA67" s="1453"/>
      <c r="RJB67" s="1453"/>
      <c r="RJC67" s="1454"/>
      <c r="RJD67" s="666"/>
      <c r="RJE67" s="666"/>
      <c r="RJF67" s="666"/>
      <c r="RJG67" s="1455"/>
      <c r="RJH67" s="666"/>
      <c r="RJI67" s="666"/>
      <c r="RJJ67" s="666"/>
      <c r="RJK67" s="666"/>
      <c r="RJL67" s="666"/>
      <c r="RJM67" s="666"/>
      <c r="RJN67" s="666"/>
      <c r="RJO67" s="666"/>
      <c r="RJP67" s="666"/>
      <c r="RJQ67" s="1453"/>
      <c r="RJR67" s="1453"/>
      <c r="RJS67" s="1453"/>
      <c r="RJT67" s="1454"/>
      <c r="RJU67" s="666"/>
      <c r="RJV67" s="666"/>
      <c r="RJW67" s="666"/>
      <c r="RJX67" s="1455"/>
      <c r="RJY67" s="666"/>
      <c r="RJZ67" s="666"/>
      <c r="RKA67" s="666"/>
      <c r="RKB67" s="666"/>
      <c r="RKC67" s="666"/>
      <c r="RKD67" s="666"/>
      <c r="RKE67" s="666"/>
      <c r="RKF67" s="666"/>
      <c r="RKG67" s="666"/>
      <c r="RKH67" s="1453"/>
      <c r="RKI67" s="1453"/>
      <c r="RKJ67" s="1453"/>
      <c r="RKK67" s="1454"/>
      <c r="RKL67" s="666"/>
      <c r="RKM67" s="666"/>
      <c r="RKN67" s="666"/>
      <c r="RKO67" s="1455"/>
      <c r="RKP67" s="666"/>
      <c r="RKQ67" s="666"/>
      <c r="RKR67" s="666"/>
      <c r="RKS67" s="666"/>
      <c r="RKT67" s="666"/>
      <c r="RKU67" s="666"/>
      <c r="RKV67" s="666"/>
      <c r="RKW67" s="666"/>
      <c r="RKX67" s="666"/>
      <c r="RKY67" s="1453"/>
      <c r="RKZ67" s="1453"/>
      <c r="RLA67" s="1453"/>
      <c r="RLB67" s="1454"/>
      <c r="RLC67" s="666"/>
      <c r="RLD67" s="666"/>
      <c r="RLE67" s="666"/>
      <c r="RLF67" s="1455"/>
      <c r="RLG67" s="666"/>
      <c r="RLH67" s="666"/>
      <c r="RLI67" s="666"/>
      <c r="RLJ67" s="666"/>
      <c r="RLK67" s="666"/>
      <c r="RLL67" s="666"/>
      <c r="RLM67" s="666"/>
      <c r="RLN67" s="666"/>
      <c r="RLO67" s="666"/>
      <c r="RLP67" s="1453"/>
      <c r="RLQ67" s="1453"/>
      <c r="RLR67" s="1453"/>
      <c r="RLS67" s="1454"/>
      <c r="RLT67" s="666"/>
      <c r="RLU67" s="666"/>
      <c r="RLV67" s="666"/>
      <c r="RLW67" s="1455"/>
      <c r="RLX67" s="666"/>
      <c r="RLY67" s="666"/>
      <c r="RLZ67" s="666"/>
      <c r="RMA67" s="666"/>
      <c r="RMB67" s="666"/>
      <c r="RMC67" s="666"/>
      <c r="RMD67" s="666"/>
      <c r="RME67" s="666"/>
      <c r="RMF67" s="666"/>
      <c r="RMG67" s="1453"/>
      <c r="RMH67" s="1453"/>
      <c r="RMI67" s="1453"/>
      <c r="RMJ67" s="1454"/>
      <c r="RMK67" s="666"/>
      <c r="RML67" s="666"/>
      <c r="RMM67" s="666"/>
      <c r="RMN67" s="1455"/>
      <c r="RMO67" s="666"/>
      <c r="RMP67" s="666"/>
      <c r="RMQ67" s="666"/>
      <c r="RMR67" s="666"/>
      <c r="RMS67" s="666"/>
      <c r="RMT67" s="666"/>
      <c r="RMU67" s="666"/>
      <c r="RMV67" s="666"/>
      <c r="RMW67" s="666"/>
      <c r="RMX67" s="1453"/>
      <c r="RMY67" s="1453"/>
      <c r="RMZ67" s="1453"/>
      <c r="RNA67" s="1454"/>
      <c r="RNB67" s="666"/>
      <c r="RNC67" s="666"/>
      <c r="RND67" s="666"/>
      <c r="RNE67" s="1455"/>
      <c r="RNF67" s="666"/>
      <c r="RNG67" s="666"/>
      <c r="RNH67" s="666"/>
      <c r="RNI67" s="666"/>
      <c r="RNJ67" s="666"/>
      <c r="RNK67" s="666"/>
      <c r="RNL67" s="666"/>
      <c r="RNM67" s="666"/>
      <c r="RNN67" s="666"/>
      <c r="RNO67" s="1453"/>
      <c r="RNP67" s="1453"/>
      <c r="RNQ67" s="1453"/>
      <c r="RNR67" s="1454"/>
      <c r="RNS67" s="666"/>
      <c r="RNT67" s="666"/>
      <c r="RNU67" s="666"/>
      <c r="RNV67" s="1455"/>
      <c r="RNW67" s="666"/>
      <c r="RNX67" s="666"/>
      <c r="RNY67" s="666"/>
      <c r="RNZ67" s="666"/>
      <c r="ROA67" s="666"/>
      <c r="ROB67" s="666"/>
      <c r="ROC67" s="666"/>
      <c r="ROD67" s="666"/>
      <c r="ROE67" s="666"/>
      <c r="ROF67" s="1453"/>
      <c r="ROG67" s="1453"/>
      <c r="ROH67" s="1453"/>
      <c r="ROI67" s="1454"/>
      <c r="ROJ67" s="666"/>
      <c r="ROK67" s="666"/>
      <c r="ROL67" s="666"/>
      <c r="ROM67" s="1455"/>
      <c r="RON67" s="666"/>
      <c r="ROO67" s="666"/>
      <c r="ROP67" s="666"/>
      <c r="ROQ67" s="666"/>
      <c r="ROR67" s="666"/>
      <c r="ROS67" s="666"/>
      <c r="ROT67" s="666"/>
      <c r="ROU67" s="666"/>
      <c r="ROV67" s="666"/>
      <c r="ROW67" s="1453"/>
      <c r="ROX67" s="1453"/>
      <c r="ROY67" s="1453"/>
      <c r="ROZ67" s="1454"/>
      <c r="RPA67" s="666"/>
      <c r="RPB67" s="666"/>
      <c r="RPC67" s="666"/>
      <c r="RPD67" s="1455"/>
      <c r="RPE67" s="666"/>
      <c r="RPF67" s="666"/>
      <c r="RPG67" s="666"/>
      <c r="RPH67" s="666"/>
      <c r="RPI67" s="666"/>
      <c r="RPJ67" s="666"/>
      <c r="RPK67" s="666"/>
      <c r="RPL67" s="666"/>
      <c r="RPM67" s="666"/>
      <c r="RPN67" s="1453"/>
      <c r="RPO67" s="1453"/>
      <c r="RPP67" s="1453"/>
      <c r="RPQ67" s="1454"/>
      <c r="RPR67" s="666"/>
      <c r="RPS67" s="666"/>
      <c r="RPT67" s="666"/>
      <c r="RPU67" s="1455"/>
      <c r="RPV67" s="666"/>
      <c r="RPW67" s="666"/>
      <c r="RPX67" s="666"/>
      <c r="RPY67" s="666"/>
      <c r="RPZ67" s="666"/>
      <c r="RQA67" s="666"/>
      <c r="RQB67" s="666"/>
      <c r="RQC67" s="666"/>
      <c r="RQD67" s="666"/>
      <c r="RQE67" s="1453"/>
      <c r="RQF67" s="1453"/>
      <c r="RQG67" s="1453"/>
      <c r="RQH67" s="1454"/>
      <c r="RQI67" s="666"/>
      <c r="RQJ67" s="666"/>
      <c r="RQK67" s="666"/>
      <c r="RQL67" s="1455"/>
      <c r="RQM67" s="666"/>
      <c r="RQN67" s="666"/>
      <c r="RQO67" s="666"/>
      <c r="RQP67" s="666"/>
      <c r="RQQ67" s="666"/>
      <c r="RQR67" s="666"/>
      <c r="RQS67" s="666"/>
      <c r="RQT67" s="666"/>
      <c r="RQU67" s="666"/>
      <c r="RQV67" s="1453"/>
      <c r="RQW67" s="1453"/>
      <c r="RQX67" s="1453"/>
      <c r="RQY67" s="1454"/>
      <c r="RQZ67" s="666"/>
      <c r="RRA67" s="666"/>
      <c r="RRB67" s="666"/>
      <c r="RRC67" s="1455"/>
      <c r="RRD67" s="666"/>
      <c r="RRE67" s="666"/>
      <c r="RRF67" s="666"/>
      <c r="RRG67" s="666"/>
      <c r="RRH67" s="666"/>
      <c r="RRI67" s="666"/>
      <c r="RRJ67" s="666"/>
      <c r="RRK67" s="666"/>
      <c r="RRL67" s="666"/>
      <c r="RRM67" s="1453"/>
      <c r="RRN67" s="1453"/>
      <c r="RRO67" s="1453"/>
      <c r="RRP67" s="1454"/>
      <c r="RRQ67" s="666"/>
      <c r="RRR67" s="666"/>
      <c r="RRS67" s="666"/>
      <c r="RRT67" s="1455"/>
      <c r="RRU67" s="666"/>
      <c r="RRV67" s="666"/>
      <c r="RRW67" s="666"/>
      <c r="RRX67" s="666"/>
      <c r="RRY67" s="666"/>
      <c r="RRZ67" s="666"/>
      <c r="RSA67" s="666"/>
      <c r="RSB67" s="666"/>
      <c r="RSC67" s="666"/>
      <c r="RSD67" s="1453"/>
      <c r="RSE67" s="1453"/>
      <c r="RSF67" s="1453"/>
      <c r="RSG67" s="1454"/>
      <c r="RSH67" s="666"/>
      <c r="RSI67" s="666"/>
      <c r="RSJ67" s="666"/>
      <c r="RSK67" s="1455"/>
      <c r="RSL67" s="666"/>
      <c r="RSM67" s="666"/>
      <c r="RSN67" s="666"/>
      <c r="RSO67" s="666"/>
      <c r="RSP67" s="666"/>
      <c r="RSQ67" s="666"/>
      <c r="RSR67" s="666"/>
      <c r="RSS67" s="666"/>
      <c r="RST67" s="666"/>
      <c r="RSU67" s="1453"/>
      <c r="RSV67" s="1453"/>
      <c r="RSW67" s="1453"/>
      <c r="RSX67" s="1454"/>
      <c r="RSY67" s="666"/>
      <c r="RSZ67" s="666"/>
      <c r="RTA67" s="666"/>
      <c r="RTB67" s="1455"/>
      <c r="RTC67" s="666"/>
      <c r="RTD67" s="666"/>
      <c r="RTE67" s="666"/>
      <c r="RTF67" s="666"/>
      <c r="RTG67" s="666"/>
      <c r="RTH67" s="666"/>
      <c r="RTI67" s="666"/>
      <c r="RTJ67" s="666"/>
      <c r="RTK67" s="666"/>
      <c r="RTL67" s="1453"/>
      <c r="RTM67" s="1453"/>
      <c r="RTN67" s="1453"/>
      <c r="RTO67" s="1454"/>
      <c r="RTP67" s="666"/>
      <c r="RTQ67" s="666"/>
      <c r="RTR67" s="666"/>
      <c r="RTS67" s="1455"/>
      <c r="RTT67" s="666"/>
      <c r="RTU67" s="666"/>
      <c r="RTV67" s="666"/>
      <c r="RTW67" s="666"/>
      <c r="RTX67" s="666"/>
      <c r="RTY67" s="666"/>
      <c r="RTZ67" s="666"/>
      <c r="RUA67" s="666"/>
      <c r="RUB67" s="666"/>
      <c r="RUC67" s="1453"/>
      <c r="RUD67" s="1453"/>
      <c r="RUE67" s="1453"/>
      <c r="RUF67" s="1454"/>
      <c r="RUG67" s="666"/>
      <c r="RUH67" s="666"/>
      <c r="RUI67" s="666"/>
      <c r="RUJ67" s="1455"/>
      <c r="RUK67" s="666"/>
      <c r="RUL67" s="666"/>
      <c r="RUM67" s="666"/>
      <c r="RUN67" s="666"/>
      <c r="RUO67" s="666"/>
      <c r="RUP67" s="666"/>
      <c r="RUQ67" s="666"/>
      <c r="RUR67" s="666"/>
      <c r="RUS67" s="666"/>
      <c r="RUT67" s="1453"/>
      <c r="RUU67" s="1453"/>
      <c r="RUV67" s="1453"/>
      <c r="RUW67" s="1454"/>
      <c r="RUX67" s="666"/>
      <c r="RUY67" s="666"/>
      <c r="RUZ67" s="666"/>
      <c r="RVA67" s="1455"/>
      <c r="RVB67" s="666"/>
      <c r="RVC67" s="666"/>
      <c r="RVD67" s="666"/>
      <c r="RVE67" s="666"/>
      <c r="RVF67" s="666"/>
      <c r="RVG67" s="666"/>
      <c r="RVH67" s="666"/>
      <c r="RVI67" s="666"/>
      <c r="RVJ67" s="666"/>
      <c r="RVK67" s="1453"/>
      <c r="RVL67" s="1453"/>
      <c r="RVM67" s="1453"/>
      <c r="RVN67" s="1454"/>
      <c r="RVO67" s="666"/>
      <c r="RVP67" s="666"/>
      <c r="RVQ67" s="666"/>
      <c r="RVR67" s="1455"/>
      <c r="RVS67" s="666"/>
      <c r="RVT67" s="666"/>
      <c r="RVU67" s="666"/>
      <c r="RVV67" s="666"/>
      <c r="RVW67" s="666"/>
      <c r="RVX67" s="666"/>
      <c r="RVY67" s="666"/>
      <c r="RVZ67" s="666"/>
      <c r="RWA67" s="666"/>
      <c r="RWB67" s="1453"/>
      <c r="RWC67" s="1453"/>
      <c r="RWD67" s="1453"/>
      <c r="RWE67" s="1454"/>
      <c r="RWF67" s="666"/>
      <c r="RWG67" s="666"/>
      <c r="RWH67" s="666"/>
      <c r="RWI67" s="1455"/>
      <c r="RWJ67" s="666"/>
      <c r="RWK67" s="666"/>
      <c r="RWL67" s="666"/>
      <c r="RWM67" s="666"/>
      <c r="RWN67" s="666"/>
      <c r="RWO67" s="666"/>
      <c r="RWP67" s="666"/>
      <c r="RWQ67" s="666"/>
      <c r="RWR67" s="666"/>
      <c r="RWS67" s="1453"/>
      <c r="RWT67" s="1453"/>
      <c r="RWU67" s="1453"/>
      <c r="RWV67" s="1454"/>
      <c r="RWW67" s="666"/>
      <c r="RWX67" s="666"/>
      <c r="RWY67" s="666"/>
      <c r="RWZ67" s="1455"/>
      <c r="RXA67" s="666"/>
      <c r="RXB67" s="666"/>
      <c r="RXC67" s="666"/>
      <c r="RXD67" s="666"/>
      <c r="RXE67" s="666"/>
      <c r="RXF67" s="666"/>
      <c r="RXG67" s="666"/>
      <c r="RXH67" s="666"/>
      <c r="RXI67" s="666"/>
      <c r="RXJ67" s="1453"/>
      <c r="RXK67" s="1453"/>
      <c r="RXL67" s="1453"/>
      <c r="RXM67" s="1454"/>
      <c r="RXN67" s="666"/>
      <c r="RXO67" s="666"/>
      <c r="RXP67" s="666"/>
      <c r="RXQ67" s="1455"/>
      <c r="RXR67" s="666"/>
      <c r="RXS67" s="666"/>
      <c r="RXT67" s="666"/>
      <c r="RXU67" s="666"/>
      <c r="RXV67" s="666"/>
      <c r="RXW67" s="666"/>
      <c r="RXX67" s="666"/>
      <c r="RXY67" s="666"/>
      <c r="RXZ67" s="666"/>
      <c r="RYA67" s="1453"/>
      <c r="RYB67" s="1453"/>
      <c r="RYC67" s="1453"/>
      <c r="RYD67" s="1454"/>
      <c r="RYE67" s="666"/>
      <c r="RYF67" s="666"/>
      <c r="RYG67" s="666"/>
      <c r="RYH67" s="1455"/>
      <c r="RYI67" s="666"/>
      <c r="RYJ67" s="666"/>
      <c r="RYK67" s="666"/>
      <c r="RYL67" s="666"/>
      <c r="RYM67" s="666"/>
      <c r="RYN67" s="666"/>
      <c r="RYO67" s="666"/>
      <c r="RYP67" s="666"/>
      <c r="RYQ67" s="666"/>
      <c r="RYR67" s="1453"/>
      <c r="RYS67" s="1453"/>
      <c r="RYT67" s="1453"/>
      <c r="RYU67" s="1454"/>
      <c r="RYV67" s="666"/>
      <c r="RYW67" s="666"/>
      <c r="RYX67" s="666"/>
      <c r="RYY67" s="1455"/>
      <c r="RYZ67" s="666"/>
      <c r="RZA67" s="666"/>
      <c r="RZB67" s="666"/>
      <c r="RZC67" s="666"/>
      <c r="RZD67" s="666"/>
      <c r="RZE67" s="666"/>
      <c r="RZF67" s="666"/>
      <c r="RZG67" s="666"/>
      <c r="RZH67" s="666"/>
      <c r="RZI67" s="1453"/>
      <c r="RZJ67" s="1453"/>
      <c r="RZK67" s="1453"/>
      <c r="RZL67" s="1454"/>
      <c r="RZM67" s="666"/>
      <c r="RZN67" s="666"/>
      <c r="RZO67" s="666"/>
      <c r="RZP67" s="1455"/>
      <c r="RZQ67" s="666"/>
      <c r="RZR67" s="666"/>
      <c r="RZS67" s="666"/>
      <c r="RZT67" s="666"/>
      <c r="RZU67" s="666"/>
      <c r="RZV67" s="666"/>
      <c r="RZW67" s="666"/>
      <c r="RZX67" s="666"/>
      <c r="RZY67" s="666"/>
      <c r="RZZ67" s="1453"/>
      <c r="SAA67" s="1453"/>
      <c r="SAB67" s="1453"/>
      <c r="SAC67" s="1454"/>
      <c r="SAD67" s="666"/>
      <c r="SAE67" s="666"/>
      <c r="SAF67" s="666"/>
      <c r="SAG67" s="1455"/>
      <c r="SAH67" s="666"/>
      <c r="SAI67" s="666"/>
      <c r="SAJ67" s="666"/>
      <c r="SAK67" s="666"/>
      <c r="SAL67" s="666"/>
      <c r="SAM67" s="666"/>
      <c r="SAN67" s="666"/>
      <c r="SAO67" s="666"/>
      <c r="SAP67" s="666"/>
      <c r="SAQ67" s="1453"/>
      <c r="SAR67" s="1453"/>
      <c r="SAS67" s="1453"/>
      <c r="SAT67" s="1454"/>
      <c r="SAU67" s="666"/>
      <c r="SAV67" s="666"/>
      <c r="SAW67" s="666"/>
      <c r="SAX67" s="1455"/>
      <c r="SAY67" s="666"/>
      <c r="SAZ67" s="666"/>
      <c r="SBA67" s="666"/>
      <c r="SBB67" s="666"/>
      <c r="SBC67" s="666"/>
      <c r="SBD67" s="666"/>
      <c r="SBE67" s="666"/>
      <c r="SBF67" s="666"/>
      <c r="SBG67" s="666"/>
      <c r="SBH67" s="1453"/>
      <c r="SBI67" s="1453"/>
      <c r="SBJ67" s="1453"/>
      <c r="SBK67" s="1454"/>
      <c r="SBL67" s="666"/>
      <c r="SBM67" s="666"/>
      <c r="SBN67" s="666"/>
      <c r="SBO67" s="1455"/>
      <c r="SBP67" s="666"/>
      <c r="SBQ67" s="666"/>
      <c r="SBR67" s="666"/>
      <c r="SBS67" s="666"/>
      <c r="SBT67" s="666"/>
      <c r="SBU67" s="666"/>
      <c r="SBV67" s="666"/>
      <c r="SBW67" s="666"/>
      <c r="SBX67" s="666"/>
      <c r="SBY67" s="1453"/>
      <c r="SBZ67" s="1453"/>
      <c r="SCA67" s="1453"/>
      <c r="SCB67" s="1454"/>
      <c r="SCC67" s="666"/>
      <c r="SCD67" s="666"/>
      <c r="SCE67" s="666"/>
      <c r="SCF67" s="1455"/>
      <c r="SCG67" s="666"/>
      <c r="SCH67" s="666"/>
      <c r="SCI67" s="666"/>
      <c r="SCJ67" s="666"/>
      <c r="SCK67" s="666"/>
      <c r="SCL67" s="666"/>
      <c r="SCM67" s="666"/>
      <c r="SCN67" s="666"/>
      <c r="SCO67" s="666"/>
      <c r="SCP67" s="1453"/>
      <c r="SCQ67" s="1453"/>
      <c r="SCR67" s="1453"/>
      <c r="SCS67" s="1454"/>
      <c r="SCT67" s="666"/>
      <c r="SCU67" s="666"/>
      <c r="SCV67" s="666"/>
      <c r="SCW67" s="1455"/>
      <c r="SCX67" s="666"/>
      <c r="SCY67" s="666"/>
      <c r="SCZ67" s="666"/>
      <c r="SDA67" s="666"/>
      <c r="SDB67" s="666"/>
      <c r="SDC67" s="666"/>
      <c r="SDD67" s="666"/>
      <c r="SDE67" s="666"/>
      <c r="SDF67" s="666"/>
      <c r="SDG67" s="1453"/>
      <c r="SDH67" s="1453"/>
      <c r="SDI67" s="1453"/>
      <c r="SDJ67" s="1454"/>
      <c r="SDK67" s="666"/>
      <c r="SDL67" s="666"/>
      <c r="SDM67" s="666"/>
      <c r="SDN67" s="1455"/>
      <c r="SDO67" s="666"/>
      <c r="SDP67" s="666"/>
      <c r="SDQ67" s="666"/>
      <c r="SDR67" s="666"/>
      <c r="SDS67" s="666"/>
      <c r="SDT67" s="666"/>
      <c r="SDU67" s="666"/>
      <c r="SDV67" s="666"/>
      <c r="SDW67" s="666"/>
      <c r="SDX67" s="1453"/>
      <c r="SDY67" s="1453"/>
      <c r="SDZ67" s="1453"/>
      <c r="SEA67" s="1454"/>
      <c r="SEB67" s="666"/>
      <c r="SEC67" s="666"/>
      <c r="SED67" s="666"/>
      <c r="SEE67" s="1455"/>
      <c r="SEF67" s="666"/>
      <c r="SEG67" s="666"/>
      <c r="SEH67" s="666"/>
      <c r="SEI67" s="666"/>
      <c r="SEJ67" s="666"/>
      <c r="SEK67" s="666"/>
      <c r="SEL67" s="666"/>
      <c r="SEM67" s="666"/>
      <c r="SEN67" s="666"/>
      <c r="SEO67" s="1453"/>
      <c r="SEP67" s="1453"/>
      <c r="SEQ67" s="1453"/>
      <c r="SER67" s="1454"/>
      <c r="SES67" s="666"/>
      <c r="SET67" s="666"/>
      <c r="SEU67" s="666"/>
      <c r="SEV67" s="1455"/>
      <c r="SEW67" s="666"/>
      <c r="SEX67" s="666"/>
      <c r="SEY67" s="666"/>
      <c r="SEZ67" s="666"/>
      <c r="SFA67" s="666"/>
      <c r="SFB67" s="666"/>
      <c r="SFC67" s="666"/>
      <c r="SFD67" s="666"/>
      <c r="SFE67" s="666"/>
      <c r="SFF67" s="1453"/>
      <c r="SFG67" s="1453"/>
      <c r="SFH67" s="1453"/>
      <c r="SFI67" s="1454"/>
      <c r="SFJ67" s="666"/>
      <c r="SFK67" s="666"/>
      <c r="SFL67" s="666"/>
      <c r="SFM67" s="1455"/>
      <c r="SFN67" s="666"/>
      <c r="SFO67" s="666"/>
      <c r="SFP67" s="666"/>
      <c r="SFQ67" s="666"/>
      <c r="SFR67" s="666"/>
      <c r="SFS67" s="666"/>
      <c r="SFT67" s="666"/>
      <c r="SFU67" s="666"/>
      <c r="SFV67" s="666"/>
      <c r="SFW67" s="1453"/>
      <c r="SFX67" s="1453"/>
      <c r="SFY67" s="1453"/>
      <c r="SFZ67" s="1454"/>
      <c r="SGA67" s="666"/>
      <c r="SGB67" s="666"/>
      <c r="SGC67" s="666"/>
      <c r="SGD67" s="1455"/>
      <c r="SGE67" s="666"/>
      <c r="SGF67" s="666"/>
      <c r="SGG67" s="666"/>
      <c r="SGH67" s="666"/>
      <c r="SGI67" s="666"/>
      <c r="SGJ67" s="666"/>
      <c r="SGK67" s="666"/>
      <c r="SGL67" s="666"/>
      <c r="SGM67" s="666"/>
      <c r="SGN67" s="1453"/>
      <c r="SGO67" s="1453"/>
      <c r="SGP67" s="1453"/>
      <c r="SGQ67" s="1454"/>
      <c r="SGR67" s="666"/>
      <c r="SGS67" s="666"/>
      <c r="SGT67" s="666"/>
      <c r="SGU67" s="1455"/>
      <c r="SGV67" s="666"/>
      <c r="SGW67" s="666"/>
      <c r="SGX67" s="666"/>
      <c r="SGY67" s="666"/>
      <c r="SGZ67" s="666"/>
      <c r="SHA67" s="666"/>
      <c r="SHB67" s="666"/>
      <c r="SHC67" s="666"/>
      <c r="SHD67" s="666"/>
      <c r="SHE67" s="1453"/>
      <c r="SHF67" s="1453"/>
      <c r="SHG67" s="1453"/>
      <c r="SHH67" s="1454"/>
      <c r="SHI67" s="666"/>
      <c r="SHJ67" s="666"/>
      <c r="SHK67" s="666"/>
      <c r="SHL67" s="1455"/>
      <c r="SHM67" s="666"/>
      <c r="SHN67" s="666"/>
      <c r="SHO67" s="666"/>
      <c r="SHP67" s="666"/>
      <c r="SHQ67" s="666"/>
      <c r="SHR67" s="666"/>
      <c r="SHS67" s="666"/>
      <c r="SHT67" s="666"/>
      <c r="SHU67" s="666"/>
      <c r="SHV67" s="1453"/>
      <c r="SHW67" s="1453"/>
      <c r="SHX67" s="1453"/>
      <c r="SHY67" s="1454"/>
      <c r="SHZ67" s="666"/>
      <c r="SIA67" s="666"/>
      <c r="SIB67" s="666"/>
      <c r="SIC67" s="1455"/>
      <c r="SID67" s="666"/>
      <c r="SIE67" s="666"/>
      <c r="SIF67" s="666"/>
      <c r="SIG67" s="666"/>
      <c r="SIH67" s="666"/>
      <c r="SII67" s="666"/>
      <c r="SIJ67" s="666"/>
      <c r="SIK67" s="666"/>
      <c r="SIL67" s="666"/>
      <c r="SIM67" s="1453"/>
      <c r="SIN67" s="1453"/>
      <c r="SIO67" s="1453"/>
      <c r="SIP67" s="1454"/>
      <c r="SIQ67" s="666"/>
      <c r="SIR67" s="666"/>
      <c r="SIS67" s="666"/>
      <c r="SIT67" s="1455"/>
      <c r="SIU67" s="666"/>
      <c r="SIV67" s="666"/>
      <c r="SIW67" s="666"/>
      <c r="SIX67" s="666"/>
      <c r="SIY67" s="666"/>
      <c r="SIZ67" s="666"/>
      <c r="SJA67" s="666"/>
      <c r="SJB67" s="666"/>
      <c r="SJC67" s="666"/>
      <c r="SJD67" s="1453"/>
      <c r="SJE67" s="1453"/>
      <c r="SJF67" s="1453"/>
      <c r="SJG67" s="1454"/>
      <c r="SJH67" s="666"/>
      <c r="SJI67" s="666"/>
      <c r="SJJ67" s="666"/>
      <c r="SJK67" s="1455"/>
      <c r="SJL67" s="666"/>
      <c r="SJM67" s="666"/>
      <c r="SJN67" s="666"/>
      <c r="SJO67" s="666"/>
      <c r="SJP67" s="666"/>
      <c r="SJQ67" s="666"/>
      <c r="SJR67" s="666"/>
      <c r="SJS67" s="666"/>
      <c r="SJT67" s="666"/>
      <c r="SJU67" s="1453"/>
      <c r="SJV67" s="1453"/>
      <c r="SJW67" s="1453"/>
      <c r="SJX67" s="1454"/>
      <c r="SJY67" s="666"/>
      <c r="SJZ67" s="666"/>
      <c r="SKA67" s="666"/>
      <c r="SKB67" s="1455"/>
      <c r="SKC67" s="666"/>
      <c r="SKD67" s="666"/>
      <c r="SKE67" s="666"/>
      <c r="SKF67" s="666"/>
      <c r="SKG67" s="666"/>
      <c r="SKH67" s="666"/>
      <c r="SKI67" s="666"/>
      <c r="SKJ67" s="666"/>
      <c r="SKK67" s="666"/>
      <c r="SKL67" s="1453"/>
      <c r="SKM67" s="1453"/>
      <c r="SKN67" s="1453"/>
      <c r="SKO67" s="1454"/>
      <c r="SKP67" s="666"/>
      <c r="SKQ67" s="666"/>
      <c r="SKR67" s="666"/>
      <c r="SKS67" s="1455"/>
      <c r="SKT67" s="666"/>
      <c r="SKU67" s="666"/>
      <c r="SKV67" s="666"/>
      <c r="SKW67" s="666"/>
      <c r="SKX67" s="666"/>
      <c r="SKY67" s="666"/>
      <c r="SKZ67" s="666"/>
      <c r="SLA67" s="666"/>
      <c r="SLB67" s="666"/>
      <c r="SLC67" s="1453"/>
      <c r="SLD67" s="1453"/>
      <c r="SLE67" s="1453"/>
      <c r="SLF67" s="1454"/>
      <c r="SLG67" s="666"/>
      <c r="SLH67" s="666"/>
      <c r="SLI67" s="666"/>
      <c r="SLJ67" s="1455"/>
      <c r="SLK67" s="666"/>
      <c r="SLL67" s="666"/>
      <c r="SLM67" s="666"/>
      <c r="SLN67" s="666"/>
      <c r="SLO67" s="666"/>
      <c r="SLP67" s="666"/>
      <c r="SLQ67" s="666"/>
      <c r="SLR67" s="666"/>
      <c r="SLS67" s="666"/>
      <c r="SLT67" s="1453"/>
      <c r="SLU67" s="1453"/>
      <c r="SLV67" s="1453"/>
      <c r="SLW67" s="1454"/>
      <c r="SLX67" s="666"/>
      <c r="SLY67" s="666"/>
      <c r="SLZ67" s="666"/>
      <c r="SMA67" s="1455"/>
      <c r="SMB67" s="666"/>
      <c r="SMC67" s="666"/>
      <c r="SMD67" s="666"/>
      <c r="SME67" s="666"/>
      <c r="SMF67" s="666"/>
      <c r="SMG67" s="666"/>
      <c r="SMH67" s="666"/>
      <c r="SMI67" s="666"/>
      <c r="SMJ67" s="666"/>
      <c r="SMK67" s="1453"/>
      <c r="SML67" s="1453"/>
      <c r="SMM67" s="1453"/>
      <c r="SMN67" s="1454"/>
      <c r="SMO67" s="666"/>
      <c r="SMP67" s="666"/>
      <c r="SMQ67" s="666"/>
      <c r="SMR67" s="1455"/>
      <c r="SMS67" s="666"/>
      <c r="SMT67" s="666"/>
      <c r="SMU67" s="666"/>
      <c r="SMV67" s="666"/>
      <c r="SMW67" s="666"/>
      <c r="SMX67" s="666"/>
      <c r="SMY67" s="666"/>
      <c r="SMZ67" s="666"/>
      <c r="SNA67" s="666"/>
      <c r="SNB67" s="1453"/>
      <c r="SNC67" s="1453"/>
      <c r="SND67" s="1453"/>
      <c r="SNE67" s="1454"/>
      <c r="SNF67" s="666"/>
      <c r="SNG67" s="666"/>
      <c r="SNH67" s="666"/>
      <c r="SNI67" s="1455"/>
      <c r="SNJ67" s="666"/>
      <c r="SNK67" s="666"/>
      <c r="SNL67" s="666"/>
      <c r="SNM67" s="666"/>
      <c r="SNN67" s="666"/>
      <c r="SNO67" s="666"/>
      <c r="SNP67" s="666"/>
      <c r="SNQ67" s="666"/>
      <c r="SNR67" s="666"/>
      <c r="SNS67" s="1453"/>
      <c r="SNT67" s="1453"/>
      <c r="SNU67" s="1453"/>
      <c r="SNV67" s="1454"/>
      <c r="SNW67" s="666"/>
      <c r="SNX67" s="666"/>
      <c r="SNY67" s="666"/>
      <c r="SNZ67" s="1455"/>
      <c r="SOA67" s="666"/>
      <c r="SOB67" s="666"/>
      <c r="SOC67" s="666"/>
      <c r="SOD67" s="666"/>
      <c r="SOE67" s="666"/>
      <c r="SOF67" s="666"/>
      <c r="SOG67" s="666"/>
      <c r="SOH67" s="666"/>
      <c r="SOI67" s="666"/>
      <c r="SOJ67" s="1453"/>
      <c r="SOK67" s="1453"/>
      <c r="SOL67" s="1453"/>
      <c r="SOM67" s="1454"/>
      <c r="SON67" s="666"/>
      <c r="SOO67" s="666"/>
      <c r="SOP67" s="666"/>
      <c r="SOQ67" s="1455"/>
      <c r="SOR67" s="666"/>
      <c r="SOS67" s="666"/>
      <c r="SOT67" s="666"/>
      <c r="SOU67" s="666"/>
      <c r="SOV67" s="666"/>
      <c r="SOW67" s="666"/>
      <c r="SOX67" s="666"/>
      <c r="SOY67" s="666"/>
      <c r="SOZ67" s="666"/>
      <c r="SPA67" s="1453"/>
      <c r="SPB67" s="1453"/>
      <c r="SPC67" s="1453"/>
      <c r="SPD67" s="1454"/>
      <c r="SPE67" s="666"/>
      <c r="SPF67" s="666"/>
      <c r="SPG67" s="666"/>
      <c r="SPH67" s="1455"/>
      <c r="SPI67" s="666"/>
      <c r="SPJ67" s="666"/>
      <c r="SPK67" s="666"/>
      <c r="SPL67" s="666"/>
      <c r="SPM67" s="666"/>
      <c r="SPN67" s="666"/>
      <c r="SPO67" s="666"/>
      <c r="SPP67" s="666"/>
      <c r="SPQ67" s="666"/>
      <c r="SPR67" s="1453"/>
      <c r="SPS67" s="1453"/>
      <c r="SPT67" s="1453"/>
      <c r="SPU67" s="1454"/>
      <c r="SPV67" s="666"/>
      <c r="SPW67" s="666"/>
      <c r="SPX67" s="666"/>
      <c r="SPY67" s="1455"/>
      <c r="SPZ67" s="666"/>
      <c r="SQA67" s="666"/>
      <c r="SQB67" s="666"/>
      <c r="SQC67" s="666"/>
      <c r="SQD67" s="666"/>
      <c r="SQE67" s="666"/>
      <c r="SQF67" s="666"/>
      <c r="SQG67" s="666"/>
      <c r="SQH67" s="666"/>
      <c r="SQI67" s="1453"/>
      <c r="SQJ67" s="1453"/>
      <c r="SQK67" s="1453"/>
      <c r="SQL67" s="1454"/>
      <c r="SQM67" s="666"/>
      <c r="SQN67" s="666"/>
      <c r="SQO67" s="666"/>
      <c r="SQP67" s="1455"/>
      <c r="SQQ67" s="666"/>
      <c r="SQR67" s="666"/>
      <c r="SQS67" s="666"/>
      <c r="SQT67" s="666"/>
      <c r="SQU67" s="666"/>
      <c r="SQV67" s="666"/>
      <c r="SQW67" s="666"/>
      <c r="SQX67" s="666"/>
      <c r="SQY67" s="666"/>
      <c r="SQZ67" s="1453"/>
      <c r="SRA67" s="1453"/>
      <c r="SRB67" s="1453"/>
      <c r="SRC67" s="1454"/>
      <c r="SRD67" s="666"/>
      <c r="SRE67" s="666"/>
      <c r="SRF67" s="666"/>
      <c r="SRG67" s="1455"/>
      <c r="SRH67" s="666"/>
      <c r="SRI67" s="666"/>
      <c r="SRJ67" s="666"/>
      <c r="SRK67" s="666"/>
      <c r="SRL67" s="666"/>
      <c r="SRM67" s="666"/>
      <c r="SRN67" s="666"/>
      <c r="SRO67" s="666"/>
      <c r="SRP67" s="666"/>
      <c r="SRQ67" s="1453"/>
      <c r="SRR67" s="1453"/>
      <c r="SRS67" s="1453"/>
      <c r="SRT67" s="1454"/>
      <c r="SRU67" s="666"/>
      <c r="SRV67" s="666"/>
      <c r="SRW67" s="666"/>
      <c r="SRX67" s="1455"/>
      <c r="SRY67" s="666"/>
      <c r="SRZ67" s="666"/>
      <c r="SSA67" s="666"/>
      <c r="SSB67" s="666"/>
      <c r="SSC67" s="666"/>
      <c r="SSD67" s="666"/>
      <c r="SSE67" s="666"/>
      <c r="SSF67" s="666"/>
      <c r="SSG67" s="666"/>
      <c r="SSH67" s="1453"/>
      <c r="SSI67" s="1453"/>
      <c r="SSJ67" s="1453"/>
      <c r="SSK67" s="1454"/>
      <c r="SSL67" s="666"/>
      <c r="SSM67" s="666"/>
      <c r="SSN67" s="666"/>
      <c r="SSO67" s="1455"/>
      <c r="SSP67" s="666"/>
      <c r="SSQ67" s="666"/>
      <c r="SSR67" s="666"/>
      <c r="SSS67" s="666"/>
      <c r="SST67" s="666"/>
      <c r="SSU67" s="666"/>
      <c r="SSV67" s="666"/>
      <c r="SSW67" s="666"/>
      <c r="SSX67" s="666"/>
      <c r="SSY67" s="1453"/>
      <c r="SSZ67" s="1453"/>
      <c r="STA67" s="1453"/>
      <c r="STB67" s="1454"/>
      <c r="STC67" s="666"/>
      <c r="STD67" s="666"/>
      <c r="STE67" s="666"/>
      <c r="STF67" s="1455"/>
      <c r="STG67" s="666"/>
      <c r="STH67" s="666"/>
      <c r="STI67" s="666"/>
      <c r="STJ67" s="666"/>
      <c r="STK67" s="666"/>
      <c r="STL67" s="666"/>
      <c r="STM67" s="666"/>
      <c r="STN67" s="666"/>
      <c r="STO67" s="666"/>
      <c r="STP67" s="1453"/>
      <c r="STQ67" s="1453"/>
      <c r="STR67" s="1453"/>
      <c r="STS67" s="1454"/>
      <c r="STT67" s="666"/>
      <c r="STU67" s="666"/>
      <c r="STV67" s="666"/>
      <c r="STW67" s="1455"/>
      <c r="STX67" s="666"/>
      <c r="STY67" s="666"/>
      <c r="STZ67" s="666"/>
      <c r="SUA67" s="666"/>
      <c r="SUB67" s="666"/>
      <c r="SUC67" s="666"/>
      <c r="SUD67" s="666"/>
      <c r="SUE67" s="666"/>
      <c r="SUF67" s="666"/>
      <c r="SUG67" s="1453"/>
      <c r="SUH67" s="1453"/>
      <c r="SUI67" s="1453"/>
      <c r="SUJ67" s="1454"/>
      <c r="SUK67" s="666"/>
      <c r="SUL67" s="666"/>
      <c r="SUM67" s="666"/>
      <c r="SUN67" s="1455"/>
      <c r="SUO67" s="666"/>
      <c r="SUP67" s="666"/>
      <c r="SUQ67" s="666"/>
      <c r="SUR67" s="666"/>
      <c r="SUS67" s="666"/>
      <c r="SUT67" s="666"/>
      <c r="SUU67" s="666"/>
      <c r="SUV67" s="666"/>
      <c r="SUW67" s="666"/>
      <c r="SUX67" s="1453"/>
      <c r="SUY67" s="1453"/>
      <c r="SUZ67" s="1453"/>
      <c r="SVA67" s="1454"/>
      <c r="SVB67" s="666"/>
      <c r="SVC67" s="666"/>
      <c r="SVD67" s="666"/>
      <c r="SVE67" s="1455"/>
      <c r="SVF67" s="666"/>
      <c r="SVG67" s="666"/>
      <c r="SVH67" s="666"/>
      <c r="SVI67" s="666"/>
      <c r="SVJ67" s="666"/>
      <c r="SVK67" s="666"/>
      <c r="SVL67" s="666"/>
      <c r="SVM67" s="666"/>
      <c r="SVN67" s="666"/>
      <c r="SVO67" s="1453"/>
      <c r="SVP67" s="1453"/>
      <c r="SVQ67" s="1453"/>
      <c r="SVR67" s="1454"/>
      <c r="SVS67" s="666"/>
      <c r="SVT67" s="666"/>
      <c r="SVU67" s="666"/>
      <c r="SVV67" s="1455"/>
      <c r="SVW67" s="666"/>
      <c r="SVX67" s="666"/>
      <c r="SVY67" s="666"/>
      <c r="SVZ67" s="666"/>
      <c r="SWA67" s="666"/>
      <c r="SWB67" s="666"/>
      <c r="SWC67" s="666"/>
      <c r="SWD67" s="666"/>
      <c r="SWE67" s="666"/>
      <c r="SWF67" s="1453"/>
      <c r="SWG67" s="1453"/>
      <c r="SWH67" s="1453"/>
      <c r="SWI67" s="1454"/>
      <c r="SWJ67" s="666"/>
      <c r="SWK67" s="666"/>
      <c r="SWL67" s="666"/>
      <c r="SWM67" s="1455"/>
      <c r="SWN67" s="666"/>
      <c r="SWO67" s="666"/>
      <c r="SWP67" s="666"/>
      <c r="SWQ67" s="666"/>
      <c r="SWR67" s="666"/>
      <c r="SWS67" s="666"/>
      <c r="SWT67" s="666"/>
      <c r="SWU67" s="666"/>
      <c r="SWV67" s="666"/>
      <c r="SWW67" s="1453"/>
      <c r="SWX67" s="1453"/>
      <c r="SWY67" s="1453"/>
      <c r="SWZ67" s="1454"/>
      <c r="SXA67" s="666"/>
      <c r="SXB67" s="666"/>
      <c r="SXC67" s="666"/>
      <c r="SXD67" s="1455"/>
      <c r="SXE67" s="666"/>
      <c r="SXF67" s="666"/>
      <c r="SXG67" s="666"/>
      <c r="SXH67" s="666"/>
      <c r="SXI67" s="666"/>
      <c r="SXJ67" s="666"/>
      <c r="SXK67" s="666"/>
      <c r="SXL67" s="666"/>
      <c r="SXM67" s="666"/>
      <c r="SXN67" s="1453"/>
      <c r="SXO67" s="1453"/>
      <c r="SXP67" s="1453"/>
      <c r="SXQ67" s="1454"/>
      <c r="SXR67" s="666"/>
      <c r="SXS67" s="666"/>
      <c r="SXT67" s="666"/>
      <c r="SXU67" s="1455"/>
      <c r="SXV67" s="666"/>
      <c r="SXW67" s="666"/>
      <c r="SXX67" s="666"/>
      <c r="SXY67" s="666"/>
      <c r="SXZ67" s="666"/>
      <c r="SYA67" s="666"/>
      <c r="SYB67" s="666"/>
      <c r="SYC67" s="666"/>
      <c r="SYD67" s="666"/>
      <c r="SYE67" s="1453"/>
      <c r="SYF67" s="1453"/>
      <c r="SYG67" s="1453"/>
      <c r="SYH67" s="1454"/>
      <c r="SYI67" s="666"/>
      <c r="SYJ67" s="666"/>
      <c r="SYK67" s="666"/>
      <c r="SYL67" s="1455"/>
      <c r="SYM67" s="666"/>
      <c r="SYN67" s="666"/>
      <c r="SYO67" s="666"/>
      <c r="SYP67" s="666"/>
      <c r="SYQ67" s="666"/>
      <c r="SYR67" s="666"/>
      <c r="SYS67" s="666"/>
      <c r="SYT67" s="666"/>
      <c r="SYU67" s="666"/>
      <c r="SYV67" s="1453"/>
      <c r="SYW67" s="1453"/>
      <c r="SYX67" s="1453"/>
      <c r="SYY67" s="1454"/>
      <c r="SYZ67" s="666"/>
      <c r="SZA67" s="666"/>
      <c r="SZB67" s="666"/>
      <c r="SZC67" s="1455"/>
      <c r="SZD67" s="666"/>
      <c r="SZE67" s="666"/>
      <c r="SZF67" s="666"/>
      <c r="SZG67" s="666"/>
      <c r="SZH67" s="666"/>
      <c r="SZI67" s="666"/>
      <c r="SZJ67" s="666"/>
      <c r="SZK67" s="666"/>
      <c r="SZL67" s="666"/>
      <c r="SZM67" s="1453"/>
      <c r="SZN67" s="1453"/>
      <c r="SZO67" s="1453"/>
      <c r="SZP67" s="1454"/>
      <c r="SZQ67" s="666"/>
      <c r="SZR67" s="666"/>
      <c r="SZS67" s="666"/>
      <c r="SZT67" s="1455"/>
      <c r="SZU67" s="666"/>
      <c r="SZV67" s="666"/>
      <c r="SZW67" s="666"/>
      <c r="SZX67" s="666"/>
      <c r="SZY67" s="666"/>
      <c r="SZZ67" s="666"/>
      <c r="TAA67" s="666"/>
      <c r="TAB67" s="666"/>
      <c r="TAC67" s="666"/>
      <c r="TAD67" s="1453"/>
      <c r="TAE67" s="1453"/>
      <c r="TAF67" s="1453"/>
      <c r="TAG67" s="1454"/>
      <c r="TAH67" s="666"/>
      <c r="TAI67" s="666"/>
      <c r="TAJ67" s="666"/>
      <c r="TAK67" s="1455"/>
      <c r="TAL67" s="666"/>
      <c r="TAM67" s="666"/>
      <c r="TAN67" s="666"/>
      <c r="TAO67" s="666"/>
      <c r="TAP67" s="666"/>
      <c r="TAQ67" s="666"/>
      <c r="TAR67" s="666"/>
      <c r="TAS67" s="666"/>
      <c r="TAT67" s="666"/>
      <c r="TAU67" s="1453"/>
      <c r="TAV67" s="1453"/>
      <c r="TAW67" s="1453"/>
      <c r="TAX67" s="1454"/>
      <c r="TAY67" s="666"/>
      <c r="TAZ67" s="666"/>
      <c r="TBA67" s="666"/>
      <c r="TBB67" s="1455"/>
      <c r="TBC67" s="666"/>
      <c r="TBD67" s="666"/>
      <c r="TBE67" s="666"/>
      <c r="TBF67" s="666"/>
      <c r="TBG67" s="666"/>
      <c r="TBH67" s="666"/>
      <c r="TBI67" s="666"/>
      <c r="TBJ67" s="666"/>
      <c r="TBK67" s="666"/>
      <c r="TBL67" s="1453"/>
      <c r="TBM67" s="1453"/>
      <c r="TBN67" s="1453"/>
      <c r="TBO67" s="1454"/>
      <c r="TBP67" s="666"/>
      <c r="TBQ67" s="666"/>
      <c r="TBR67" s="666"/>
      <c r="TBS67" s="1455"/>
      <c r="TBT67" s="666"/>
      <c r="TBU67" s="666"/>
      <c r="TBV67" s="666"/>
      <c r="TBW67" s="666"/>
      <c r="TBX67" s="666"/>
      <c r="TBY67" s="666"/>
      <c r="TBZ67" s="666"/>
      <c r="TCA67" s="666"/>
      <c r="TCB67" s="666"/>
      <c r="TCC67" s="1453"/>
      <c r="TCD67" s="1453"/>
      <c r="TCE67" s="1453"/>
      <c r="TCF67" s="1454"/>
      <c r="TCG67" s="666"/>
      <c r="TCH67" s="666"/>
      <c r="TCI67" s="666"/>
      <c r="TCJ67" s="1455"/>
      <c r="TCK67" s="666"/>
      <c r="TCL67" s="666"/>
      <c r="TCM67" s="666"/>
      <c r="TCN67" s="666"/>
      <c r="TCO67" s="666"/>
      <c r="TCP67" s="666"/>
      <c r="TCQ67" s="666"/>
      <c r="TCR67" s="666"/>
      <c r="TCS67" s="666"/>
      <c r="TCT67" s="1453"/>
      <c r="TCU67" s="1453"/>
      <c r="TCV67" s="1453"/>
      <c r="TCW67" s="1454"/>
      <c r="TCX67" s="666"/>
      <c r="TCY67" s="666"/>
      <c r="TCZ67" s="666"/>
      <c r="TDA67" s="1455"/>
      <c r="TDB67" s="666"/>
      <c r="TDC67" s="666"/>
      <c r="TDD67" s="666"/>
      <c r="TDE67" s="666"/>
      <c r="TDF67" s="666"/>
      <c r="TDG67" s="666"/>
      <c r="TDH67" s="666"/>
      <c r="TDI67" s="666"/>
      <c r="TDJ67" s="666"/>
      <c r="TDK67" s="1453"/>
      <c r="TDL67" s="1453"/>
      <c r="TDM67" s="1453"/>
      <c r="TDN67" s="1454"/>
      <c r="TDO67" s="666"/>
      <c r="TDP67" s="666"/>
      <c r="TDQ67" s="666"/>
      <c r="TDR67" s="1455"/>
      <c r="TDS67" s="666"/>
      <c r="TDT67" s="666"/>
      <c r="TDU67" s="666"/>
      <c r="TDV67" s="666"/>
      <c r="TDW67" s="666"/>
      <c r="TDX67" s="666"/>
      <c r="TDY67" s="666"/>
      <c r="TDZ67" s="666"/>
      <c r="TEA67" s="666"/>
      <c r="TEB67" s="1453"/>
      <c r="TEC67" s="1453"/>
      <c r="TED67" s="1453"/>
      <c r="TEE67" s="1454"/>
      <c r="TEF67" s="666"/>
      <c r="TEG67" s="666"/>
      <c r="TEH67" s="666"/>
      <c r="TEI67" s="1455"/>
      <c r="TEJ67" s="666"/>
      <c r="TEK67" s="666"/>
      <c r="TEL67" s="666"/>
      <c r="TEM67" s="666"/>
      <c r="TEN67" s="666"/>
      <c r="TEO67" s="666"/>
      <c r="TEP67" s="666"/>
      <c r="TEQ67" s="666"/>
      <c r="TER67" s="666"/>
      <c r="TES67" s="1453"/>
      <c r="TET67" s="1453"/>
      <c r="TEU67" s="1453"/>
      <c r="TEV67" s="1454"/>
      <c r="TEW67" s="666"/>
      <c r="TEX67" s="666"/>
      <c r="TEY67" s="666"/>
      <c r="TEZ67" s="1455"/>
      <c r="TFA67" s="666"/>
      <c r="TFB67" s="666"/>
      <c r="TFC67" s="666"/>
      <c r="TFD67" s="666"/>
      <c r="TFE67" s="666"/>
      <c r="TFF67" s="666"/>
      <c r="TFG67" s="666"/>
      <c r="TFH67" s="666"/>
      <c r="TFI67" s="666"/>
      <c r="TFJ67" s="1453"/>
      <c r="TFK67" s="1453"/>
      <c r="TFL67" s="1453"/>
      <c r="TFM67" s="1454"/>
      <c r="TFN67" s="666"/>
      <c r="TFO67" s="666"/>
      <c r="TFP67" s="666"/>
      <c r="TFQ67" s="1455"/>
      <c r="TFR67" s="666"/>
      <c r="TFS67" s="666"/>
      <c r="TFT67" s="666"/>
      <c r="TFU67" s="666"/>
      <c r="TFV67" s="666"/>
      <c r="TFW67" s="666"/>
      <c r="TFX67" s="666"/>
      <c r="TFY67" s="666"/>
      <c r="TFZ67" s="666"/>
      <c r="TGA67" s="1453"/>
      <c r="TGB67" s="1453"/>
      <c r="TGC67" s="1453"/>
      <c r="TGD67" s="1454"/>
      <c r="TGE67" s="666"/>
      <c r="TGF67" s="666"/>
      <c r="TGG67" s="666"/>
      <c r="TGH67" s="1455"/>
      <c r="TGI67" s="666"/>
      <c r="TGJ67" s="666"/>
      <c r="TGK67" s="666"/>
      <c r="TGL67" s="666"/>
      <c r="TGM67" s="666"/>
      <c r="TGN67" s="666"/>
      <c r="TGO67" s="666"/>
      <c r="TGP67" s="666"/>
      <c r="TGQ67" s="666"/>
      <c r="TGR67" s="1453"/>
      <c r="TGS67" s="1453"/>
      <c r="TGT67" s="1453"/>
      <c r="TGU67" s="1454"/>
      <c r="TGV67" s="666"/>
      <c r="TGW67" s="666"/>
      <c r="TGX67" s="666"/>
      <c r="TGY67" s="1455"/>
      <c r="TGZ67" s="666"/>
      <c r="THA67" s="666"/>
      <c r="THB67" s="666"/>
      <c r="THC67" s="666"/>
      <c r="THD67" s="666"/>
      <c r="THE67" s="666"/>
      <c r="THF67" s="666"/>
      <c r="THG67" s="666"/>
      <c r="THH67" s="666"/>
      <c r="THI67" s="1453"/>
      <c r="THJ67" s="1453"/>
      <c r="THK67" s="1453"/>
      <c r="THL67" s="1454"/>
      <c r="THM67" s="666"/>
      <c r="THN67" s="666"/>
      <c r="THO67" s="666"/>
      <c r="THP67" s="1455"/>
      <c r="THQ67" s="666"/>
      <c r="THR67" s="666"/>
      <c r="THS67" s="666"/>
      <c r="THT67" s="666"/>
      <c r="THU67" s="666"/>
      <c r="THV67" s="666"/>
      <c r="THW67" s="666"/>
      <c r="THX67" s="666"/>
      <c r="THY67" s="666"/>
      <c r="THZ67" s="1453"/>
      <c r="TIA67" s="1453"/>
      <c r="TIB67" s="1453"/>
      <c r="TIC67" s="1454"/>
      <c r="TID67" s="666"/>
      <c r="TIE67" s="666"/>
      <c r="TIF67" s="666"/>
      <c r="TIG67" s="1455"/>
      <c r="TIH67" s="666"/>
      <c r="TII67" s="666"/>
      <c r="TIJ67" s="666"/>
      <c r="TIK67" s="666"/>
      <c r="TIL67" s="666"/>
      <c r="TIM67" s="666"/>
      <c r="TIN67" s="666"/>
      <c r="TIO67" s="666"/>
      <c r="TIP67" s="666"/>
      <c r="TIQ67" s="1453"/>
      <c r="TIR67" s="1453"/>
      <c r="TIS67" s="1453"/>
      <c r="TIT67" s="1454"/>
      <c r="TIU67" s="666"/>
      <c r="TIV67" s="666"/>
      <c r="TIW67" s="666"/>
      <c r="TIX67" s="1455"/>
      <c r="TIY67" s="666"/>
      <c r="TIZ67" s="666"/>
      <c r="TJA67" s="666"/>
      <c r="TJB67" s="666"/>
      <c r="TJC67" s="666"/>
      <c r="TJD67" s="666"/>
      <c r="TJE67" s="666"/>
      <c r="TJF67" s="666"/>
      <c r="TJG67" s="666"/>
      <c r="TJH67" s="1453"/>
      <c r="TJI67" s="1453"/>
      <c r="TJJ67" s="1453"/>
      <c r="TJK67" s="1454"/>
      <c r="TJL67" s="666"/>
      <c r="TJM67" s="666"/>
      <c r="TJN67" s="666"/>
      <c r="TJO67" s="1455"/>
      <c r="TJP67" s="666"/>
      <c r="TJQ67" s="666"/>
      <c r="TJR67" s="666"/>
      <c r="TJS67" s="666"/>
      <c r="TJT67" s="666"/>
      <c r="TJU67" s="666"/>
      <c r="TJV67" s="666"/>
      <c r="TJW67" s="666"/>
      <c r="TJX67" s="666"/>
      <c r="TJY67" s="1453"/>
      <c r="TJZ67" s="1453"/>
      <c r="TKA67" s="1453"/>
      <c r="TKB67" s="1454"/>
      <c r="TKC67" s="666"/>
      <c r="TKD67" s="666"/>
      <c r="TKE67" s="666"/>
      <c r="TKF67" s="1455"/>
      <c r="TKG67" s="666"/>
      <c r="TKH67" s="666"/>
      <c r="TKI67" s="666"/>
      <c r="TKJ67" s="666"/>
      <c r="TKK67" s="666"/>
      <c r="TKL67" s="666"/>
      <c r="TKM67" s="666"/>
      <c r="TKN67" s="666"/>
      <c r="TKO67" s="666"/>
      <c r="TKP67" s="1453"/>
      <c r="TKQ67" s="1453"/>
      <c r="TKR67" s="1453"/>
      <c r="TKS67" s="1454"/>
      <c r="TKT67" s="666"/>
      <c r="TKU67" s="666"/>
      <c r="TKV67" s="666"/>
      <c r="TKW67" s="1455"/>
      <c r="TKX67" s="666"/>
      <c r="TKY67" s="666"/>
      <c r="TKZ67" s="666"/>
      <c r="TLA67" s="666"/>
      <c r="TLB67" s="666"/>
      <c r="TLC67" s="666"/>
      <c r="TLD67" s="666"/>
      <c r="TLE67" s="666"/>
      <c r="TLF67" s="666"/>
      <c r="TLG67" s="1453"/>
      <c r="TLH67" s="1453"/>
      <c r="TLI67" s="1453"/>
      <c r="TLJ67" s="1454"/>
      <c r="TLK67" s="666"/>
      <c r="TLL67" s="666"/>
      <c r="TLM67" s="666"/>
      <c r="TLN67" s="1455"/>
      <c r="TLO67" s="666"/>
      <c r="TLP67" s="666"/>
      <c r="TLQ67" s="666"/>
      <c r="TLR67" s="666"/>
      <c r="TLS67" s="666"/>
      <c r="TLT67" s="666"/>
      <c r="TLU67" s="666"/>
      <c r="TLV67" s="666"/>
      <c r="TLW67" s="666"/>
      <c r="TLX67" s="1453"/>
      <c r="TLY67" s="1453"/>
      <c r="TLZ67" s="1453"/>
      <c r="TMA67" s="1454"/>
      <c r="TMB67" s="666"/>
      <c r="TMC67" s="666"/>
      <c r="TMD67" s="666"/>
      <c r="TME67" s="1455"/>
      <c r="TMF67" s="666"/>
      <c r="TMG67" s="666"/>
      <c r="TMH67" s="666"/>
      <c r="TMI67" s="666"/>
      <c r="TMJ67" s="666"/>
      <c r="TMK67" s="666"/>
      <c r="TML67" s="666"/>
      <c r="TMM67" s="666"/>
      <c r="TMN67" s="666"/>
      <c r="TMO67" s="1453"/>
      <c r="TMP67" s="1453"/>
      <c r="TMQ67" s="1453"/>
      <c r="TMR67" s="1454"/>
      <c r="TMS67" s="666"/>
      <c r="TMT67" s="666"/>
      <c r="TMU67" s="666"/>
      <c r="TMV67" s="1455"/>
      <c r="TMW67" s="666"/>
      <c r="TMX67" s="666"/>
      <c r="TMY67" s="666"/>
      <c r="TMZ67" s="666"/>
      <c r="TNA67" s="666"/>
      <c r="TNB67" s="666"/>
      <c r="TNC67" s="666"/>
      <c r="TND67" s="666"/>
      <c r="TNE67" s="666"/>
      <c r="TNF67" s="1453"/>
      <c r="TNG67" s="1453"/>
      <c r="TNH67" s="1453"/>
      <c r="TNI67" s="1454"/>
      <c r="TNJ67" s="666"/>
      <c r="TNK67" s="666"/>
      <c r="TNL67" s="666"/>
      <c r="TNM67" s="1455"/>
      <c r="TNN67" s="666"/>
      <c r="TNO67" s="666"/>
      <c r="TNP67" s="666"/>
      <c r="TNQ67" s="666"/>
      <c r="TNR67" s="666"/>
      <c r="TNS67" s="666"/>
      <c r="TNT67" s="666"/>
      <c r="TNU67" s="666"/>
      <c r="TNV67" s="666"/>
      <c r="TNW67" s="1453"/>
      <c r="TNX67" s="1453"/>
      <c r="TNY67" s="1453"/>
      <c r="TNZ67" s="1454"/>
      <c r="TOA67" s="666"/>
      <c r="TOB67" s="666"/>
      <c r="TOC67" s="666"/>
      <c r="TOD67" s="1455"/>
      <c r="TOE67" s="666"/>
      <c r="TOF67" s="666"/>
      <c r="TOG67" s="666"/>
      <c r="TOH67" s="666"/>
      <c r="TOI67" s="666"/>
      <c r="TOJ67" s="666"/>
      <c r="TOK67" s="666"/>
      <c r="TOL67" s="666"/>
      <c r="TOM67" s="666"/>
      <c r="TON67" s="1453"/>
      <c r="TOO67" s="1453"/>
      <c r="TOP67" s="1453"/>
      <c r="TOQ67" s="1454"/>
      <c r="TOR67" s="666"/>
      <c r="TOS67" s="666"/>
      <c r="TOT67" s="666"/>
      <c r="TOU67" s="1455"/>
      <c r="TOV67" s="666"/>
      <c r="TOW67" s="666"/>
      <c r="TOX67" s="666"/>
      <c r="TOY67" s="666"/>
      <c r="TOZ67" s="666"/>
      <c r="TPA67" s="666"/>
      <c r="TPB67" s="666"/>
      <c r="TPC67" s="666"/>
      <c r="TPD67" s="666"/>
      <c r="TPE67" s="1453"/>
      <c r="TPF67" s="1453"/>
      <c r="TPG67" s="1453"/>
      <c r="TPH67" s="1454"/>
      <c r="TPI67" s="666"/>
      <c r="TPJ67" s="666"/>
      <c r="TPK67" s="666"/>
      <c r="TPL67" s="1455"/>
      <c r="TPM67" s="666"/>
      <c r="TPN67" s="666"/>
      <c r="TPO67" s="666"/>
      <c r="TPP67" s="666"/>
      <c r="TPQ67" s="666"/>
      <c r="TPR67" s="666"/>
      <c r="TPS67" s="666"/>
      <c r="TPT67" s="666"/>
      <c r="TPU67" s="666"/>
      <c r="TPV67" s="1453"/>
      <c r="TPW67" s="1453"/>
      <c r="TPX67" s="1453"/>
      <c r="TPY67" s="1454"/>
      <c r="TPZ67" s="666"/>
      <c r="TQA67" s="666"/>
      <c r="TQB67" s="666"/>
      <c r="TQC67" s="1455"/>
      <c r="TQD67" s="666"/>
      <c r="TQE67" s="666"/>
      <c r="TQF67" s="666"/>
      <c r="TQG67" s="666"/>
      <c r="TQH67" s="666"/>
      <c r="TQI67" s="666"/>
      <c r="TQJ67" s="666"/>
      <c r="TQK67" s="666"/>
      <c r="TQL67" s="666"/>
      <c r="TQM67" s="1453"/>
      <c r="TQN67" s="1453"/>
      <c r="TQO67" s="1453"/>
      <c r="TQP67" s="1454"/>
      <c r="TQQ67" s="666"/>
      <c r="TQR67" s="666"/>
      <c r="TQS67" s="666"/>
      <c r="TQT67" s="1455"/>
      <c r="TQU67" s="666"/>
      <c r="TQV67" s="666"/>
      <c r="TQW67" s="666"/>
      <c r="TQX67" s="666"/>
      <c r="TQY67" s="666"/>
      <c r="TQZ67" s="666"/>
      <c r="TRA67" s="666"/>
      <c r="TRB67" s="666"/>
      <c r="TRC67" s="666"/>
      <c r="TRD67" s="1453"/>
      <c r="TRE67" s="1453"/>
      <c r="TRF67" s="1453"/>
      <c r="TRG67" s="1454"/>
      <c r="TRH67" s="666"/>
      <c r="TRI67" s="666"/>
      <c r="TRJ67" s="666"/>
      <c r="TRK67" s="1455"/>
      <c r="TRL67" s="666"/>
      <c r="TRM67" s="666"/>
      <c r="TRN67" s="666"/>
      <c r="TRO67" s="666"/>
      <c r="TRP67" s="666"/>
      <c r="TRQ67" s="666"/>
      <c r="TRR67" s="666"/>
      <c r="TRS67" s="666"/>
      <c r="TRT67" s="666"/>
      <c r="TRU67" s="1453"/>
      <c r="TRV67" s="1453"/>
      <c r="TRW67" s="1453"/>
      <c r="TRX67" s="1454"/>
      <c r="TRY67" s="666"/>
      <c r="TRZ67" s="666"/>
      <c r="TSA67" s="666"/>
      <c r="TSB67" s="1455"/>
      <c r="TSC67" s="666"/>
      <c r="TSD67" s="666"/>
      <c r="TSE67" s="666"/>
      <c r="TSF67" s="666"/>
      <c r="TSG67" s="666"/>
      <c r="TSH67" s="666"/>
      <c r="TSI67" s="666"/>
      <c r="TSJ67" s="666"/>
      <c r="TSK67" s="666"/>
      <c r="TSL67" s="1453"/>
      <c r="TSM67" s="1453"/>
      <c r="TSN67" s="1453"/>
      <c r="TSO67" s="1454"/>
      <c r="TSP67" s="666"/>
      <c r="TSQ67" s="666"/>
      <c r="TSR67" s="666"/>
      <c r="TSS67" s="1455"/>
      <c r="TST67" s="666"/>
      <c r="TSU67" s="666"/>
      <c r="TSV67" s="666"/>
      <c r="TSW67" s="666"/>
      <c r="TSX67" s="666"/>
      <c r="TSY67" s="666"/>
      <c r="TSZ67" s="666"/>
      <c r="TTA67" s="666"/>
      <c r="TTB67" s="666"/>
      <c r="TTC67" s="1453"/>
      <c r="TTD67" s="1453"/>
      <c r="TTE67" s="1453"/>
      <c r="TTF67" s="1454"/>
      <c r="TTG67" s="666"/>
      <c r="TTH67" s="666"/>
      <c r="TTI67" s="666"/>
      <c r="TTJ67" s="1455"/>
      <c r="TTK67" s="666"/>
      <c r="TTL67" s="666"/>
      <c r="TTM67" s="666"/>
      <c r="TTN67" s="666"/>
      <c r="TTO67" s="666"/>
      <c r="TTP67" s="666"/>
      <c r="TTQ67" s="666"/>
      <c r="TTR67" s="666"/>
      <c r="TTS67" s="666"/>
      <c r="TTT67" s="1453"/>
      <c r="TTU67" s="1453"/>
      <c r="TTV67" s="1453"/>
      <c r="TTW67" s="1454"/>
      <c r="TTX67" s="666"/>
      <c r="TTY67" s="666"/>
      <c r="TTZ67" s="666"/>
      <c r="TUA67" s="1455"/>
      <c r="TUB67" s="666"/>
      <c r="TUC67" s="666"/>
      <c r="TUD67" s="666"/>
      <c r="TUE67" s="666"/>
      <c r="TUF67" s="666"/>
      <c r="TUG67" s="666"/>
      <c r="TUH67" s="666"/>
      <c r="TUI67" s="666"/>
      <c r="TUJ67" s="666"/>
      <c r="TUK67" s="1453"/>
      <c r="TUL67" s="1453"/>
      <c r="TUM67" s="1453"/>
      <c r="TUN67" s="1454"/>
      <c r="TUO67" s="666"/>
      <c r="TUP67" s="666"/>
      <c r="TUQ67" s="666"/>
      <c r="TUR67" s="1455"/>
      <c r="TUS67" s="666"/>
      <c r="TUT67" s="666"/>
      <c r="TUU67" s="666"/>
      <c r="TUV67" s="666"/>
      <c r="TUW67" s="666"/>
      <c r="TUX67" s="666"/>
      <c r="TUY67" s="666"/>
      <c r="TUZ67" s="666"/>
      <c r="TVA67" s="666"/>
      <c r="TVB67" s="1453"/>
      <c r="TVC67" s="1453"/>
      <c r="TVD67" s="1453"/>
      <c r="TVE67" s="1454"/>
      <c r="TVF67" s="666"/>
      <c r="TVG67" s="666"/>
      <c r="TVH67" s="666"/>
      <c r="TVI67" s="1455"/>
      <c r="TVJ67" s="666"/>
      <c r="TVK67" s="666"/>
      <c r="TVL67" s="666"/>
      <c r="TVM67" s="666"/>
      <c r="TVN67" s="666"/>
      <c r="TVO67" s="666"/>
      <c r="TVP67" s="666"/>
      <c r="TVQ67" s="666"/>
      <c r="TVR67" s="666"/>
      <c r="TVS67" s="1453"/>
      <c r="TVT67" s="1453"/>
      <c r="TVU67" s="1453"/>
      <c r="TVV67" s="1454"/>
      <c r="TVW67" s="666"/>
      <c r="TVX67" s="666"/>
      <c r="TVY67" s="666"/>
      <c r="TVZ67" s="1455"/>
      <c r="TWA67" s="666"/>
      <c r="TWB67" s="666"/>
      <c r="TWC67" s="666"/>
      <c r="TWD67" s="666"/>
      <c r="TWE67" s="666"/>
      <c r="TWF67" s="666"/>
      <c r="TWG67" s="666"/>
      <c r="TWH67" s="666"/>
      <c r="TWI67" s="666"/>
      <c r="TWJ67" s="1453"/>
      <c r="TWK67" s="1453"/>
      <c r="TWL67" s="1453"/>
      <c r="TWM67" s="1454"/>
      <c r="TWN67" s="666"/>
      <c r="TWO67" s="666"/>
      <c r="TWP67" s="666"/>
      <c r="TWQ67" s="1455"/>
      <c r="TWR67" s="666"/>
      <c r="TWS67" s="666"/>
      <c r="TWT67" s="666"/>
      <c r="TWU67" s="666"/>
      <c r="TWV67" s="666"/>
      <c r="TWW67" s="666"/>
      <c r="TWX67" s="666"/>
      <c r="TWY67" s="666"/>
      <c r="TWZ67" s="666"/>
      <c r="TXA67" s="1453"/>
      <c r="TXB67" s="1453"/>
      <c r="TXC67" s="1453"/>
      <c r="TXD67" s="1454"/>
      <c r="TXE67" s="666"/>
      <c r="TXF67" s="666"/>
      <c r="TXG67" s="666"/>
      <c r="TXH67" s="1455"/>
      <c r="TXI67" s="666"/>
      <c r="TXJ67" s="666"/>
      <c r="TXK67" s="666"/>
      <c r="TXL67" s="666"/>
      <c r="TXM67" s="666"/>
      <c r="TXN67" s="666"/>
      <c r="TXO67" s="666"/>
      <c r="TXP67" s="666"/>
      <c r="TXQ67" s="666"/>
      <c r="TXR67" s="1453"/>
      <c r="TXS67" s="1453"/>
      <c r="TXT67" s="1453"/>
      <c r="TXU67" s="1454"/>
      <c r="TXV67" s="666"/>
      <c r="TXW67" s="666"/>
      <c r="TXX67" s="666"/>
      <c r="TXY67" s="1455"/>
      <c r="TXZ67" s="666"/>
      <c r="TYA67" s="666"/>
      <c r="TYB67" s="666"/>
      <c r="TYC67" s="666"/>
      <c r="TYD67" s="666"/>
      <c r="TYE67" s="666"/>
      <c r="TYF67" s="666"/>
      <c r="TYG67" s="666"/>
      <c r="TYH67" s="666"/>
      <c r="TYI67" s="1453"/>
      <c r="TYJ67" s="1453"/>
      <c r="TYK67" s="1453"/>
      <c r="TYL67" s="1454"/>
      <c r="TYM67" s="666"/>
      <c r="TYN67" s="666"/>
      <c r="TYO67" s="666"/>
      <c r="TYP67" s="1455"/>
      <c r="TYQ67" s="666"/>
      <c r="TYR67" s="666"/>
      <c r="TYS67" s="666"/>
      <c r="TYT67" s="666"/>
      <c r="TYU67" s="666"/>
      <c r="TYV67" s="666"/>
      <c r="TYW67" s="666"/>
      <c r="TYX67" s="666"/>
      <c r="TYY67" s="666"/>
      <c r="TYZ67" s="1453"/>
      <c r="TZA67" s="1453"/>
      <c r="TZB67" s="1453"/>
      <c r="TZC67" s="1454"/>
      <c r="TZD67" s="666"/>
      <c r="TZE67" s="666"/>
      <c r="TZF67" s="666"/>
      <c r="TZG67" s="1455"/>
      <c r="TZH67" s="666"/>
      <c r="TZI67" s="666"/>
      <c r="TZJ67" s="666"/>
      <c r="TZK67" s="666"/>
      <c r="TZL67" s="666"/>
      <c r="TZM67" s="666"/>
      <c r="TZN67" s="666"/>
      <c r="TZO67" s="666"/>
      <c r="TZP67" s="666"/>
      <c r="TZQ67" s="1453"/>
      <c r="TZR67" s="1453"/>
      <c r="TZS67" s="1453"/>
      <c r="TZT67" s="1454"/>
      <c r="TZU67" s="666"/>
      <c r="TZV67" s="666"/>
      <c r="TZW67" s="666"/>
      <c r="TZX67" s="1455"/>
      <c r="TZY67" s="666"/>
      <c r="TZZ67" s="666"/>
      <c r="UAA67" s="666"/>
      <c r="UAB67" s="666"/>
      <c r="UAC67" s="666"/>
      <c r="UAD67" s="666"/>
      <c r="UAE67" s="666"/>
      <c r="UAF67" s="666"/>
      <c r="UAG67" s="666"/>
      <c r="UAH67" s="1453"/>
      <c r="UAI67" s="1453"/>
      <c r="UAJ67" s="1453"/>
      <c r="UAK67" s="1454"/>
      <c r="UAL67" s="666"/>
      <c r="UAM67" s="666"/>
      <c r="UAN67" s="666"/>
      <c r="UAO67" s="1455"/>
      <c r="UAP67" s="666"/>
      <c r="UAQ67" s="666"/>
      <c r="UAR67" s="666"/>
      <c r="UAS67" s="666"/>
      <c r="UAT67" s="666"/>
      <c r="UAU67" s="666"/>
      <c r="UAV67" s="666"/>
      <c r="UAW67" s="666"/>
      <c r="UAX67" s="666"/>
      <c r="UAY67" s="1453"/>
      <c r="UAZ67" s="1453"/>
      <c r="UBA67" s="1453"/>
      <c r="UBB67" s="1454"/>
      <c r="UBC67" s="666"/>
      <c r="UBD67" s="666"/>
      <c r="UBE67" s="666"/>
      <c r="UBF67" s="1455"/>
      <c r="UBG67" s="666"/>
      <c r="UBH67" s="666"/>
      <c r="UBI67" s="666"/>
      <c r="UBJ67" s="666"/>
      <c r="UBK67" s="666"/>
      <c r="UBL67" s="666"/>
      <c r="UBM67" s="666"/>
      <c r="UBN67" s="666"/>
      <c r="UBO67" s="666"/>
      <c r="UBP67" s="1453"/>
      <c r="UBQ67" s="1453"/>
      <c r="UBR67" s="1453"/>
      <c r="UBS67" s="1454"/>
      <c r="UBT67" s="666"/>
      <c r="UBU67" s="666"/>
      <c r="UBV67" s="666"/>
      <c r="UBW67" s="1455"/>
      <c r="UBX67" s="666"/>
      <c r="UBY67" s="666"/>
      <c r="UBZ67" s="666"/>
      <c r="UCA67" s="666"/>
      <c r="UCB67" s="666"/>
      <c r="UCC67" s="666"/>
      <c r="UCD67" s="666"/>
      <c r="UCE67" s="666"/>
      <c r="UCF67" s="666"/>
      <c r="UCG67" s="1453"/>
      <c r="UCH67" s="1453"/>
      <c r="UCI67" s="1453"/>
      <c r="UCJ67" s="1454"/>
      <c r="UCK67" s="666"/>
      <c r="UCL67" s="666"/>
      <c r="UCM67" s="666"/>
      <c r="UCN67" s="1455"/>
      <c r="UCO67" s="666"/>
      <c r="UCP67" s="666"/>
      <c r="UCQ67" s="666"/>
      <c r="UCR67" s="666"/>
      <c r="UCS67" s="666"/>
      <c r="UCT67" s="666"/>
      <c r="UCU67" s="666"/>
      <c r="UCV67" s="666"/>
      <c r="UCW67" s="666"/>
      <c r="UCX67" s="1453"/>
      <c r="UCY67" s="1453"/>
      <c r="UCZ67" s="1453"/>
      <c r="UDA67" s="1454"/>
      <c r="UDB67" s="666"/>
      <c r="UDC67" s="666"/>
      <c r="UDD67" s="666"/>
      <c r="UDE67" s="1455"/>
      <c r="UDF67" s="666"/>
      <c r="UDG67" s="666"/>
      <c r="UDH67" s="666"/>
      <c r="UDI67" s="666"/>
      <c r="UDJ67" s="666"/>
      <c r="UDK67" s="666"/>
      <c r="UDL67" s="666"/>
      <c r="UDM67" s="666"/>
      <c r="UDN67" s="666"/>
      <c r="UDO67" s="1453"/>
      <c r="UDP67" s="1453"/>
      <c r="UDQ67" s="1453"/>
      <c r="UDR67" s="1454"/>
      <c r="UDS67" s="666"/>
      <c r="UDT67" s="666"/>
      <c r="UDU67" s="666"/>
      <c r="UDV67" s="1455"/>
      <c r="UDW67" s="666"/>
      <c r="UDX67" s="666"/>
      <c r="UDY67" s="666"/>
      <c r="UDZ67" s="666"/>
      <c r="UEA67" s="666"/>
      <c r="UEB67" s="666"/>
      <c r="UEC67" s="666"/>
      <c r="UED67" s="666"/>
      <c r="UEE67" s="666"/>
      <c r="UEF67" s="1453"/>
      <c r="UEG67" s="1453"/>
      <c r="UEH67" s="1453"/>
      <c r="UEI67" s="1454"/>
      <c r="UEJ67" s="666"/>
      <c r="UEK67" s="666"/>
      <c r="UEL67" s="666"/>
      <c r="UEM67" s="1455"/>
      <c r="UEN67" s="666"/>
      <c r="UEO67" s="666"/>
      <c r="UEP67" s="666"/>
      <c r="UEQ67" s="666"/>
      <c r="UER67" s="666"/>
      <c r="UES67" s="666"/>
      <c r="UET67" s="666"/>
      <c r="UEU67" s="666"/>
      <c r="UEV67" s="666"/>
      <c r="UEW67" s="1453"/>
      <c r="UEX67" s="1453"/>
      <c r="UEY67" s="1453"/>
      <c r="UEZ67" s="1454"/>
      <c r="UFA67" s="666"/>
      <c r="UFB67" s="666"/>
      <c r="UFC67" s="666"/>
      <c r="UFD67" s="1455"/>
      <c r="UFE67" s="666"/>
      <c r="UFF67" s="666"/>
      <c r="UFG67" s="666"/>
      <c r="UFH67" s="666"/>
      <c r="UFI67" s="666"/>
      <c r="UFJ67" s="666"/>
      <c r="UFK67" s="666"/>
      <c r="UFL67" s="666"/>
      <c r="UFM67" s="666"/>
      <c r="UFN67" s="1453"/>
      <c r="UFO67" s="1453"/>
      <c r="UFP67" s="1453"/>
      <c r="UFQ67" s="1454"/>
      <c r="UFR67" s="666"/>
      <c r="UFS67" s="666"/>
      <c r="UFT67" s="666"/>
      <c r="UFU67" s="1455"/>
      <c r="UFV67" s="666"/>
      <c r="UFW67" s="666"/>
      <c r="UFX67" s="666"/>
      <c r="UFY67" s="666"/>
      <c r="UFZ67" s="666"/>
      <c r="UGA67" s="666"/>
      <c r="UGB67" s="666"/>
      <c r="UGC67" s="666"/>
      <c r="UGD67" s="666"/>
      <c r="UGE67" s="1453"/>
      <c r="UGF67" s="1453"/>
      <c r="UGG67" s="1453"/>
      <c r="UGH67" s="1454"/>
      <c r="UGI67" s="666"/>
      <c r="UGJ67" s="666"/>
      <c r="UGK67" s="666"/>
      <c r="UGL67" s="1455"/>
      <c r="UGM67" s="666"/>
      <c r="UGN67" s="666"/>
      <c r="UGO67" s="666"/>
      <c r="UGP67" s="666"/>
      <c r="UGQ67" s="666"/>
      <c r="UGR67" s="666"/>
      <c r="UGS67" s="666"/>
      <c r="UGT67" s="666"/>
      <c r="UGU67" s="666"/>
      <c r="UGV67" s="1453"/>
      <c r="UGW67" s="1453"/>
      <c r="UGX67" s="1453"/>
      <c r="UGY67" s="1454"/>
      <c r="UGZ67" s="666"/>
      <c r="UHA67" s="666"/>
      <c r="UHB67" s="666"/>
      <c r="UHC67" s="1455"/>
      <c r="UHD67" s="666"/>
      <c r="UHE67" s="666"/>
      <c r="UHF67" s="666"/>
      <c r="UHG67" s="666"/>
      <c r="UHH67" s="666"/>
      <c r="UHI67" s="666"/>
      <c r="UHJ67" s="666"/>
      <c r="UHK67" s="666"/>
      <c r="UHL67" s="666"/>
      <c r="UHM67" s="1453"/>
      <c r="UHN67" s="1453"/>
      <c r="UHO67" s="1453"/>
      <c r="UHP67" s="1454"/>
      <c r="UHQ67" s="666"/>
      <c r="UHR67" s="666"/>
      <c r="UHS67" s="666"/>
      <c r="UHT67" s="1455"/>
      <c r="UHU67" s="666"/>
      <c r="UHV67" s="666"/>
      <c r="UHW67" s="666"/>
      <c r="UHX67" s="666"/>
      <c r="UHY67" s="666"/>
      <c r="UHZ67" s="666"/>
      <c r="UIA67" s="666"/>
      <c r="UIB67" s="666"/>
      <c r="UIC67" s="666"/>
      <c r="UID67" s="1453"/>
      <c r="UIE67" s="1453"/>
      <c r="UIF67" s="1453"/>
      <c r="UIG67" s="1454"/>
      <c r="UIH67" s="666"/>
      <c r="UII67" s="666"/>
      <c r="UIJ67" s="666"/>
      <c r="UIK67" s="1455"/>
      <c r="UIL67" s="666"/>
      <c r="UIM67" s="666"/>
      <c r="UIN67" s="666"/>
      <c r="UIO67" s="666"/>
      <c r="UIP67" s="666"/>
      <c r="UIQ67" s="666"/>
      <c r="UIR67" s="666"/>
      <c r="UIS67" s="666"/>
      <c r="UIT67" s="666"/>
      <c r="UIU67" s="1453"/>
      <c r="UIV67" s="1453"/>
      <c r="UIW67" s="1453"/>
      <c r="UIX67" s="1454"/>
      <c r="UIY67" s="666"/>
      <c r="UIZ67" s="666"/>
      <c r="UJA67" s="666"/>
      <c r="UJB67" s="1455"/>
      <c r="UJC67" s="666"/>
      <c r="UJD67" s="666"/>
      <c r="UJE67" s="666"/>
      <c r="UJF67" s="666"/>
      <c r="UJG67" s="666"/>
      <c r="UJH67" s="666"/>
      <c r="UJI67" s="666"/>
      <c r="UJJ67" s="666"/>
      <c r="UJK67" s="666"/>
      <c r="UJL67" s="1453"/>
      <c r="UJM67" s="1453"/>
      <c r="UJN67" s="1453"/>
      <c r="UJO67" s="1454"/>
      <c r="UJP67" s="666"/>
      <c r="UJQ67" s="666"/>
      <c r="UJR67" s="666"/>
      <c r="UJS67" s="1455"/>
      <c r="UJT67" s="666"/>
      <c r="UJU67" s="666"/>
      <c r="UJV67" s="666"/>
      <c r="UJW67" s="666"/>
      <c r="UJX67" s="666"/>
      <c r="UJY67" s="666"/>
      <c r="UJZ67" s="666"/>
      <c r="UKA67" s="666"/>
      <c r="UKB67" s="666"/>
      <c r="UKC67" s="1453"/>
      <c r="UKD67" s="1453"/>
      <c r="UKE67" s="1453"/>
      <c r="UKF67" s="1454"/>
      <c r="UKG67" s="666"/>
      <c r="UKH67" s="666"/>
      <c r="UKI67" s="666"/>
      <c r="UKJ67" s="1455"/>
      <c r="UKK67" s="666"/>
      <c r="UKL67" s="666"/>
      <c r="UKM67" s="666"/>
      <c r="UKN67" s="666"/>
      <c r="UKO67" s="666"/>
      <c r="UKP67" s="666"/>
      <c r="UKQ67" s="666"/>
      <c r="UKR67" s="666"/>
      <c r="UKS67" s="666"/>
      <c r="UKT67" s="1453"/>
      <c r="UKU67" s="1453"/>
      <c r="UKV67" s="1453"/>
      <c r="UKW67" s="1454"/>
      <c r="UKX67" s="666"/>
      <c r="UKY67" s="666"/>
      <c r="UKZ67" s="666"/>
      <c r="ULA67" s="1455"/>
      <c r="ULB67" s="666"/>
      <c r="ULC67" s="666"/>
      <c r="ULD67" s="666"/>
      <c r="ULE67" s="666"/>
      <c r="ULF67" s="666"/>
      <c r="ULG67" s="666"/>
      <c r="ULH67" s="666"/>
      <c r="ULI67" s="666"/>
      <c r="ULJ67" s="666"/>
      <c r="ULK67" s="1453"/>
      <c r="ULL67" s="1453"/>
      <c r="ULM67" s="1453"/>
      <c r="ULN67" s="1454"/>
      <c r="ULO67" s="666"/>
      <c r="ULP67" s="666"/>
      <c r="ULQ67" s="666"/>
      <c r="ULR67" s="1455"/>
      <c r="ULS67" s="666"/>
      <c r="ULT67" s="666"/>
      <c r="ULU67" s="666"/>
      <c r="ULV67" s="666"/>
      <c r="ULW67" s="666"/>
      <c r="ULX67" s="666"/>
      <c r="ULY67" s="666"/>
      <c r="ULZ67" s="666"/>
      <c r="UMA67" s="666"/>
      <c r="UMB67" s="1453"/>
      <c r="UMC67" s="1453"/>
      <c r="UMD67" s="1453"/>
      <c r="UME67" s="1454"/>
      <c r="UMF67" s="666"/>
      <c r="UMG67" s="666"/>
      <c r="UMH67" s="666"/>
      <c r="UMI67" s="1455"/>
      <c r="UMJ67" s="666"/>
      <c r="UMK67" s="666"/>
      <c r="UML67" s="666"/>
      <c r="UMM67" s="666"/>
      <c r="UMN67" s="666"/>
      <c r="UMO67" s="666"/>
      <c r="UMP67" s="666"/>
      <c r="UMQ67" s="666"/>
      <c r="UMR67" s="666"/>
      <c r="UMS67" s="1453"/>
      <c r="UMT67" s="1453"/>
      <c r="UMU67" s="1453"/>
      <c r="UMV67" s="1454"/>
      <c r="UMW67" s="666"/>
      <c r="UMX67" s="666"/>
      <c r="UMY67" s="666"/>
      <c r="UMZ67" s="1455"/>
      <c r="UNA67" s="666"/>
      <c r="UNB67" s="666"/>
      <c r="UNC67" s="666"/>
      <c r="UND67" s="666"/>
      <c r="UNE67" s="666"/>
      <c r="UNF67" s="666"/>
      <c r="UNG67" s="666"/>
      <c r="UNH67" s="666"/>
      <c r="UNI67" s="666"/>
      <c r="UNJ67" s="1453"/>
      <c r="UNK67" s="1453"/>
      <c r="UNL67" s="1453"/>
      <c r="UNM67" s="1454"/>
      <c r="UNN67" s="666"/>
      <c r="UNO67" s="666"/>
      <c r="UNP67" s="666"/>
      <c r="UNQ67" s="1455"/>
      <c r="UNR67" s="666"/>
      <c r="UNS67" s="666"/>
      <c r="UNT67" s="666"/>
      <c r="UNU67" s="666"/>
      <c r="UNV67" s="666"/>
      <c r="UNW67" s="666"/>
      <c r="UNX67" s="666"/>
      <c r="UNY67" s="666"/>
      <c r="UNZ67" s="666"/>
      <c r="UOA67" s="1453"/>
      <c r="UOB67" s="1453"/>
      <c r="UOC67" s="1453"/>
      <c r="UOD67" s="1454"/>
      <c r="UOE67" s="666"/>
      <c r="UOF67" s="666"/>
      <c r="UOG67" s="666"/>
      <c r="UOH67" s="1455"/>
      <c r="UOI67" s="666"/>
      <c r="UOJ67" s="666"/>
      <c r="UOK67" s="666"/>
      <c r="UOL67" s="666"/>
      <c r="UOM67" s="666"/>
      <c r="UON67" s="666"/>
      <c r="UOO67" s="666"/>
      <c r="UOP67" s="666"/>
      <c r="UOQ67" s="666"/>
      <c r="UOR67" s="1453"/>
      <c r="UOS67" s="1453"/>
      <c r="UOT67" s="1453"/>
      <c r="UOU67" s="1454"/>
      <c r="UOV67" s="666"/>
      <c r="UOW67" s="666"/>
      <c r="UOX67" s="666"/>
      <c r="UOY67" s="1455"/>
      <c r="UOZ67" s="666"/>
      <c r="UPA67" s="666"/>
      <c r="UPB67" s="666"/>
      <c r="UPC67" s="666"/>
      <c r="UPD67" s="666"/>
      <c r="UPE67" s="666"/>
      <c r="UPF67" s="666"/>
      <c r="UPG67" s="666"/>
      <c r="UPH67" s="666"/>
      <c r="UPI67" s="1453"/>
      <c r="UPJ67" s="1453"/>
      <c r="UPK67" s="1453"/>
      <c r="UPL67" s="1454"/>
      <c r="UPM67" s="666"/>
      <c r="UPN67" s="666"/>
      <c r="UPO67" s="666"/>
      <c r="UPP67" s="1455"/>
      <c r="UPQ67" s="666"/>
      <c r="UPR67" s="666"/>
      <c r="UPS67" s="666"/>
      <c r="UPT67" s="666"/>
      <c r="UPU67" s="666"/>
      <c r="UPV67" s="666"/>
      <c r="UPW67" s="666"/>
      <c r="UPX67" s="666"/>
      <c r="UPY67" s="666"/>
      <c r="UPZ67" s="1453"/>
      <c r="UQA67" s="1453"/>
      <c r="UQB67" s="1453"/>
      <c r="UQC67" s="1454"/>
      <c r="UQD67" s="666"/>
      <c r="UQE67" s="666"/>
      <c r="UQF67" s="666"/>
      <c r="UQG67" s="1455"/>
      <c r="UQH67" s="666"/>
      <c r="UQI67" s="666"/>
      <c r="UQJ67" s="666"/>
      <c r="UQK67" s="666"/>
      <c r="UQL67" s="666"/>
      <c r="UQM67" s="666"/>
      <c r="UQN67" s="666"/>
      <c r="UQO67" s="666"/>
      <c r="UQP67" s="666"/>
      <c r="UQQ67" s="1453"/>
      <c r="UQR67" s="1453"/>
      <c r="UQS67" s="1453"/>
      <c r="UQT67" s="1454"/>
      <c r="UQU67" s="666"/>
      <c r="UQV67" s="666"/>
      <c r="UQW67" s="666"/>
      <c r="UQX67" s="1455"/>
      <c r="UQY67" s="666"/>
      <c r="UQZ67" s="666"/>
      <c r="URA67" s="666"/>
      <c r="URB67" s="666"/>
      <c r="URC67" s="666"/>
      <c r="URD67" s="666"/>
      <c r="URE67" s="666"/>
      <c r="URF67" s="666"/>
      <c r="URG67" s="666"/>
      <c r="URH67" s="1453"/>
      <c r="URI67" s="1453"/>
      <c r="URJ67" s="1453"/>
      <c r="URK67" s="1454"/>
      <c r="URL67" s="666"/>
      <c r="URM67" s="666"/>
      <c r="URN67" s="666"/>
      <c r="URO67" s="1455"/>
      <c r="URP67" s="666"/>
      <c r="URQ67" s="666"/>
      <c r="URR67" s="666"/>
      <c r="URS67" s="666"/>
      <c r="URT67" s="666"/>
      <c r="URU67" s="666"/>
      <c r="URV67" s="666"/>
      <c r="URW67" s="666"/>
      <c r="URX67" s="666"/>
      <c r="URY67" s="1453"/>
      <c r="URZ67" s="1453"/>
      <c r="USA67" s="1453"/>
      <c r="USB67" s="1454"/>
      <c r="USC67" s="666"/>
      <c r="USD67" s="666"/>
      <c r="USE67" s="666"/>
      <c r="USF67" s="1455"/>
      <c r="USG67" s="666"/>
      <c r="USH67" s="666"/>
      <c r="USI67" s="666"/>
      <c r="USJ67" s="666"/>
      <c r="USK67" s="666"/>
      <c r="USL67" s="666"/>
      <c r="USM67" s="666"/>
      <c r="USN67" s="666"/>
      <c r="USO67" s="666"/>
      <c r="USP67" s="1453"/>
      <c r="USQ67" s="1453"/>
      <c r="USR67" s="1453"/>
      <c r="USS67" s="1454"/>
      <c r="UST67" s="666"/>
      <c r="USU67" s="666"/>
      <c r="USV67" s="666"/>
      <c r="USW67" s="1455"/>
      <c r="USX67" s="666"/>
      <c r="USY67" s="666"/>
      <c r="USZ67" s="666"/>
      <c r="UTA67" s="666"/>
      <c r="UTB67" s="666"/>
      <c r="UTC67" s="666"/>
      <c r="UTD67" s="666"/>
      <c r="UTE67" s="666"/>
      <c r="UTF67" s="666"/>
      <c r="UTG67" s="1453"/>
      <c r="UTH67" s="1453"/>
      <c r="UTI67" s="1453"/>
      <c r="UTJ67" s="1454"/>
      <c r="UTK67" s="666"/>
      <c r="UTL67" s="666"/>
      <c r="UTM67" s="666"/>
      <c r="UTN67" s="1455"/>
      <c r="UTO67" s="666"/>
      <c r="UTP67" s="666"/>
      <c r="UTQ67" s="666"/>
      <c r="UTR67" s="666"/>
      <c r="UTS67" s="666"/>
      <c r="UTT67" s="666"/>
      <c r="UTU67" s="666"/>
      <c r="UTV67" s="666"/>
      <c r="UTW67" s="666"/>
      <c r="UTX67" s="1453"/>
      <c r="UTY67" s="1453"/>
      <c r="UTZ67" s="1453"/>
      <c r="UUA67" s="1454"/>
      <c r="UUB67" s="666"/>
      <c r="UUC67" s="666"/>
      <c r="UUD67" s="666"/>
      <c r="UUE67" s="1455"/>
      <c r="UUF67" s="666"/>
      <c r="UUG67" s="666"/>
      <c r="UUH67" s="666"/>
      <c r="UUI67" s="666"/>
      <c r="UUJ67" s="666"/>
      <c r="UUK67" s="666"/>
      <c r="UUL67" s="666"/>
      <c r="UUM67" s="666"/>
      <c r="UUN67" s="666"/>
      <c r="UUO67" s="1453"/>
      <c r="UUP67" s="1453"/>
      <c r="UUQ67" s="1453"/>
      <c r="UUR67" s="1454"/>
      <c r="UUS67" s="666"/>
      <c r="UUT67" s="666"/>
      <c r="UUU67" s="666"/>
      <c r="UUV67" s="1455"/>
      <c r="UUW67" s="666"/>
      <c r="UUX67" s="666"/>
      <c r="UUY67" s="666"/>
      <c r="UUZ67" s="666"/>
      <c r="UVA67" s="666"/>
      <c r="UVB67" s="666"/>
      <c r="UVC67" s="666"/>
      <c r="UVD67" s="666"/>
      <c r="UVE67" s="666"/>
      <c r="UVF67" s="1453"/>
      <c r="UVG67" s="1453"/>
      <c r="UVH67" s="1453"/>
      <c r="UVI67" s="1454"/>
      <c r="UVJ67" s="666"/>
      <c r="UVK67" s="666"/>
      <c r="UVL67" s="666"/>
      <c r="UVM67" s="1455"/>
      <c r="UVN67" s="666"/>
      <c r="UVO67" s="666"/>
      <c r="UVP67" s="666"/>
      <c r="UVQ67" s="666"/>
      <c r="UVR67" s="666"/>
      <c r="UVS67" s="666"/>
      <c r="UVT67" s="666"/>
      <c r="UVU67" s="666"/>
      <c r="UVV67" s="666"/>
      <c r="UVW67" s="1453"/>
      <c r="UVX67" s="1453"/>
      <c r="UVY67" s="1453"/>
      <c r="UVZ67" s="1454"/>
      <c r="UWA67" s="666"/>
      <c r="UWB67" s="666"/>
      <c r="UWC67" s="666"/>
      <c r="UWD67" s="1455"/>
      <c r="UWE67" s="666"/>
      <c r="UWF67" s="666"/>
      <c r="UWG67" s="666"/>
      <c r="UWH67" s="666"/>
      <c r="UWI67" s="666"/>
      <c r="UWJ67" s="666"/>
      <c r="UWK67" s="666"/>
      <c r="UWL67" s="666"/>
      <c r="UWM67" s="666"/>
      <c r="UWN67" s="1453"/>
      <c r="UWO67" s="1453"/>
      <c r="UWP67" s="1453"/>
      <c r="UWQ67" s="1454"/>
      <c r="UWR67" s="666"/>
      <c r="UWS67" s="666"/>
      <c r="UWT67" s="666"/>
      <c r="UWU67" s="1455"/>
      <c r="UWV67" s="666"/>
      <c r="UWW67" s="666"/>
      <c r="UWX67" s="666"/>
      <c r="UWY67" s="666"/>
      <c r="UWZ67" s="666"/>
      <c r="UXA67" s="666"/>
      <c r="UXB67" s="666"/>
      <c r="UXC67" s="666"/>
      <c r="UXD67" s="666"/>
      <c r="UXE67" s="1453"/>
      <c r="UXF67" s="1453"/>
      <c r="UXG67" s="1453"/>
      <c r="UXH67" s="1454"/>
      <c r="UXI67" s="666"/>
      <c r="UXJ67" s="666"/>
      <c r="UXK67" s="666"/>
      <c r="UXL67" s="1455"/>
      <c r="UXM67" s="666"/>
      <c r="UXN67" s="666"/>
      <c r="UXO67" s="666"/>
      <c r="UXP67" s="666"/>
      <c r="UXQ67" s="666"/>
      <c r="UXR67" s="666"/>
      <c r="UXS67" s="666"/>
      <c r="UXT67" s="666"/>
      <c r="UXU67" s="666"/>
      <c r="UXV67" s="1453"/>
      <c r="UXW67" s="1453"/>
      <c r="UXX67" s="1453"/>
      <c r="UXY67" s="1454"/>
      <c r="UXZ67" s="666"/>
      <c r="UYA67" s="666"/>
      <c r="UYB67" s="666"/>
      <c r="UYC67" s="1455"/>
      <c r="UYD67" s="666"/>
      <c r="UYE67" s="666"/>
      <c r="UYF67" s="666"/>
      <c r="UYG67" s="666"/>
      <c r="UYH67" s="666"/>
      <c r="UYI67" s="666"/>
      <c r="UYJ67" s="666"/>
      <c r="UYK67" s="666"/>
      <c r="UYL67" s="666"/>
      <c r="UYM67" s="1453"/>
      <c r="UYN67" s="1453"/>
      <c r="UYO67" s="1453"/>
      <c r="UYP67" s="1454"/>
      <c r="UYQ67" s="666"/>
      <c r="UYR67" s="666"/>
      <c r="UYS67" s="666"/>
      <c r="UYT67" s="1455"/>
      <c r="UYU67" s="666"/>
      <c r="UYV67" s="666"/>
      <c r="UYW67" s="666"/>
      <c r="UYX67" s="666"/>
      <c r="UYY67" s="666"/>
      <c r="UYZ67" s="666"/>
      <c r="UZA67" s="666"/>
      <c r="UZB67" s="666"/>
      <c r="UZC67" s="666"/>
      <c r="UZD67" s="1453"/>
      <c r="UZE67" s="1453"/>
      <c r="UZF67" s="1453"/>
      <c r="UZG67" s="1454"/>
      <c r="UZH67" s="666"/>
      <c r="UZI67" s="666"/>
      <c r="UZJ67" s="666"/>
      <c r="UZK67" s="1455"/>
      <c r="UZL67" s="666"/>
      <c r="UZM67" s="666"/>
      <c r="UZN67" s="666"/>
      <c r="UZO67" s="666"/>
      <c r="UZP67" s="666"/>
      <c r="UZQ67" s="666"/>
      <c r="UZR67" s="666"/>
      <c r="UZS67" s="666"/>
      <c r="UZT67" s="666"/>
      <c r="UZU67" s="1453"/>
      <c r="UZV67" s="1453"/>
      <c r="UZW67" s="1453"/>
      <c r="UZX67" s="1454"/>
      <c r="UZY67" s="666"/>
      <c r="UZZ67" s="666"/>
      <c r="VAA67" s="666"/>
      <c r="VAB67" s="1455"/>
      <c r="VAC67" s="666"/>
      <c r="VAD67" s="666"/>
      <c r="VAE67" s="666"/>
      <c r="VAF67" s="666"/>
      <c r="VAG67" s="666"/>
      <c r="VAH67" s="666"/>
      <c r="VAI67" s="666"/>
      <c r="VAJ67" s="666"/>
      <c r="VAK67" s="666"/>
      <c r="VAL67" s="1453"/>
      <c r="VAM67" s="1453"/>
      <c r="VAN67" s="1453"/>
      <c r="VAO67" s="1454"/>
      <c r="VAP67" s="666"/>
      <c r="VAQ67" s="666"/>
      <c r="VAR67" s="666"/>
      <c r="VAS67" s="1455"/>
      <c r="VAT67" s="666"/>
      <c r="VAU67" s="666"/>
      <c r="VAV67" s="666"/>
      <c r="VAW67" s="666"/>
      <c r="VAX67" s="666"/>
      <c r="VAY67" s="666"/>
      <c r="VAZ67" s="666"/>
      <c r="VBA67" s="666"/>
      <c r="VBB67" s="666"/>
      <c r="VBC67" s="1453"/>
      <c r="VBD67" s="1453"/>
      <c r="VBE67" s="1453"/>
      <c r="VBF67" s="1454"/>
      <c r="VBG67" s="666"/>
      <c r="VBH67" s="666"/>
      <c r="VBI67" s="666"/>
      <c r="VBJ67" s="1455"/>
      <c r="VBK67" s="666"/>
      <c r="VBL67" s="666"/>
      <c r="VBM67" s="666"/>
      <c r="VBN67" s="666"/>
      <c r="VBO67" s="666"/>
      <c r="VBP67" s="666"/>
      <c r="VBQ67" s="666"/>
      <c r="VBR67" s="666"/>
      <c r="VBS67" s="666"/>
      <c r="VBT67" s="1453"/>
      <c r="VBU67" s="1453"/>
      <c r="VBV67" s="1453"/>
      <c r="VBW67" s="1454"/>
      <c r="VBX67" s="666"/>
      <c r="VBY67" s="666"/>
      <c r="VBZ67" s="666"/>
      <c r="VCA67" s="1455"/>
      <c r="VCB67" s="666"/>
      <c r="VCC67" s="666"/>
      <c r="VCD67" s="666"/>
      <c r="VCE67" s="666"/>
      <c r="VCF67" s="666"/>
      <c r="VCG67" s="666"/>
      <c r="VCH67" s="666"/>
      <c r="VCI67" s="666"/>
      <c r="VCJ67" s="666"/>
      <c r="VCK67" s="1453"/>
      <c r="VCL67" s="1453"/>
      <c r="VCM67" s="1453"/>
      <c r="VCN67" s="1454"/>
      <c r="VCO67" s="666"/>
      <c r="VCP67" s="666"/>
      <c r="VCQ67" s="666"/>
      <c r="VCR67" s="1455"/>
      <c r="VCS67" s="666"/>
      <c r="VCT67" s="666"/>
      <c r="VCU67" s="666"/>
      <c r="VCV67" s="666"/>
      <c r="VCW67" s="666"/>
      <c r="VCX67" s="666"/>
      <c r="VCY67" s="666"/>
      <c r="VCZ67" s="666"/>
      <c r="VDA67" s="666"/>
      <c r="VDB67" s="1453"/>
      <c r="VDC67" s="1453"/>
      <c r="VDD67" s="1453"/>
      <c r="VDE67" s="1454"/>
      <c r="VDF67" s="666"/>
      <c r="VDG67" s="666"/>
      <c r="VDH67" s="666"/>
      <c r="VDI67" s="1455"/>
      <c r="VDJ67" s="666"/>
      <c r="VDK67" s="666"/>
      <c r="VDL67" s="666"/>
      <c r="VDM67" s="666"/>
      <c r="VDN67" s="666"/>
      <c r="VDO67" s="666"/>
      <c r="VDP67" s="666"/>
      <c r="VDQ67" s="666"/>
      <c r="VDR67" s="666"/>
      <c r="VDS67" s="1453"/>
      <c r="VDT67" s="1453"/>
      <c r="VDU67" s="1453"/>
      <c r="VDV67" s="1454"/>
      <c r="VDW67" s="666"/>
      <c r="VDX67" s="666"/>
      <c r="VDY67" s="666"/>
      <c r="VDZ67" s="1455"/>
      <c r="VEA67" s="666"/>
      <c r="VEB67" s="666"/>
      <c r="VEC67" s="666"/>
      <c r="VED67" s="666"/>
      <c r="VEE67" s="666"/>
      <c r="VEF67" s="666"/>
      <c r="VEG67" s="666"/>
      <c r="VEH67" s="666"/>
      <c r="VEI67" s="666"/>
      <c r="VEJ67" s="1453"/>
      <c r="VEK67" s="1453"/>
      <c r="VEL67" s="1453"/>
      <c r="VEM67" s="1454"/>
      <c r="VEN67" s="666"/>
      <c r="VEO67" s="666"/>
      <c r="VEP67" s="666"/>
      <c r="VEQ67" s="1455"/>
      <c r="VER67" s="666"/>
      <c r="VES67" s="666"/>
      <c r="VET67" s="666"/>
      <c r="VEU67" s="666"/>
      <c r="VEV67" s="666"/>
      <c r="VEW67" s="666"/>
      <c r="VEX67" s="666"/>
      <c r="VEY67" s="666"/>
      <c r="VEZ67" s="666"/>
      <c r="VFA67" s="1453"/>
      <c r="VFB67" s="1453"/>
      <c r="VFC67" s="1453"/>
      <c r="VFD67" s="1454"/>
      <c r="VFE67" s="666"/>
      <c r="VFF67" s="666"/>
      <c r="VFG67" s="666"/>
      <c r="VFH67" s="1455"/>
      <c r="VFI67" s="666"/>
      <c r="VFJ67" s="666"/>
      <c r="VFK67" s="666"/>
      <c r="VFL67" s="666"/>
      <c r="VFM67" s="666"/>
      <c r="VFN67" s="666"/>
      <c r="VFO67" s="666"/>
      <c r="VFP67" s="666"/>
      <c r="VFQ67" s="666"/>
      <c r="VFR67" s="1453"/>
      <c r="VFS67" s="1453"/>
      <c r="VFT67" s="1453"/>
      <c r="VFU67" s="1454"/>
      <c r="VFV67" s="666"/>
      <c r="VFW67" s="666"/>
      <c r="VFX67" s="666"/>
      <c r="VFY67" s="1455"/>
      <c r="VFZ67" s="666"/>
      <c r="VGA67" s="666"/>
      <c r="VGB67" s="666"/>
      <c r="VGC67" s="666"/>
      <c r="VGD67" s="666"/>
      <c r="VGE67" s="666"/>
      <c r="VGF67" s="666"/>
      <c r="VGG67" s="666"/>
      <c r="VGH67" s="666"/>
      <c r="VGI67" s="1453"/>
      <c r="VGJ67" s="1453"/>
      <c r="VGK67" s="1453"/>
      <c r="VGL67" s="1454"/>
      <c r="VGM67" s="666"/>
      <c r="VGN67" s="666"/>
      <c r="VGO67" s="666"/>
      <c r="VGP67" s="1455"/>
      <c r="VGQ67" s="666"/>
      <c r="VGR67" s="666"/>
      <c r="VGS67" s="666"/>
      <c r="VGT67" s="666"/>
      <c r="VGU67" s="666"/>
      <c r="VGV67" s="666"/>
      <c r="VGW67" s="666"/>
      <c r="VGX67" s="666"/>
      <c r="VGY67" s="666"/>
      <c r="VGZ67" s="1453"/>
      <c r="VHA67" s="1453"/>
      <c r="VHB67" s="1453"/>
      <c r="VHC67" s="1454"/>
      <c r="VHD67" s="666"/>
      <c r="VHE67" s="666"/>
      <c r="VHF67" s="666"/>
      <c r="VHG67" s="1455"/>
      <c r="VHH67" s="666"/>
      <c r="VHI67" s="666"/>
      <c r="VHJ67" s="666"/>
      <c r="VHK67" s="666"/>
      <c r="VHL67" s="666"/>
      <c r="VHM67" s="666"/>
      <c r="VHN67" s="666"/>
      <c r="VHO67" s="666"/>
      <c r="VHP67" s="666"/>
      <c r="VHQ67" s="1453"/>
      <c r="VHR67" s="1453"/>
      <c r="VHS67" s="1453"/>
      <c r="VHT67" s="1454"/>
      <c r="VHU67" s="666"/>
      <c r="VHV67" s="666"/>
      <c r="VHW67" s="666"/>
      <c r="VHX67" s="1455"/>
      <c r="VHY67" s="666"/>
      <c r="VHZ67" s="666"/>
      <c r="VIA67" s="666"/>
      <c r="VIB67" s="666"/>
      <c r="VIC67" s="666"/>
      <c r="VID67" s="666"/>
      <c r="VIE67" s="666"/>
      <c r="VIF67" s="666"/>
      <c r="VIG67" s="666"/>
      <c r="VIH67" s="1453"/>
      <c r="VII67" s="1453"/>
      <c r="VIJ67" s="1453"/>
      <c r="VIK67" s="1454"/>
      <c r="VIL67" s="666"/>
      <c r="VIM67" s="666"/>
      <c r="VIN67" s="666"/>
      <c r="VIO67" s="1455"/>
      <c r="VIP67" s="666"/>
      <c r="VIQ67" s="666"/>
      <c r="VIR67" s="666"/>
      <c r="VIS67" s="666"/>
      <c r="VIT67" s="666"/>
      <c r="VIU67" s="666"/>
      <c r="VIV67" s="666"/>
      <c r="VIW67" s="666"/>
      <c r="VIX67" s="666"/>
      <c r="VIY67" s="1453"/>
      <c r="VIZ67" s="1453"/>
      <c r="VJA67" s="1453"/>
      <c r="VJB67" s="1454"/>
      <c r="VJC67" s="666"/>
      <c r="VJD67" s="666"/>
      <c r="VJE67" s="666"/>
      <c r="VJF67" s="1455"/>
      <c r="VJG67" s="666"/>
      <c r="VJH67" s="666"/>
      <c r="VJI67" s="666"/>
      <c r="VJJ67" s="666"/>
      <c r="VJK67" s="666"/>
      <c r="VJL67" s="666"/>
      <c r="VJM67" s="666"/>
      <c r="VJN67" s="666"/>
      <c r="VJO67" s="666"/>
      <c r="VJP67" s="1453"/>
      <c r="VJQ67" s="1453"/>
      <c r="VJR67" s="1453"/>
      <c r="VJS67" s="1454"/>
      <c r="VJT67" s="666"/>
      <c r="VJU67" s="666"/>
      <c r="VJV67" s="666"/>
      <c r="VJW67" s="1455"/>
      <c r="VJX67" s="666"/>
      <c r="VJY67" s="666"/>
      <c r="VJZ67" s="666"/>
      <c r="VKA67" s="666"/>
      <c r="VKB67" s="666"/>
      <c r="VKC67" s="666"/>
      <c r="VKD67" s="666"/>
      <c r="VKE67" s="666"/>
      <c r="VKF67" s="666"/>
      <c r="VKG67" s="1453"/>
      <c r="VKH67" s="1453"/>
      <c r="VKI67" s="1453"/>
      <c r="VKJ67" s="1454"/>
      <c r="VKK67" s="666"/>
      <c r="VKL67" s="666"/>
      <c r="VKM67" s="666"/>
      <c r="VKN67" s="1455"/>
      <c r="VKO67" s="666"/>
      <c r="VKP67" s="666"/>
      <c r="VKQ67" s="666"/>
      <c r="VKR67" s="666"/>
      <c r="VKS67" s="666"/>
      <c r="VKT67" s="666"/>
      <c r="VKU67" s="666"/>
      <c r="VKV67" s="666"/>
      <c r="VKW67" s="666"/>
      <c r="VKX67" s="1453"/>
      <c r="VKY67" s="1453"/>
      <c r="VKZ67" s="1453"/>
      <c r="VLA67" s="1454"/>
      <c r="VLB67" s="666"/>
      <c r="VLC67" s="666"/>
      <c r="VLD67" s="666"/>
      <c r="VLE67" s="1455"/>
      <c r="VLF67" s="666"/>
      <c r="VLG67" s="666"/>
      <c r="VLH67" s="666"/>
      <c r="VLI67" s="666"/>
      <c r="VLJ67" s="666"/>
      <c r="VLK67" s="666"/>
      <c r="VLL67" s="666"/>
      <c r="VLM67" s="666"/>
      <c r="VLN67" s="666"/>
      <c r="VLO67" s="1453"/>
      <c r="VLP67" s="1453"/>
      <c r="VLQ67" s="1453"/>
      <c r="VLR67" s="1454"/>
      <c r="VLS67" s="666"/>
      <c r="VLT67" s="666"/>
      <c r="VLU67" s="666"/>
      <c r="VLV67" s="1455"/>
      <c r="VLW67" s="666"/>
      <c r="VLX67" s="666"/>
      <c r="VLY67" s="666"/>
      <c r="VLZ67" s="666"/>
      <c r="VMA67" s="666"/>
      <c r="VMB67" s="666"/>
      <c r="VMC67" s="666"/>
      <c r="VMD67" s="666"/>
      <c r="VME67" s="666"/>
      <c r="VMF67" s="1453"/>
      <c r="VMG67" s="1453"/>
      <c r="VMH67" s="1453"/>
      <c r="VMI67" s="1454"/>
      <c r="VMJ67" s="666"/>
      <c r="VMK67" s="666"/>
      <c r="VML67" s="666"/>
      <c r="VMM67" s="1455"/>
      <c r="VMN67" s="666"/>
      <c r="VMO67" s="666"/>
      <c r="VMP67" s="666"/>
      <c r="VMQ67" s="666"/>
      <c r="VMR67" s="666"/>
      <c r="VMS67" s="666"/>
      <c r="VMT67" s="666"/>
      <c r="VMU67" s="666"/>
      <c r="VMV67" s="666"/>
      <c r="VMW67" s="1453"/>
      <c r="VMX67" s="1453"/>
      <c r="VMY67" s="1453"/>
      <c r="VMZ67" s="1454"/>
      <c r="VNA67" s="666"/>
      <c r="VNB67" s="666"/>
      <c r="VNC67" s="666"/>
      <c r="VND67" s="1455"/>
      <c r="VNE67" s="666"/>
      <c r="VNF67" s="666"/>
      <c r="VNG67" s="666"/>
      <c r="VNH67" s="666"/>
      <c r="VNI67" s="666"/>
      <c r="VNJ67" s="666"/>
      <c r="VNK67" s="666"/>
      <c r="VNL67" s="666"/>
      <c r="VNM67" s="666"/>
      <c r="VNN67" s="1453"/>
      <c r="VNO67" s="1453"/>
      <c r="VNP67" s="1453"/>
      <c r="VNQ67" s="1454"/>
      <c r="VNR67" s="666"/>
      <c r="VNS67" s="666"/>
      <c r="VNT67" s="666"/>
      <c r="VNU67" s="1455"/>
      <c r="VNV67" s="666"/>
      <c r="VNW67" s="666"/>
      <c r="VNX67" s="666"/>
      <c r="VNY67" s="666"/>
      <c r="VNZ67" s="666"/>
      <c r="VOA67" s="666"/>
      <c r="VOB67" s="666"/>
      <c r="VOC67" s="666"/>
      <c r="VOD67" s="666"/>
      <c r="VOE67" s="1453"/>
      <c r="VOF67" s="1453"/>
      <c r="VOG67" s="1453"/>
      <c r="VOH67" s="1454"/>
      <c r="VOI67" s="666"/>
      <c r="VOJ67" s="666"/>
      <c r="VOK67" s="666"/>
      <c r="VOL67" s="1455"/>
      <c r="VOM67" s="666"/>
      <c r="VON67" s="666"/>
      <c r="VOO67" s="666"/>
      <c r="VOP67" s="666"/>
      <c r="VOQ67" s="666"/>
      <c r="VOR67" s="666"/>
      <c r="VOS67" s="666"/>
      <c r="VOT67" s="666"/>
      <c r="VOU67" s="666"/>
      <c r="VOV67" s="1453"/>
      <c r="VOW67" s="1453"/>
      <c r="VOX67" s="1453"/>
      <c r="VOY67" s="1454"/>
      <c r="VOZ67" s="666"/>
      <c r="VPA67" s="666"/>
      <c r="VPB67" s="666"/>
      <c r="VPC67" s="1455"/>
      <c r="VPD67" s="666"/>
      <c r="VPE67" s="666"/>
      <c r="VPF67" s="666"/>
      <c r="VPG67" s="666"/>
      <c r="VPH67" s="666"/>
      <c r="VPI67" s="666"/>
      <c r="VPJ67" s="666"/>
      <c r="VPK67" s="666"/>
      <c r="VPL67" s="666"/>
      <c r="VPM67" s="1453"/>
      <c r="VPN67" s="1453"/>
      <c r="VPO67" s="1453"/>
      <c r="VPP67" s="1454"/>
      <c r="VPQ67" s="666"/>
      <c r="VPR67" s="666"/>
      <c r="VPS67" s="666"/>
      <c r="VPT67" s="1455"/>
      <c r="VPU67" s="666"/>
      <c r="VPV67" s="666"/>
      <c r="VPW67" s="666"/>
      <c r="VPX67" s="666"/>
      <c r="VPY67" s="666"/>
      <c r="VPZ67" s="666"/>
      <c r="VQA67" s="666"/>
      <c r="VQB67" s="666"/>
      <c r="VQC67" s="666"/>
      <c r="VQD67" s="1453"/>
      <c r="VQE67" s="1453"/>
      <c r="VQF67" s="1453"/>
      <c r="VQG67" s="1454"/>
      <c r="VQH67" s="666"/>
      <c r="VQI67" s="666"/>
      <c r="VQJ67" s="666"/>
      <c r="VQK67" s="1455"/>
      <c r="VQL67" s="666"/>
      <c r="VQM67" s="666"/>
      <c r="VQN67" s="666"/>
      <c r="VQO67" s="666"/>
      <c r="VQP67" s="666"/>
      <c r="VQQ67" s="666"/>
      <c r="VQR67" s="666"/>
      <c r="VQS67" s="666"/>
      <c r="VQT67" s="666"/>
      <c r="VQU67" s="1453"/>
      <c r="VQV67" s="1453"/>
      <c r="VQW67" s="1453"/>
      <c r="VQX67" s="1454"/>
      <c r="VQY67" s="666"/>
      <c r="VQZ67" s="666"/>
      <c r="VRA67" s="666"/>
      <c r="VRB67" s="1455"/>
      <c r="VRC67" s="666"/>
      <c r="VRD67" s="666"/>
      <c r="VRE67" s="666"/>
      <c r="VRF67" s="666"/>
      <c r="VRG67" s="666"/>
      <c r="VRH67" s="666"/>
      <c r="VRI67" s="666"/>
      <c r="VRJ67" s="666"/>
      <c r="VRK67" s="666"/>
      <c r="VRL67" s="1453"/>
      <c r="VRM67" s="1453"/>
      <c r="VRN67" s="1453"/>
      <c r="VRO67" s="1454"/>
      <c r="VRP67" s="666"/>
      <c r="VRQ67" s="666"/>
      <c r="VRR67" s="666"/>
      <c r="VRS67" s="1455"/>
      <c r="VRT67" s="666"/>
      <c r="VRU67" s="666"/>
      <c r="VRV67" s="666"/>
      <c r="VRW67" s="666"/>
      <c r="VRX67" s="666"/>
      <c r="VRY67" s="666"/>
      <c r="VRZ67" s="666"/>
      <c r="VSA67" s="666"/>
      <c r="VSB67" s="666"/>
      <c r="VSC67" s="1453"/>
      <c r="VSD67" s="1453"/>
      <c r="VSE67" s="1453"/>
      <c r="VSF67" s="1454"/>
      <c r="VSG67" s="666"/>
      <c r="VSH67" s="666"/>
      <c r="VSI67" s="666"/>
      <c r="VSJ67" s="1455"/>
      <c r="VSK67" s="666"/>
      <c r="VSL67" s="666"/>
      <c r="VSM67" s="666"/>
      <c r="VSN67" s="666"/>
      <c r="VSO67" s="666"/>
      <c r="VSP67" s="666"/>
      <c r="VSQ67" s="666"/>
      <c r="VSR67" s="666"/>
      <c r="VSS67" s="666"/>
      <c r="VST67" s="1453"/>
      <c r="VSU67" s="1453"/>
      <c r="VSV67" s="1453"/>
      <c r="VSW67" s="1454"/>
      <c r="VSX67" s="666"/>
      <c r="VSY67" s="666"/>
      <c r="VSZ67" s="666"/>
      <c r="VTA67" s="1455"/>
      <c r="VTB67" s="666"/>
      <c r="VTC67" s="666"/>
      <c r="VTD67" s="666"/>
      <c r="VTE67" s="666"/>
      <c r="VTF67" s="666"/>
      <c r="VTG67" s="666"/>
      <c r="VTH67" s="666"/>
      <c r="VTI67" s="666"/>
      <c r="VTJ67" s="666"/>
      <c r="VTK67" s="1453"/>
      <c r="VTL67" s="1453"/>
      <c r="VTM67" s="1453"/>
      <c r="VTN67" s="1454"/>
      <c r="VTO67" s="666"/>
      <c r="VTP67" s="666"/>
      <c r="VTQ67" s="666"/>
      <c r="VTR67" s="1455"/>
      <c r="VTS67" s="666"/>
      <c r="VTT67" s="666"/>
      <c r="VTU67" s="666"/>
      <c r="VTV67" s="666"/>
      <c r="VTW67" s="666"/>
      <c r="VTX67" s="666"/>
      <c r="VTY67" s="666"/>
      <c r="VTZ67" s="666"/>
      <c r="VUA67" s="666"/>
      <c r="VUB67" s="1453"/>
      <c r="VUC67" s="1453"/>
      <c r="VUD67" s="1453"/>
      <c r="VUE67" s="1454"/>
      <c r="VUF67" s="666"/>
      <c r="VUG67" s="666"/>
      <c r="VUH67" s="666"/>
      <c r="VUI67" s="1455"/>
      <c r="VUJ67" s="666"/>
      <c r="VUK67" s="666"/>
      <c r="VUL67" s="666"/>
      <c r="VUM67" s="666"/>
      <c r="VUN67" s="666"/>
      <c r="VUO67" s="666"/>
      <c r="VUP67" s="666"/>
      <c r="VUQ67" s="666"/>
      <c r="VUR67" s="666"/>
      <c r="VUS67" s="1453"/>
      <c r="VUT67" s="1453"/>
      <c r="VUU67" s="1453"/>
      <c r="VUV67" s="1454"/>
      <c r="VUW67" s="666"/>
      <c r="VUX67" s="666"/>
      <c r="VUY67" s="666"/>
      <c r="VUZ67" s="1455"/>
      <c r="VVA67" s="666"/>
      <c r="VVB67" s="666"/>
      <c r="VVC67" s="666"/>
      <c r="VVD67" s="666"/>
      <c r="VVE67" s="666"/>
      <c r="VVF67" s="666"/>
      <c r="VVG67" s="666"/>
      <c r="VVH67" s="666"/>
      <c r="VVI67" s="666"/>
      <c r="VVJ67" s="1453"/>
      <c r="VVK67" s="1453"/>
      <c r="VVL67" s="1453"/>
      <c r="VVM67" s="1454"/>
      <c r="VVN67" s="666"/>
      <c r="VVO67" s="666"/>
      <c r="VVP67" s="666"/>
      <c r="VVQ67" s="1455"/>
      <c r="VVR67" s="666"/>
      <c r="VVS67" s="666"/>
      <c r="VVT67" s="666"/>
      <c r="VVU67" s="666"/>
      <c r="VVV67" s="666"/>
      <c r="VVW67" s="666"/>
      <c r="VVX67" s="666"/>
      <c r="VVY67" s="666"/>
      <c r="VVZ67" s="666"/>
      <c r="VWA67" s="1453"/>
      <c r="VWB67" s="1453"/>
      <c r="VWC67" s="1453"/>
      <c r="VWD67" s="1454"/>
      <c r="VWE67" s="666"/>
      <c r="VWF67" s="666"/>
      <c r="VWG67" s="666"/>
      <c r="VWH67" s="1455"/>
      <c r="VWI67" s="666"/>
      <c r="VWJ67" s="666"/>
      <c r="VWK67" s="666"/>
      <c r="VWL67" s="666"/>
      <c r="VWM67" s="666"/>
      <c r="VWN67" s="666"/>
      <c r="VWO67" s="666"/>
      <c r="VWP67" s="666"/>
      <c r="VWQ67" s="666"/>
      <c r="VWR67" s="1453"/>
      <c r="VWS67" s="1453"/>
      <c r="VWT67" s="1453"/>
      <c r="VWU67" s="1454"/>
      <c r="VWV67" s="666"/>
      <c r="VWW67" s="666"/>
      <c r="VWX67" s="666"/>
      <c r="VWY67" s="1455"/>
      <c r="VWZ67" s="666"/>
      <c r="VXA67" s="666"/>
      <c r="VXB67" s="666"/>
      <c r="VXC67" s="666"/>
      <c r="VXD67" s="666"/>
      <c r="VXE67" s="666"/>
      <c r="VXF67" s="666"/>
      <c r="VXG67" s="666"/>
      <c r="VXH67" s="666"/>
      <c r="VXI67" s="1453"/>
      <c r="VXJ67" s="1453"/>
      <c r="VXK67" s="1453"/>
      <c r="VXL67" s="1454"/>
      <c r="VXM67" s="666"/>
      <c r="VXN67" s="666"/>
      <c r="VXO67" s="666"/>
      <c r="VXP67" s="1455"/>
      <c r="VXQ67" s="666"/>
      <c r="VXR67" s="666"/>
      <c r="VXS67" s="666"/>
      <c r="VXT67" s="666"/>
      <c r="VXU67" s="666"/>
      <c r="VXV67" s="666"/>
      <c r="VXW67" s="666"/>
      <c r="VXX67" s="666"/>
      <c r="VXY67" s="666"/>
      <c r="VXZ67" s="1453"/>
      <c r="VYA67" s="1453"/>
      <c r="VYB67" s="1453"/>
      <c r="VYC67" s="1454"/>
      <c r="VYD67" s="666"/>
      <c r="VYE67" s="666"/>
      <c r="VYF67" s="666"/>
      <c r="VYG67" s="1455"/>
      <c r="VYH67" s="666"/>
      <c r="VYI67" s="666"/>
      <c r="VYJ67" s="666"/>
      <c r="VYK67" s="666"/>
      <c r="VYL67" s="666"/>
      <c r="VYM67" s="666"/>
      <c r="VYN67" s="666"/>
      <c r="VYO67" s="666"/>
      <c r="VYP67" s="666"/>
      <c r="VYQ67" s="1453"/>
      <c r="VYR67" s="1453"/>
      <c r="VYS67" s="1453"/>
      <c r="VYT67" s="1454"/>
      <c r="VYU67" s="666"/>
      <c r="VYV67" s="666"/>
      <c r="VYW67" s="666"/>
      <c r="VYX67" s="1455"/>
      <c r="VYY67" s="666"/>
      <c r="VYZ67" s="666"/>
      <c r="VZA67" s="666"/>
      <c r="VZB67" s="666"/>
      <c r="VZC67" s="666"/>
      <c r="VZD67" s="666"/>
      <c r="VZE67" s="666"/>
      <c r="VZF67" s="666"/>
      <c r="VZG67" s="666"/>
      <c r="VZH67" s="1453"/>
      <c r="VZI67" s="1453"/>
      <c r="VZJ67" s="1453"/>
      <c r="VZK67" s="1454"/>
      <c r="VZL67" s="666"/>
      <c r="VZM67" s="666"/>
      <c r="VZN67" s="666"/>
      <c r="VZO67" s="1455"/>
      <c r="VZP67" s="666"/>
      <c r="VZQ67" s="666"/>
      <c r="VZR67" s="666"/>
      <c r="VZS67" s="666"/>
      <c r="VZT67" s="666"/>
      <c r="VZU67" s="666"/>
      <c r="VZV67" s="666"/>
      <c r="VZW67" s="666"/>
      <c r="VZX67" s="666"/>
      <c r="VZY67" s="1453"/>
      <c r="VZZ67" s="1453"/>
      <c r="WAA67" s="1453"/>
      <c r="WAB67" s="1454"/>
      <c r="WAC67" s="666"/>
      <c r="WAD67" s="666"/>
      <c r="WAE67" s="666"/>
      <c r="WAF67" s="1455"/>
      <c r="WAG67" s="666"/>
      <c r="WAH67" s="666"/>
      <c r="WAI67" s="666"/>
      <c r="WAJ67" s="666"/>
      <c r="WAK67" s="666"/>
      <c r="WAL67" s="666"/>
      <c r="WAM67" s="666"/>
      <c r="WAN67" s="666"/>
      <c r="WAO67" s="666"/>
      <c r="WAP67" s="1453"/>
      <c r="WAQ67" s="1453"/>
      <c r="WAR67" s="1453"/>
      <c r="WAS67" s="1454"/>
      <c r="WAT67" s="666"/>
      <c r="WAU67" s="666"/>
      <c r="WAV67" s="666"/>
      <c r="WAW67" s="1455"/>
      <c r="WAX67" s="666"/>
      <c r="WAY67" s="666"/>
      <c r="WAZ67" s="666"/>
      <c r="WBA67" s="666"/>
      <c r="WBB67" s="666"/>
      <c r="WBC67" s="666"/>
      <c r="WBD67" s="666"/>
      <c r="WBE67" s="666"/>
      <c r="WBF67" s="666"/>
      <c r="WBG67" s="1453"/>
      <c r="WBH67" s="1453"/>
      <c r="WBI67" s="1453"/>
      <c r="WBJ67" s="1454"/>
      <c r="WBK67" s="666"/>
      <c r="WBL67" s="666"/>
      <c r="WBM67" s="666"/>
      <c r="WBN67" s="1455"/>
      <c r="WBO67" s="666"/>
      <c r="WBP67" s="666"/>
      <c r="WBQ67" s="666"/>
      <c r="WBR67" s="666"/>
      <c r="WBS67" s="666"/>
      <c r="WBT67" s="666"/>
      <c r="WBU67" s="666"/>
      <c r="WBV67" s="666"/>
      <c r="WBW67" s="666"/>
      <c r="WBX67" s="1453"/>
      <c r="WBY67" s="1453"/>
      <c r="WBZ67" s="1453"/>
      <c r="WCA67" s="1454"/>
      <c r="WCB67" s="666"/>
      <c r="WCC67" s="666"/>
      <c r="WCD67" s="666"/>
      <c r="WCE67" s="1455"/>
      <c r="WCF67" s="666"/>
      <c r="WCG67" s="666"/>
      <c r="WCH67" s="666"/>
      <c r="WCI67" s="666"/>
      <c r="WCJ67" s="666"/>
      <c r="WCK67" s="666"/>
      <c r="WCL67" s="666"/>
      <c r="WCM67" s="666"/>
      <c r="WCN67" s="666"/>
      <c r="WCO67" s="1453"/>
      <c r="WCP67" s="1453"/>
      <c r="WCQ67" s="1453"/>
      <c r="WCR67" s="1454"/>
      <c r="WCS67" s="666"/>
      <c r="WCT67" s="666"/>
      <c r="WCU67" s="666"/>
      <c r="WCV67" s="1455"/>
      <c r="WCW67" s="666"/>
      <c r="WCX67" s="666"/>
      <c r="WCY67" s="666"/>
      <c r="WCZ67" s="666"/>
      <c r="WDA67" s="666"/>
      <c r="WDB67" s="666"/>
      <c r="WDC67" s="666"/>
      <c r="WDD67" s="666"/>
      <c r="WDE67" s="666"/>
      <c r="WDF67" s="1453"/>
      <c r="WDG67" s="1453"/>
      <c r="WDH67" s="1453"/>
      <c r="WDI67" s="1454"/>
      <c r="WDJ67" s="666"/>
      <c r="WDK67" s="666"/>
      <c r="WDL67" s="666"/>
      <c r="WDM67" s="1455"/>
      <c r="WDN67" s="666"/>
      <c r="WDO67" s="666"/>
      <c r="WDP67" s="666"/>
      <c r="WDQ67" s="666"/>
      <c r="WDR67" s="666"/>
      <c r="WDS67" s="666"/>
      <c r="WDT67" s="666"/>
      <c r="WDU67" s="666"/>
      <c r="WDV67" s="666"/>
      <c r="WDW67" s="1453"/>
      <c r="WDX67" s="1453"/>
      <c r="WDY67" s="1453"/>
      <c r="WDZ67" s="1454"/>
      <c r="WEA67" s="666"/>
      <c r="WEB67" s="666"/>
      <c r="WEC67" s="666"/>
      <c r="WED67" s="1455"/>
      <c r="WEE67" s="666"/>
      <c r="WEF67" s="666"/>
      <c r="WEG67" s="666"/>
      <c r="WEH67" s="666"/>
      <c r="WEI67" s="666"/>
      <c r="WEJ67" s="666"/>
      <c r="WEK67" s="666"/>
      <c r="WEL67" s="666"/>
      <c r="WEM67" s="666"/>
      <c r="WEN67" s="1453"/>
      <c r="WEO67" s="1453"/>
      <c r="WEP67" s="1453"/>
      <c r="WEQ67" s="1454"/>
      <c r="WER67" s="666"/>
      <c r="WES67" s="666"/>
      <c r="WET67" s="666"/>
      <c r="WEU67" s="1455"/>
      <c r="WEV67" s="666"/>
      <c r="WEW67" s="666"/>
      <c r="WEX67" s="666"/>
      <c r="WEY67" s="666"/>
      <c r="WEZ67" s="666"/>
      <c r="WFA67" s="666"/>
      <c r="WFB67" s="666"/>
      <c r="WFC67" s="666"/>
      <c r="WFD67" s="666"/>
      <c r="WFE67" s="1453"/>
      <c r="WFF67" s="1453"/>
      <c r="WFG67" s="1453"/>
      <c r="WFH67" s="1454"/>
      <c r="WFI67" s="666"/>
      <c r="WFJ67" s="666"/>
      <c r="WFK67" s="666"/>
      <c r="WFL67" s="1455"/>
      <c r="WFM67" s="666"/>
      <c r="WFN67" s="666"/>
      <c r="WFO67" s="666"/>
      <c r="WFP67" s="666"/>
      <c r="WFQ67" s="666"/>
      <c r="WFR67" s="666"/>
      <c r="WFS67" s="666"/>
      <c r="WFT67" s="666"/>
      <c r="WFU67" s="666"/>
      <c r="WFV67" s="1453"/>
      <c r="WFW67" s="1453"/>
      <c r="WFX67" s="1453"/>
      <c r="WFY67" s="1454"/>
      <c r="WFZ67" s="666"/>
      <c r="WGA67" s="666"/>
      <c r="WGB67" s="666"/>
      <c r="WGC67" s="1455"/>
      <c r="WGD67" s="666"/>
      <c r="WGE67" s="666"/>
      <c r="WGF67" s="666"/>
      <c r="WGG67" s="666"/>
      <c r="WGH67" s="666"/>
      <c r="WGI67" s="666"/>
      <c r="WGJ67" s="666"/>
      <c r="WGK67" s="666"/>
      <c r="WGL67" s="666"/>
      <c r="WGM67" s="1453"/>
      <c r="WGN67" s="1453"/>
      <c r="WGO67" s="1453"/>
      <c r="WGP67" s="1454"/>
      <c r="WGQ67" s="666"/>
      <c r="WGR67" s="666"/>
      <c r="WGS67" s="666"/>
      <c r="WGT67" s="1455"/>
      <c r="WGU67" s="666"/>
      <c r="WGV67" s="666"/>
      <c r="WGW67" s="666"/>
      <c r="WGX67" s="666"/>
      <c r="WGY67" s="666"/>
      <c r="WGZ67" s="666"/>
      <c r="WHA67" s="666"/>
      <c r="WHB67" s="666"/>
      <c r="WHC67" s="666"/>
      <c r="WHD67" s="1453"/>
      <c r="WHE67" s="1453"/>
      <c r="WHF67" s="1453"/>
      <c r="WHG67" s="1454"/>
      <c r="WHH67" s="666"/>
      <c r="WHI67" s="666"/>
      <c r="WHJ67" s="666"/>
      <c r="WHK67" s="1455"/>
      <c r="WHL67" s="666"/>
      <c r="WHM67" s="666"/>
      <c r="WHN67" s="666"/>
      <c r="WHO67" s="666"/>
      <c r="WHP67" s="666"/>
      <c r="WHQ67" s="666"/>
      <c r="WHR67" s="666"/>
      <c r="WHS67" s="666"/>
      <c r="WHT67" s="666"/>
      <c r="WHU67" s="1453"/>
      <c r="WHV67" s="1453"/>
      <c r="WHW67" s="1453"/>
      <c r="WHX67" s="1454"/>
      <c r="WHY67" s="666"/>
      <c r="WHZ67" s="666"/>
      <c r="WIA67" s="666"/>
      <c r="WIB67" s="1455"/>
      <c r="WIC67" s="666"/>
      <c r="WID67" s="666"/>
      <c r="WIE67" s="666"/>
      <c r="WIF67" s="666"/>
      <c r="WIG67" s="666"/>
      <c r="WIH67" s="666"/>
      <c r="WII67" s="666"/>
      <c r="WIJ67" s="666"/>
      <c r="WIK67" s="666"/>
      <c r="WIL67" s="1453"/>
      <c r="WIM67" s="1453"/>
      <c r="WIN67" s="1453"/>
      <c r="WIO67" s="1454"/>
      <c r="WIP67" s="666"/>
      <c r="WIQ67" s="666"/>
      <c r="WIR67" s="666"/>
      <c r="WIS67" s="1455"/>
      <c r="WIT67" s="666"/>
      <c r="WIU67" s="666"/>
      <c r="WIV67" s="666"/>
      <c r="WIW67" s="666"/>
      <c r="WIX67" s="666"/>
      <c r="WIY67" s="666"/>
      <c r="WIZ67" s="666"/>
      <c r="WJA67" s="666"/>
      <c r="WJB67" s="666"/>
      <c r="WJC67" s="1453"/>
      <c r="WJD67" s="1453"/>
      <c r="WJE67" s="1453"/>
      <c r="WJF67" s="1454"/>
      <c r="WJG67" s="666"/>
      <c r="WJH67" s="666"/>
      <c r="WJI67" s="666"/>
      <c r="WJJ67" s="1455"/>
      <c r="WJK67" s="666"/>
      <c r="WJL67" s="666"/>
      <c r="WJM67" s="666"/>
      <c r="WJN67" s="666"/>
      <c r="WJO67" s="666"/>
      <c r="WJP67" s="666"/>
      <c r="WJQ67" s="666"/>
      <c r="WJR67" s="666"/>
      <c r="WJS67" s="666"/>
      <c r="WJT67" s="1453"/>
      <c r="WJU67" s="1453"/>
      <c r="WJV67" s="1453"/>
      <c r="WJW67" s="1454"/>
      <c r="WJX67" s="666"/>
      <c r="WJY67" s="666"/>
      <c r="WJZ67" s="666"/>
      <c r="WKA67" s="1455"/>
      <c r="WKB67" s="666"/>
      <c r="WKC67" s="666"/>
      <c r="WKD67" s="666"/>
      <c r="WKE67" s="666"/>
      <c r="WKF67" s="666"/>
      <c r="WKG67" s="666"/>
      <c r="WKH67" s="666"/>
      <c r="WKI67" s="666"/>
      <c r="WKJ67" s="666"/>
      <c r="WKK67" s="1453"/>
      <c r="WKL67" s="1453"/>
      <c r="WKM67" s="1453"/>
      <c r="WKN67" s="1454"/>
      <c r="WKO67" s="666"/>
      <c r="WKP67" s="666"/>
      <c r="WKQ67" s="666"/>
      <c r="WKR67" s="1455"/>
      <c r="WKS67" s="666"/>
      <c r="WKT67" s="666"/>
      <c r="WKU67" s="666"/>
      <c r="WKV67" s="666"/>
      <c r="WKW67" s="666"/>
      <c r="WKX67" s="666"/>
      <c r="WKY67" s="666"/>
      <c r="WKZ67" s="666"/>
      <c r="WLA67" s="666"/>
      <c r="WLB67" s="1453"/>
      <c r="WLC67" s="1453"/>
      <c r="WLD67" s="1453"/>
      <c r="WLE67" s="1454"/>
      <c r="WLF67" s="666"/>
      <c r="WLG67" s="666"/>
      <c r="WLH67" s="666"/>
      <c r="WLI67" s="1455"/>
      <c r="WLJ67" s="666"/>
      <c r="WLK67" s="666"/>
      <c r="WLL67" s="666"/>
      <c r="WLM67" s="666"/>
      <c r="WLN67" s="666"/>
      <c r="WLO67" s="666"/>
      <c r="WLP67" s="666"/>
      <c r="WLQ67" s="666"/>
      <c r="WLR67" s="666"/>
      <c r="WLS67" s="1453"/>
      <c r="WLT67" s="1453"/>
      <c r="WLU67" s="1453"/>
      <c r="WLV67" s="1454"/>
      <c r="WLW67" s="666"/>
      <c r="WLX67" s="666"/>
      <c r="WLY67" s="666"/>
      <c r="WLZ67" s="1455"/>
      <c r="WMA67" s="666"/>
      <c r="WMB67" s="666"/>
      <c r="WMC67" s="666"/>
      <c r="WMD67" s="666"/>
      <c r="WME67" s="666"/>
      <c r="WMF67" s="666"/>
      <c r="WMG67" s="666"/>
      <c r="WMH67" s="666"/>
      <c r="WMI67" s="666"/>
      <c r="WMJ67" s="1453"/>
      <c r="WMK67" s="1453"/>
      <c r="WML67" s="1453"/>
      <c r="WMM67" s="1454"/>
      <c r="WMN67" s="666"/>
      <c r="WMO67" s="666"/>
      <c r="WMP67" s="666"/>
      <c r="WMQ67" s="1455"/>
      <c r="WMR67" s="666"/>
      <c r="WMS67" s="666"/>
      <c r="WMT67" s="666"/>
      <c r="WMU67" s="666"/>
      <c r="WMV67" s="666"/>
      <c r="WMW67" s="666"/>
      <c r="WMX67" s="666"/>
      <c r="WMY67" s="666"/>
      <c r="WMZ67" s="666"/>
      <c r="WNA67" s="1453"/>
      <c r="WNB67" s="1453"/>
      <c r="WNC67" s="1453"/>
      <c r="WND67" s="1454"/>
      <c r="WNE67" s="666"/>
      <c r="WNF67" s="666"/>
      <c r="WNG67" s="666"/>
      <c r="WNH67" s="1455"/>
      <c r="WNI67" s="666"/>
      <c r="WNJ67" s="666"/>
      <c r="WNK67" s="666"/>
      <c r="WNL67" s="666"/>
      <c r="WNM67" s="666"/>
      <c r="WNN67" s="666"/>
      <c r="WNO67" s="666"/>
      <c r="WNP67" s="666"/>
      <c r="WNQ67" s="666"/>
      <c r="WNR67" s="1453"/>
      <c r="WNS67" s="1453"/>
      <c r="WNT67" s="1453"/>
      <c r="WNU67" s="1454"/>
      <c r="WNV67" s="666"/>
      <c r="WNW67" s="666"/>
      <c r="WNX67" s="666"/>
      <c r="WNY67" s="1455"/>
      <c r="WNZ67" s="666"/>
      <c r="WOA67" s="666"/>
      <c r="WOB67" s="666"/>
      <c r="WOC67" s="666"/>
      <c r="WOD67" s="666"/>
      <c r="WOE67" s="666"/>
      <c r="WOF67" s="666"/>
      <c r="WOG67" s="666"/>
      <c r="WOH67" s="666"/>
      <c r="WOI67" s="1453"/>
      <c r="WOJ67" s="1453"/>
      <c r="WOK67" s="1453"/>
      <c r="WOL67" s="1454"/>
      <c r="WOM67" s="666"/>
      <c r="WON67" s="666"/>
      <c r="WOO67" s="666"/>
      <c r="WOP67" s="1455"/>
      <c r="WOQ67" s="666"/>
      <c r="WOR67" s="666"/>
      <c r="WOS67" s="666"/>
      <c r="WOT67" s="666"/>
      <c r="WOU67" s="666"/>
      <c r="WOV67" s="666"/>
      <c r="WOW67" s="666"/>
      <c r="WOX67" s="666"/>
      <c r="WOY67" s="666"/>
      <c r="WOZ67" s="1453"/>
      <c r="WPA67" s="1453"/>
      <c r="WPB67" s="1453"/>
      <c r="WPC67" s="1454"/>
      <c r="WPD67" s="666"/>
      <c r="WPE67" s="666"/>
      <c r="WPF67" s="666"/>
      <c r="WPG67" s="1455"/>
      <c r="WPH67" s="666"/>
      <c r="WPI67" s="666"/>
      <c r="WPJ67" s="666"/>
      <c r="WPK67" s="666"/>
      <c r="WPL67" s="666"/>
      <c r="WPM67" s="666"/>
      <c r="WPN67" s="666"/>
      <c r="WPO67" s="666"/>
      <c r="WPP67" s="666"/>
      <c r="WPQ67" s="1453"/>
      <c r="WPR67" s="1453"/>
      <c r="WPS67" s="1453"/>
      <c r="WPT67" s="1454"/>
      <c r="WPU67" s="666"/>
      <c r="WPV67" s="666"/>
      <c r="WPW67" s="666"/>
      <c r="WPX67" s="1455"/>
      <c r="WPY67" s="666"/>
      <c r="WPZ67" s="666"/>
      <c r="WQA67" s="666"/>
      <c r="WQB67" s="666"/>
      <c r="WQC67" s="666"/>
      <c r="WQD67" s="666"/>
      <c r="WQE67" s="666"/>
      <c r="WQF67" s="666"/>
      <c r="WQG67" s="666"/>
      <c r="WQH67" s="1453"/>
      <c r="WQI67" s="1453"/>
      <c r="WQJ67" s="1453"/>
      <c r="WQK67" s="1454"/>
      <c r="WQL67" s="666"/>
      <c r="WQM67" s="666"/>
      <c r="WQN67" s="666"/>
      <c r="WQO67" s="1455"/>
      <c r="WQP67" s="666"/>
      <c r="WQQ67" s="666"/>
      <c r="WQR67" s="666"/>
      <c r="WQS67" s="666"/>
      <c r="WQT67" s="666"/>
      <c r="WQU67" s="666"/>
      <c r="WQV67" s="666"/>
      <c r="WQW67" s="666"/>
      <c r="WQX67" s="666"/>
      <c r="WQY67" s="1453"/>
      <c r="WQZ67" s="1453"/>
      <c r="WRA67" s="1453"/>
      <c r="WRB67" s="1454"/>
      <c r="WRC67" s="666"/>
      <c r="WRD67" s="666"/>
      <c r="WRE67" s="666"/>
      <c r="WRF67" s="1455"/>
      <c r="WRG67" s="666"/>
      <c r="WRH67" s="666"/>
      <c r="WRI67" s="666"/>
      <c r="WRJ67" s="666"/>
      <c r="WRK67" s="666"/>
      <c r="WRL67" s="666"/>
      <c r="WRM67" s="666"/>
      <c r="WRN67" s="666"/>
      <c r="WRO67" s="666"/>
      <c r="WRP67" s="1453"/>
      <c r="WRQ67" s="1453"/>
      <c r="WRR67" s="1453"/>
      <c r="WRS67" s="1454"/>
      <c r="WRT67" s="666"/>
      <c r="WRU67" s="666"/>
      <c r="WRV67" s="666"/>
      <c r="WRW67" s="1455"/>
      <c r="WRX67" s="666"/>
      <c r="WRY67" s="666"/>
      <c r="WRZ67" s="666"/>
      <c r="WSA67" s="666"/>
      <c r="WSB67" s="666"/>
      <c r="WSC67" s="666"/>
      <c r="WSD67" s="666"/>
      <c r="WSE67" s="666"/>
      <c r="WSF67" s="666"/>
      <c r="WSG67" s="1453"/>
      <c r="WSH67" s="1453"/>
      <c r="WSI67" s="1453"/>
      <c r="WSJ67" s="1454"/>
      <c r="WSK67" s="666"/>
      <c r="WSL67" s="666"/>
      <c r="WSM67" s="666"/>
      <c r="WSN67" s="1455"/>
      <c r="WSO67" s="666"/>
      <c r="WSP67" s="666"/>
      <c r="WSQ67" s="666"/>
      <c r="WSR67" s="666"/>
      <c r="WSS67" s="666"/>
      <c r="WST67" s="666"/>
      <c r="WSU67" s="666"/>
      <c r="WSV67" s="666"/>
      <c r="WSW67" s="666"/>
      <c r="WSX67" s="1453"/>
      <c r="WSY67" s="1453"/>
      <c r="WSZ67" s="1453"/>
      <c r="WTA67" s="1454"/>
      <c r="WTB67" s="666"/>
      <c r="WTC67" s="666"/>
      <c r="WTD67" s="666"/>
      <c r="WTE67" s="1455"/>
      <c r="WTF67" s="666"/>
      <c r="WTG67" s="666"/>
      <c r="WTH67" s="666"/>
      <c r="WTI67" s="666"/>
      <c r="WTJ67" s="666"/>
      <c r="WTK67" s="666"/>
      <c r="WTL67" s="666"/>
      <c r="WTM67" s="666"/>
      <c r="WTN67" s="666"/>
      <c r="WTO67" s="1453"/>
      <c r="WTP67" s="1453"/>
      <c r="WTQ67" s="1453"/>
      <c r="WTR67" s="1454"/>
      <c r="WTS67" s="666"/>
      <c r="WTT67" s="666"/>
      <c r="WTU67" s="666"/>
      <c r="WTV67" s="1455"/>
      <c r="WTW67" s="666"/>
      <c r="WTX67" s="666"/>
      <c r="WTY67" s="666"/>
      <c r="WTZ67" s="666"/>
      <c r="WUA67" s="666"/>
      <c r="WUB67" s="666"/>
      <c r="WUC67" s="666"/>
      <c r="WUD67" s="666"/>
      <c r="WUE67" s="666"/>
      <c r="WUF67" s="1453"/>
      <c r="WUG67" s="1453"/>
      <c r="WUH67" s="1453"/>
      <c r="WUI67" s="1454"/>
      <c r="WUJ67" s="666"/>
      <c r="WUK67" s="666"/>
      <c r="WUL67" s="666"/>
      <c r="WUM67" s="1455"/>
      <c r="WUN67" s="666"/>
      <c r="WUO67" s="666"/>
      <c r="WUP67" s="666"/>
      <c r="WUQ67" s="666"/>
      <c r="WUR67" s="666"/>
      <c r="WUS67" s="666"/>
      <c r="WUT67" s="666"/>
      <c r="WUU67" s="666"/>
      <c r="WUV67" s="666"/>
      <c r="WUW67" s="1453"/>
      <c r="WUX67" s="1453"/>
      <c r="WUY67" s="1453"/>
      <c r="WUZ67" s="1454"/>
      <c r="WVA67" s="666"/>
      <c r="WVB67" s="666"/>
      <c r="WVC67" s="666"/>
      <c r="WVD67" s="1455"/>
      <c r="WVE67" s="666"/>
      <c r="WVF67" s="666"/>
      <c r="WVG67" s="666"/>
      <c r="WVH67" s="666"/>
      <c r="WVI67" s="666"/>
      <c r="WVJ67" s="666"/>
      <c r="WVK67" s="666"/>
      <c r="WVL67" s="666"/>
      <c r="WVM67" s="666"/>
      <c r="WVN67" s="1453"/>
      <c r="WVO67" s="1453"/>
      <c r="WVP67" s="1453"/>
      <c r="WVQ67" s="1454"/>
      <c r="WVR67" s="666"/>
      <c r="WVS67" s="666"/>
      <c r="WVT67" s="666"/>
      <c r="WVU67" s="1455"/>
      <c r="WVV67" s="666"/>
      <c r="WVW67" s="666"/>
      <c r="WVX67" s="666"/>
      <c r="WVY67" s="666"/>
      <c r="WVZ67" s="666"/>
      <c r="WWA67" s="666"/>
      <c r="WWB67" s="666"/>
      <c r="WWC67" s="666"/>
      <c r="WWD67" s="666"/>
      <c r="WWE67" s="1453"/>
      <c r="WWF67" s="1453"/>
      <c r="WWG67" s="1453"/>
      <c r="WWH67" s="1454"/>
      <c r="WWI67" s="666"/>
      <c r="WWJ67" s="666"/>
      <c r="WWK67" s="666"/>
      <c r="WWL67" s="1455"/>
      <c r="WWM67" s="666"/>
      <c r="WWN67" s="666"/>
      <c r="WWO67" s="666"/>
      <c r="WWP67" s="666"/>
      <c r="WWQ67" s="666"/>
      <c r="WWR67" s="666"/>
      <c r="WWS67" s="666"/>
      <c r="WWT67" s="666"/>
      <c r="WWU67" s="666"/>
      <c r="WWV67" s="1453"/>
      <c r="WWW67" s="1453"/>
      <c r="WWX67" s="1453"/>
      <c r="WWY67" s="1454"/>
      <c r="WWZ67" s="666"/>
      <c r="WXA67" s="666"/>
      <c r="WXB67" s="666"/>
      <c r="WXC67" s="1455"/>
      <c r="WXD67" s="666"/>
      <c r="WXE67" s="666"/>
      <c r="WXF67" s="666"/>
      <c r="WXG67" s="666"/>
      <c r="WXH67" s="666"/>
      <c r="WXI67" s="666"/>
      <c r="WXJ67" s="666"/>
      <c r="WXK67" s="666"/>
      <c r="WXL67" s="666"/>
      <c r="WXM67" s="1453"/>
      <c r="WXN67" s="1453"/>
      <c r="WXO67" s="1453"/>
      <c r="WXP67" s="1454"/>
      <c r="WXQ67" s="666"/>
      <c r="WXR67" s="666"/>
      <c r="WXS67" s="666"/>
      <c r="WXT67" s="1455"/>
      <c r="WXU67" s="666"/>
      <c r="WXV67" s="666"/>
      <c r="WXW67" s="666"/>
      <c r="WXX67" s="666"/>
      <c r="WXY67" s="666"/>
      <c r="WXZ67" s="666"/>
      <c r="WYA67" s="666"/>
      <c r="WYB67" s="666"/>
      <c r="WYC67" s="666"/>
      <c r="WYD67" s="1453"/>
      <c r="WYE67" s="1453"/>
      <c r="WYF67" s="1453"/>
      <c r="WYG67" s="1454"/>
      <c r="WYH67" s="666"/>
      <c r="WYI67" s="666"/>
      <c r="WYJ67" s="666"/>
      <c r="WYK67" s="1455"/>
      <c r="WYL67" s="666"/>
      <c r="WYM67" s="666"/>
      <c r="WYN67" s="666"/>
      <c r="WYO67" s="666"/>
      <c r="WYP67" s="666"/>
      <c r="WYQ67" s="666"/>
      <c r="WYR67" s="666"/>
      <c r="WYS67" s="666"/>
      <c r="WYT67" s="666"/>
      <c r="WYU67" s="1453"/>
      <c r="WYV67" s="1453"/>
      <c r="WYW67" s="1453"/>
      <c r="WYX67" s="1454"/>
      <c r="WYY67" s="666"/>
      <c r="WYZ67" s="666"/>
      <c r="WZA67" s="666"/>
      <c r="WZB67" s="1455"/>
      <c r="WZC67" s="666"/>
      <c r="WZD67" s="666"/>
      <c r="WZE67" s="666"/>
      <c r="WZF67" s="666"/>
      <c r="WZG67" s="666"/>
      <c r="WZH67" s="666"/>
      <c r="WZI67" s="666"/>
      <c r="WZJ67" s="666"/>
      <c r="WZK67" s="666"/>
      <c r="WZL67" s="1453"/>
      <c r="WZM67" s="1453"/>
      <c r="WZN67" s="1453"/>
      <c r="WZO67" s="1454"/>
      <c r="WZP67" s="666"/>
      <c r="WZQ67" s="666"/>
      <c r="WZR67" s="666"/>
      <c r="WZS67" s="1455"/>
      <c r="WZT67" s="666"/>
      <c r="WZU67" s="666"/>
      <c r="WZV67" s="666"/>
      <c r="WZW67" s="666"/>
      <c r="WZX67" s="666"/>
      <c r="WZY67" s="666"/>
      <c r="WZZ67" s="666"/>
      <c r="XAA67" s="666"/>
      <c r="XAB67" s="666"/>
      <c r="XAC67" s="1453"/>
      <c r="XAD67" s="1453"/>
      <c r="XAE67" s="1453"/>
      <c r="XAF67" s="1454"/>
      <c r="XAG67" s="666"/>
      <c r="XAH67" s="666"/>
      <c r="XAI67" s="666"/>
      <c r="XAJ67" s="1455"/>
      <c r="XAK67" s="666"/>
      <c r="XAL67" s="666"/>
      <c r="XAM67" s="666"/>
      <c r="XAN67" s="666"/>
      <c r="XAO67" s="666"/>
      <c r="XAP67" s="666"/>
      <c r="XAQ67" s="666"/>
      <c r="XAR67" s="666"/>
      <c r="XAS67" s="666"/>
      <c r="XAT67" s="1453"/>
      <c r="XAU67" s="1453"/>
      <c r="XAV67" s="1453"/>
      <c r="XAW67" s="1454"/>
      <c r="XAX67" s="666"/>
      <c r="XAY67" s="666"/>
      <c r="XAZ67" s="666"/>
      <c r="XBA67" s="1455"/>
      <c r="XBB67" s="666"/>
      <c r="XBC67" s="666"/>
      <c r="XBD67" s="666"/>
      <c r="XBE67" s="666"/>
      <c r="XBF67" s="666"/>
      <c r="XBG67" s="666"/>
      <c r="XBH67" s="666"/>
      <c r="XBI67" s="666"/>
      <c r="XBJ67" s="666"/>
      <c r="XBK67" s="1453"/>
      <c r="XBL67" s="1453"/>
      <c r="XBM67" s="1453"/>
      <c r="XBN67" s="1454"/>
      <c r="XBO67" s="666"/>
      <c r="XBP67" s="666"/>
      <c r="XBQ67" s="666"/>
      <c r="XBR67" s="1455"/>
      <c r="XBS67" s="666"/>
      <c r="XBT67" s="666"/>
      <c r="XBU67" s="666"/>
      <c r="XBV67" s="666"/>
      <c r="XBW67" s="666"/>
      <c r="XBX67" s="666"/>
      <c r="XBY67" s="666"/>
      <c r="XBZ67" s="666"/>
      <c r="XCA67" s="666"/>
      <c r="XCB67" s="1453"/>
      <c r="XCC67" s="1453"/>
      <c r="XCD67" s="1453"/>
      <c r="XCE67" s="1454"/>
      <c r="XCF67" s="666"/>
      <c r="XCG67" s="666"/>
      <c r="XCH67" s="666"/>
      <c r="XCI67" s="1455"/>
      <c r="XCJ67" s="666"/>
      <c r="XCK67" s="666"/>
      <c r="XCL67" s="666"/>
      <c r="XCM67" s="666"/>
      <c r="XCN67" s="666"/>
      <c r="XCO67" s="666"/>
      <c r="XCP67" s="666"/>
      <c r="XCQ67" s="666"/>
      <c r="XCR67" s="666"/>
      <c r="XCS67" s="1453"/>
      <c r="XCT67" s="1453"/>
      <c r="XCU67" s="1453"/>
      <c r="XCV67" s="1454"/>
      <c r="XCW67" s="666"/>
      <c r="XCX67" s="666"/>
      <c r="XCY67" s="666"/>
      <c r="XCZ67" s="1455"/>
      <c r="XDA67" s="666"/>
      <c r="XDB67" s="666"/>
      <c r="XDC67" s="666"/>
      <c r="XDD67" s="666"/>
      <c r="XDE67" s="666"/>
      <c r="XDF67" s="666"/>
      <c r="XDG67" s="666"/>
      <c r="XDH67" s="666"/>
      <c r="XDI67" s="666"/>
      <c r="XDJ67" s="1453"/>
      <c r="XDK67" s="1453"/>
      <c r="XDL67" s="1453"/>
      <c r="XDM67" s="1454"/>
      <c r="XDN67" s="666"/>
      <c r="XDO67" s="666"/>
      <c r="XDP67" s="666"/>
      <c r="XDQ67" s="1455"/>
      <c r="XDR67" s="666"/>
      <c r="XDS67" s="666"/>
      <c r="XDT67" s="666"/>
      <c r="XDU67" s="666"/>
      <c r="XDV67" s="666"/>
      <c r="XDW67" s="666"/>
      <c r="XDX67" s="666"/>
      <c r="XDY67" s="666"/>
      <c r="XDZ67" s="666"/>
      <c r="XEA67" s="1453"/>
      <c r="XEB67" s="1453"/>
      <c r="XEC67" s="1453"/>
      <c r="XED67" s="1454"/>
      <c r="XEE67" s="666"/>
      <c r="XEF67" s="666"/>
      <c r="XEG67" s="666"/>
      <c r="XEH67" s="1455"/>
      <c r="XEI67" s="666"/>
      <c r="XEJ67" s="666"/>
      <c r="XEK67" s="666"/>
      <c r="XEL67" s="666"/>
      <c r="XEM67" s="666"/>
      <c r="XEN67" s="666"/>
      <c r="XEO67" s="666"/>
      <c r="XEP67" s="666"/>
      <c r="XEQ67" s="666"/>
      <c r="XER67" s="1453"/>
      <c r="XES67" s="1453"/>
      <c r="XET67" s="1453"/>
      <c r="XEU67" s="1454"/>
      <c r="XEV67" s="666"/>
      <c r="XEW67" s="666"/>
      <c r="XEX67" s="666"/>
      <c r="XEY67" s="1455"/>
      <c r="XEZ67" s="666"/>
      <c r="XFA67" s="666"/>
      <c r="XFB67" s="666"/>
      <c r="XFC67" s="666"/>
      <c r="XFD67" s="666"/>
    </row>
    <row r="68" spans="1:16384" s="48" customFormat="1">
      <c r="A68" s="6" t="s">
        <v>132</v>
      </c>
      <c r="B68" s="1301" t="s">
        <v>160</v>
      </c>
      <c r="C68" s="1301"/>
      <c r="D68" s="698">
        <v>0</v>
      </c>
      <c r="E68" s="660">
        <f t="shared" si="8"/>
        <v>0</v>
      </c>
      <c r="F68" s="660"/>
      <c r="G68" s="660"/>
      <c r="H68" s="701"/>
      <c r="I68" s="660">
        <f>+'6.a. mell. PH'!E79</f>
        <v>0</v>
      </c>
      <c r="J68" s="660"/>
      <c r="K68" s="660"/>
      <c r="L68" s="660">
        <f>+'6.b. mell. Óvoda'!E80</f>
        <v>0</v>
      </c>
      <c r="M68" s="660"/>
      <c r="N68" s="660"/>
      <c r="O68" s="660">
        <f>+'6.c. mell. BBKP'!E81</f>
        <v>0</v>
      </c>
      <c r="P68" s="660"/>
      <c r="Q68" s="660"/>
    </row>
    <row r="69" spans="1:16384">
      <c r="A69" s="1453"/>
      <c r="B69" s="1453"/>
      <c r="C69" s="1453"/>
      <c r="D69" s="1454"/>
      <c r="E69" s="666"/>
      <c r="F69" s="666"/>
      <c r="G69" s="666"/>
      <c r="H69" s="1455"/>
      <c r="I69" s="666"/>
      <c r="J69" s="666"/>
      <c r="K69" s="666"/>
      <c r="L69" s="666"/>
      <c r="M69" s="666"/>
      <c r="N69" s="666"/>
      <c r="O69" s="666"/>
      <c r="P69" s="666"/>
      <c r="Q69" s="666"/>
      <c r="R69" s="1453"/>
      <c r="S69" s="1453"/>
      <c r="T69" s="1453"/>
      <c r="U69" s="1454"/>
      <c r="V69" s="666"/>
      <c r="W69" s="666"/>
      <c r="X69" s="666"/>
      <c r="Y69" s="1455"/>
      <c r="Z69" s="666"/>
      <c r="AA69" s="666"/>
      <c r="AB69" s="666"/>
      <c r="AC69" s="666"/>
      <c r="AD69" s="666"/>
      <c r="AE69" s="666"/>
      <c r="AF69" s="666"/>
      <c r="AG69" s="666"/>
      <c r="AH69" s="666"/>
      <c r="AI69" s="1453"/>
      <c r="AJ69" s="1453"/>
      <c r="AK69" s="1453"/>
      <c r="AL69" s="1454"/>
      <c r="AM69" s="666"/>
      <c r="AN69" s="666"/>
      <c r="AO69" s="666"/>
      <c r="AP69" s="1455"/>
      <c r="AQ69" s="666"/>
      <c r="AR69" s="666"/>
      <c r="AS69" s="666"/>
      <c r="AT69" s="666"/>
      <c r="AU69" s="666"/>
      <c r="AV69" s="666"/>
      <c r="AW69" s="666"/>
      <c r="AX69" s="666"/>
      <c r="AY69" s="666"/>
      <c r="AZ69" s="1453"/>
      <c r="BA69" s="1453"/>
      <c r="BB69" s="1453"/>
      <c r="BC69" s="1454"/>
      <c r="BD69" s="666"/>
      <c r="BE69" s="666"/>
      <c r="BF69" s="666"/>
      <c r="BG69" s="1455"/>
      <c r="BH69" s="666"/>
      <c r="BI69" s="666"/>
      <c r="BJ69" s="666"/>
      <c r="BK69" s="666"/>
      <c r="BL69" s="666"/>
      <c r="BM69" s="666"/>
      <c r="BN69" s="666"/>
      <c r="BO69" s="666"/>
      <c r="BP69" s="666"/>
      <c r="BQ69" s="1453"/>
      <c r="BR69" s="1453"/>
      <c r="BS69" s="1453"/>
      <c r="BT69" s="1454"/>
      <c r="BU69" s="666"/>
      <c r="BV69" s="666"/>
      <c r="BW69" s="666"/>
      <c r="BX69" s="1455"/>
      <c r="BY69" s="666"/>
      <c r="BZ69" s="666"/>
      <c r="CA69" s="666"/>
      <c r="CB69" s="666"/>
      <c r="CC69" s="666"/>
      <c r="CD69" s="666"/>
      <c r="CE69" s="666"/>
      <c r="CF69" s="666"/>
      <c r="CG69" s="666"/>
      <c r="CH69" s="1453"/>
      <c r="CI69" s="1453"/>
      <c r="CJ69" s="1453"/>
      <c r="CK69" s="1454"/>
      <c r="CL69" s="666"/>
      <c r="CM69" s="666"/>
      <c r="CN69" s="666"/>
      <c r="CO69" s="1455"/>
      <c r="CP69" s="666"/>
      <c r="CQ69" s="666"/>
      <c r="CR69" s="666"/>
      <c r="CS69" s="666"/>
      <c r="CT69" s="666"/>
      <c r="CU69" s="666"/>
      <c r="CV69" s="666"/>
      <c r="CW69" s="666"/>
      <c r="CX69" s="666"/>
      <c r="CY69" s="1453"/>
      <c r="CZ69" s="1453"/>
      <c r="DA69" s="1453"/>
      <c r="DB69" s="1454"/>
      <c r="DC69" s="666"/>
      <c r="DD69" s="666"/>
      <c r="DE69" s="666"/>
      <c r="DF69" s="1455"/>
      <c r="DG69" s="666"/>
      <c r="DH69" s="666"/>
      <c r="DI69" s="666"/>
      <c r="DJ69" s="666"/>
      <c r="DK69" s="666"/>
      <c r="DL69" s="666"/>
      <c r="DM69" s="666"/>
      <c r="DN69" s="666"/>
      <c r="DO69" s="666"/>
      <c r="DP69" s="1453"/>
      <c r="DQ69" s="1453"/>
      <c r="DR69" s="1453"/>
      <c r="DS69" s="1454"/>
      <c r="DT69" s="666"/>
      <c r="DU69" s="666"/>
      <c r="DV69" s="666"/>
      <c r="DW69" s="1455"/>
      <c r="DX69" s="666"/>
      <c r="DY69" s="666"/>
      <c r="DZ69" s="666"/>
      <c r="EA69" s="666"/>
      <c r="EB69" s="666"/>
      <c r="EC69" s="666"/>
      <c r="ED69" s="666"/>
      <c r="EE69" s="666"/>
      <c r="EF69" s="666"/>
      <c r="EG69" s="1453"/>
      <c r="EH69" s="1453"/>
      <c r="EI69" s="1453"/>
      <c r="EJ69" s="1454"/>
      <c r="EK69" s="666"/>
      <c r="EL69" s="666"/>
      <c r="EM69" s="666"/>
      <c r="EN69" s="1455"/>
      <c r="EO69" s="666"/>
      <c r="EP69" s="666"/>
      <c r="EQ69" s="666"/>
      <c r="ER69" s="666"/>
      <c r="ES69" s="666"/>
      <c r="ET69" s="666"/>
      <c r="EU69" s="666"/>
      <c r="EV69" s="666"/>
      <c r="EW69" s="666"/>
      <c r="EX69" s="1453"/>
      <c r="EY69" s="1453"/>
      <c r="EZ69" s="1453"/>
      <c r="FA69" s="1454"/>
      <c r="FB69" s="666"/>
      <c r="FC69" s="666"/>
      <c r="FD69" s="666"/>
      <c r="FE69" s="1455"/>
      <c r="FF69" s="666"/>
      <c r="FG69" s="666"/>
      <c r="FH69" s="666"/>
      <c r="FI69" s="666"/>
      <c r="FJ69" s="666"/>
      <c r="FK69" s="666"/>
      <c r="FL69" s="666"/>
      <c r="FM69" s="666"/>
      <c r="FN69" s="666"/>
      <c r="FO69" s="1453"/>
      <c r="FP69" s="1453"/>
      <c r="FQ69" s="1453"/>
      <c r="FR69" s="1454"/>
      <c r="FS69" s="666"/>
      <c r="FT69" s="666"/>
      <c r="FU69" s="666"/>
      <c r="FV69" s="1455"/>
      <c r="FW69" s="666"/>
      <c r="FX69" s="666"/>
      <c r="FY69" s="666"/>
      <c r="FZ69" s="666"/>
      <c r="GA69" s="666"/>
      <c r="GB69" s="666"/>
      <c r="GC69" s="666"/>
      <c r="GD69" s="666"/>
      <c r="GE69" s="666"/>
      <c r="GF69" s="1453"/>
      <c r="GG69" s="1453"/>
      <c r="GH69" s="1453"/>
      <c r="GI69" s="1454"/>
      <c r="GJ69" s="666"/>
      <c r="GK69" s="666"/>
      <c r="GL69" s="666"/>
      <c r="GM69" s="1455"/>
      <c r="GN69" s="666"/>
      <c r="GO69" s="666"/>
      <c r="GP69" s="666"/>
      <c r="GQ69" s="666"/>
      <c r="GR69" s="666"/>
      <c r="GS69" s="666"/>
      <c r="GT69" s="666"/>
      <c r="GU69" s="666"/>
      <c r="GV69" s="666"/>
      <c r="GW69" s="1453"/>
      <c r="GX69" s="1453"/>
      <c r="GY69" s="1453"/>
      <c r="GZ69" s="1454"/>
      <c r="HA69" s="666"/>
      <c r="HB69" s="666"/>
      <c r="HC69" s="666"/>
      <c r="HD69" s="1455"/>
      <c r="HE69" s="666"/>
      <c r="HF69" s="666"/>
      <c r="HG69" s="666"/>
      <c r="HH69" s="666"/>
      <c r="HI69" s="666"/>
      <c r="HJ69" s="666"/>
      <c r="HK69" s="666"/>
      <c r="HL69" s="666"/>
      <c r="HM69" s="666"/>
      <c r="HN69" s="1453"/>
      <c r="HO69" s="1453"/>
      <c r="HP69" s="1453"/>
      <c r="HQ69" s="1454"/>
      <c r="HR69" s="666"/>
      <c r="HS69" s="666"/>
      <c r="HT69" s="666"/>
      <c r="HU69" s="1455"/>
      <c r="HV69" s="666"/>
      <c r="HW69" s="666"/>
      <c r="HX69" s="666"/>
      <c r="HY69" s="666"/>
      <c r="HZ69" s="666"/>
      <c r="IA69" s="666"/>
      <c r="IB69" s="666"/>
      <c r="IC69" s="666"/>
      <c r="ID69" s="666"/>
      <c r="IE69" s="1453"/>
      <c r="IF69" s="1453"/>
      <c r="IG69" s="1453"/>
      <c r="IH69" s="1454"/>
      <c r="II69" s="666"/>
      <c r="IJ69" s="666"/>
      <c r="IK69" s="666"/>
      <c r="IL69" s="1455"/>
      <c r="IM69" s="666"/>
      <c r="IN69" s="666"/>
      <c r="IO69" s="666"/>
      <c r="IP69" s="666"/>
      <c r="IQ69" s="666"/>
      <c r="IR69" s="666"/>
      <c r="IS69" s="666"/>
      <c r="IT69" s="666"/>
      <c r="IU69" s="666"/>
      <c r="IV69" s="1453"/>
      <c r="IW69" s="1453"/>
      <c r="IX69" s="1453"/>
      <c r="IY69" s="1454"/>
      <c r="IZ69" s="666"/>
      <c r="JA69" s="666"/>
      <c r="JB69" s="666"/>
      <c r="JC69" s="1455"/>
      <c r="JD69" s="666"/>
      <c r="JE69" s="666"/>
      <c r="JF69" s="666"/>
      <c r="JG69" s="666"/>
      <c r="JH69" s="666"/>
      <c r="JI69" s="666"/>
      <c r="JJ69" s="666"/>
      <c r="JK69" s="666"/>
      <c r="JL69" s="666"/>
      <c r="JM69" s="1453"/>
      <c r="JN69" s="1453"/>
      <c r="JO69" s="1453"/>
      <c r="JP69" s="1454"/>
      <c r="JQ69" s="666"/>
      <c r="JR69" s="666"/>
      <c r="JS69" s="666"/>
      <c r="JT69" s="1455"/>
      <c r="JU69" s="666"/>
      <c r="JV69" s="666"/>
      <c r="JW69" s="666"/>
      <c r="JX69" s="666"/>
      <c r="JY69" s="666"/>
      <c r="JZ69" s="666"/>
      <c r="KA69" s="666"/>
      <c r="KB69" s="666"/>
      <c r="KC69" s="666"/>
      <c r="KD69" s="1453"/>
      <c r="KE69" s="1453"/>
      <c r="KF69" s="1453"/>
      <c r="KG69" s="1454"/>
      <c r="KH69" s="666"/>
      <c r="KI69" s="666"/>
      <c r="KJ69" s="666"/>
      <c r="KK69" s="1455"/>
      <c r="KL69" s="666"/>
      <c r="KM69" s="666"/>
      <c r="KN69" s="666"/>
      <c r="KO69" s="666"/>
      <c r="KP69" s="666"/>
      <c r="KQ69" s="666"/>
      <c r="KR69" s="666"/>
      <c r="KS69" s="666"/>
      <c r="KT69" s="666"/>
      <c r="KU69" s="1453"/>
      <c r="KV69" s="1453"/>
      <c r="KW69" s="1453"/>
      <c r="KX69" s="1454"/>
      <c r="KY69" s="666"/>
      <c r="KZ69" s="666"/>
      <c r="LA69" s="666"/>
      <c r="LB69" s="1455"/>
      <c r="LC69" s="666"/>
      <c r="LD69" s="666"/>
      <c r="LE69" s="666"/>
      <c r="LF69" s="666"/>
      <c r="LG69" s="666"/>
      <c r="LH69" s="666"/>
      <c r="LI69" s="666"/>
      <c r="LJ69" s="666"/>
      <c r="LK69" s="666"/>
      <c r="LL69" s="1453"/>
      <c r="LM69" s="1453"/>
      <c r="LN69" s="1453"/>
      <c r="LO69" s="1454"/>
      <c r="LP69" s="666"/>
      <c r="LQ69" s="666"/>
      <c r="LR69" s="666"/>
      <c r="LS69" s="1455"/>
      <c r="LT69" s="666"/>
      <c r="LU69" s="666"/>
      <c r="LV69" s="666"/>
      <c r="LW69" s="666"/>
      <c r="LX69" s="666"/>
      <c r="LY69" s="666"/>
      <c r="LZ69" s="666"/>
      <c r="MA69" s="666"/>
      <c r="MB69" s="666"/>
      <c r="MC69" s="1453"/>
      <c r="MD69" s="1453"/>
      <c r="ME69" s="1453"/>
      <c r="MF69" s="1454"/>
      <c r="MG69" s="666"/>
      <c r="MH69" s="666"/>
      <c r="MI69" s="666"/>
      <c r="MJ69" s="1455"/>
      <c r="MK69" s="666"/>
      <c r="ML69" s="666"/>
      <c r="MM69" s="666"/>
      <c r="MN69" s="666"/>
      <c r="MO69" s="666"/>
      <c r="MP69" s="666"/>
      <c r="MQ69" s="666"/>
      <c r="MR69" s="666"/>
      <c r="MS69" s="666"/>
      <c r="MT69" s="1453"/>
      <c r="MU69" s="1453"/>
      <c r="MV69" s="1453"/>
      <c r="MW69" s="1454"/>
      <c r="MX69" s="666"/>
      <c r="MY69" s="666"/>
      <c r="MZ69" s="666"/>
      <c r="NA69" s="1455"/>
      <c r="NB69" s="666"/>
      <c r="NC69" s="666"/>
      <c r="ND69" s="666"/>
      <c r="NE69" s="666"/>
      <c r="NF69" s="666"/>
      <c r="NG69" s="666"/>
      <c r="NH69" s="666"/>
      <c r="NI69" s="666"/>
      <c r="NJ69" s="666"/>
      <c r="NK69" s="1453"/>
      <c r="NL69" s="1453"/>
      <c r="NM69" s="1453"/>
      <c r="NN69" s="1454"/>
      <c r="NO69" s="666"/>
      <c r="NP69" s="666"/>
      <c r="NQ69" s="666"/>
      <c r="NR69" s="1455"/>
      <c r="NS69" s="666"/>
      <c r="NT69" s="666"/>
      <c r="NU69" s="666"/>
      <c r="NV69" s="666"/>
      <c r="NW69" s="666"/>
      <c r="NX69" s="666"/>
      <c r="NY69" s="666"/>
      <c r="NZ69" s="666"/>
      <c r="OA69" s="666"/>
      <c r="OB69" s="1453"/>
      <c r="OC69" s="1453"/>
      <c r="OD69" s="1453"/>
      <c r="OE69" s="1454"/>
      <c r="OF69" s="666"/>
      <c r="OG69" s="666"/>
      <c r="OH69" s="666"/>
      <c r="OI69" s="1455"/>
      <c r="OJ69" s="666"/>
      <c r="OK69" s="666"/>
      <c r="OL69" s="666"/>
      <c r="OM69" s="666"/>
      <c r="ON69" s="666"/>
      <c r="OO69" s="666"/>
      <c r="OP69" s="666"/>
      <c r="OQ69" s="666"/>
      <c r="OR69" s="666"/>
      <c r="OS69" s="1453"/>
      <c r="OT69" s="1453"/>
      <c r="OU69" s="1453"/>
      <c r="OV69" s="1454"/>
      <c r="OW69" s="666"/>
      <c r="OX69" s="666"/>
      <c r="OY69" s="666"/>
      <c r="OZ69" s="1455"/>
      <c r="PA69" s="666"/>
      <c r="PB69" s="666"/>
      <c r="PC69" s="666"/>
      <c r="PD69" s="666"/>
      <c r="PE69" s="666"/>
      <c r="PF69" s="666"/>
      <c r="PG69" s="666"/>
      <c r="PH69" s="666"/>
      <c r="PI69" s="666"/>
      <c r="PJ69" s="1453"/>
      <c r="PK69" s="1453"/>
      <c r="PL69" s="1453"/>
      <c r="PM69" s="1454"/>
      <c r="PN69" s="666"/>
      <c r="PO69" s="666"/>
      <c r="PP69" s="666"/>
      <c r="PQ69" s="1455"/>
      <c r="PR69" s="666"/>
      <c r="PS69" s="666"/>
      <c r="PT69" s="666"/>
      <c r="PU69" s="666"/>
      <c r="PV69" s="666"/>
      <c r="PW69" s="666"/>
      <c r="PX69" s="666"/>
      <c r="PY69" s="666"/>
      <c r="PZ69" s="666"/>
      <c r="QA69" s="1453"/>
      <c r="QB69" s="1453"/>
      <c r="QC69" s="1453"/>
      <c r="QD69" s="1454"/>
      <c r="QE69" s="666"/>
      <c r="QF69" s="666"/>
      <c r="QG69" s="666"/>
      <c r="QH69" s="1455"/>
      <c r="QI69" s="666"/>
      <c r="QJ69" s="666"/>
      <c r="QK69" s="666"/>
      <c r="QL69" s="666"/>
      <c r="QM69" s="666"/>
      <c r="QN69" s="666"/>
      <c r="QO69" s="666"/>
      <c r="QP69" s="666"/>
      <c r="QQ69" s="666"/>
      <c r="QR69" s="1453"/>
      <c r="QS69" s="1453"/>
      <c r="QT69" s="1453"/>
      <c r="QU69" s="1454"/>
      <c r="QV69" s="666"/>
      <c r="QW69" s="666"/>
      <c r="QX69" s="666"/>
      <c r="QY69" s="1455"/>
      <c r="QZ69" s="666"/>
      <c r="RA69" s="666"/>
      <c r="RB69" s="666"/>
      <c r="RC69" s="666"/>
      <c r="RD69" s="666"/>
      <c r="RE69" s="666"/>
      <c r="RF69" s="666"/>
      <c r="RG69" s="666"/>
      <c r="RH69" s="666"/>
      <c r="RI69" s="1453"/>
      <c r="RJ69" s="1453"/>
      <c r="RK69" s="1453"/>
      <c r="RL69" s="1454"/>
      <c r="RM69" s="666"/>
      <c r="RN69" s="666"/>
      <c r="RO69" s="666"/>
      <c r="RP69" s="1455"/>
      <c r="RQ69" s="666"/>
      <c r="RR69" s="666"/>
      <c r="RS69" s="666"/>
      <c r="RT69" s="666"/>
      <c r="RU69" s="666"/>
      <c r="RV69" s="666"/>
      <c r="RW69" s="666"/>
      <c r="RX69" s="666"/>
      <c r="RY69" s="666"/>
      <c r="RZ69" s="1453"/>
      <c r="SA69" s="1453"/>
      <c r="SB69" s="1453"/>
      <c r="SC69" s="1454"/>
      <c r="SD69" s="666"/>
      <c r="SE69" s="666"/>
      <c r="SF69" s="666"/>
      <c r="SG69" s="1455"/>
      <c r="SH69" s="666"/>
      <c r="SI69" s="666"/>
      <c r="SJ69" s="666"/>
      <c r="SK69" s="666"/>
      <c r="SL69" s="666"/>
      <c r="SM69" s="666"/>
      <c r="SN69" s="666"/>
      <c r="SO69" s="666"/>
      <c r="SP69" s="666"/>
      <c r="SQ69" s="1453"/>
      <c r="SR69" s="1453"/>
      <c r="SS69" s="1453"/>
      <c r="ST69" s="1454"/>
      <c r="SU69" s="666"/>
      <c r="SV69" s="666"/>
      <c r="SW69" s="666"/>
      <c r="SX69" s="1455"/>
      <c r="SY69" s="666"/>
      <c r="SZ69" s="666"/>
      <c r="TA69" s="666"/>
      <c r="TB69" s="666"/>
      <c r="TC69" s="666"/>
      <c r="TD69" s="666"/>
      <c r="TE69" s="666"/>
      <c r="TF69" s="666"/>
      <c r="TG69" s="666"/>
      <c r="TH69" s="1453"/>
      <c r="TI69" s="1453"/>
      <c r="TJ69" s="1453"/>
      <c r="TK69" s="1454"/>
      <c r="TL69" s="666"/>
      <c r="TM69" s="666"/>
      <c r="TN69" s="666"/>
      <c r="TO69" s="1455"/>
      <c r="TP69" s="666"/>
      <c r="TQ69" s="666"/>
      <c r="TR69" s="666"/>
      <c r="TS69" s="666"/>
      <c r="TT69" s="666"/>
      <c r="TU69" s="666"/>
      <c r="TV69" s="666"/>
      <c r="TW69" s="666"/>
      <c r="TX69" s="666"/>
      <c r="TY69" s="1453"/>
      <c r="TZ69" s="1453"/>
      <c r="UA69" s="1453"/>
      <c r="UB69" s="1454"/>
      <c r="UC69" s="666"/>
      <c r="UD69" s="666"/>
      <c r="UE69" s="666"/>
      <c r="UF69" s="1455"/>
      <c r="UG69" s="666"/>
      <c r="UH69" s="666"/>
      <c r="UI69" s="666"/>
      <c r="UJ69" s="666"/>
      <c r="UK69" s="666"/>
      <c r="UL69" s="666"/>
      <c r="UM69" s="666"/>
      <c r="UN69" s="666"/>
      <c r="UO69" s="666"/>
      <c r="UP69" s="1453"/>
      <c r="UQ69" s="1453"/>
      <c r="UR69" s="1453"/>
      <c r="US69" s="1454"/>
      <c r="UT69" s="666"/>
      <c r="UU69" s="666"/>
      <c r="UV69" s="666"/>
      <c r="UW69" s="1455"/>
      <c r="UX69" s="666"/>
      <c r="UY69" s="666"/>
      <c r="UZ69" s="666"/>
      <c r="VA69" s="666"/>
      <c r="VB69" s="666"/>
      <c r="VC69" s="666"/>
      <c r="VD69" s="666"/>
      <c r="VE69" s="666"/>
      <c r="VF69" s="666"/>
      <c r="VG69" s="1453"/>
      <c r="VH69" s="1453"/>
      <c r="VI69" s="1453"/>
      <c r="VJ69" s="1454"/>
      <c r="VK69" s="666"/>
      <c r="VL69" s="666"/>
      <c r="VM69" s="666"/>
      <c r="VN69" s="1455"/>
      <c r="VO69" s="666"/>
      <c r="VP69" s="666"/>
      <c r="VQ69" s="666"/>
      <c r="VR69" s="666"/>
      <c r="VS69" s="666"/>
      <c r="VT69" s="666"/>
      <c r="VU69" s="666"/>
      <c r="VV69" s="666"/>
      <c r="VW69" s="666"/>
      <c r="VX69" s="1453"/>
      <c r="VY69" s="1453"/>
      <c r="VZ69" s="1453"/>
      <c r="WA69" s="1454"/>
      <c r="WB69" s="666"/>
      <c r="WC69" s="666"/>
      <c r="WD69" s="666"/>
      <c r="WE69" s="1455"/>
      <c r="WF69" s="666"/>
      <c r="WG69" s="666"/>
      <c r="WH69" s="666"/>
      <c r="WI69" s="666"/>
      <c r="WJ69" s="666"/>
      <c r="WK69" s="666"/>
      <c r="WL69" s="666"/>
      <c r="WM69" s="666"/>
      <c r="WN69" s="666"/>
      <c r="WO69" s="1453"/>
      <c r="WP69" s="1453"/>
      <c r="WQ69" s="1453"/>
      <c r="WR69" s="1454"/>
      <c r="WS69" s="666"/>
      <c r="WT69" s="666"/>
      <c r="WU69" s="666"/>
      <c r="WV69" s="1455"/>
      <c r="WW69" s="666"/>
      <c r="WX69" s="666"/>
      <c r="WY69" s="666"/>
      <c r="WZ69" s="666"/>
      <c r="XA69" s="666"/>
      <c r="XB69" s="666"/>
      <c r="XC69" s="666"/>
      <c r="XD69" s="666"/>
      <c r="XE69" s="666"/>
      <c r="XF69" s="1453"/>
      <c r="XG69" s="1453"/>
      <c r="XH69" s="1453"/>
      <c r="XI69" s="1454"/>
      <c r="XJ69" s="666"/>
      <c r="XK69" s="666"/>
      <c r="XL69" s="666"/>
      <c r="XM69" s="1455"/>
      <c r="XN69" s="666"/>
      <c r="XO69" s="666"/>
      <c r="XP69" s="666"/>
      <c r="XQ69" s="666"/>
      <c r="XR69" s="666"/>
      <c r="XS69" s="666"/>
      <c r="XT69" s="666"/>
      <c r="XU69" s="666"/>
      <c r="XV69" s="666"/>
      <c r="XW69" s="1453"/>
      <c r="XX69" s="1453"/>
      <c r="XY69" s="1453"/>
      <c r="XZ69" s="1454"/>
      <c r="YA69" s="666"/>
      <c r="YB69" s="666"/>
      <c r="YC69" s="666"/>
      <c r="YD69" s="1455"/>
      <c r="YE69" s="666"/>
      <c r="YF69" s="666"/>
      <c r="YG69" s="666"/>
      <c r="YH69" s="666"/>
      <c r="YI69" s="666"/>
      <c r="YJ69" s="666"/>
      <c r="YK69" s="666"/>
      <c r="YL69" s="666"/>
      <c r="YM69" s="666"/>
      <c r="YN69" s="1453"/>
      <c r="YO69" s="1453"/>
      <c r="YP69" s="1453"/>
      <c r="YQ69" s="1454"/>
      <c r="YR69" s="666"/>
      <c r="YS69" s="666"/>
      <c r="YT69" s="666"/>
      <c r="YU69" s="1455"/>
      <c r="YV69" s="666"/>
      <c r="YW69" s="666"/>
      <c r="YX69" s="666"/>
      <c r="YY69" s="666"/>
      <c r="YZ69" s="666"/>
      <c r="ZA69" s="666"/>
      <c r="ZB69" s="666"/>
      <c r="ZC69" s="666"/>
      <c r="ZD69" s="666"/>
      <c r="ZE69" s="1453"/>
      <c r="ZF69" s="1453"/>
      <c r="ZG69" s="1453"/>
      <c r="ZH69" s="1454"/>
      <c r="ZI69" s="666"/>
      <c r="ZJ69" s="666"/>
      <c r="ZK69" s="666"/>
      <c r="ZL69" s="1455"/>
      <c r="ZM69" s="666"/>
      <c r="ZN69" s="666"/>
      <c r="ZO69" s="666"/>
      <c r="ZP69" s="666"/>
      <c r="ZQ69" s="666"/>
      <c r="ZR69" s="666"/>
      <c r="ZS69" s="666"/>
      <c r="ZT69" s="666"/>
      <c r="ZU69" s="666"/>
      <c r="ZV69" s="1453"/>
      <c r="ZW69" s="1453"/>
      <c r="ZX69" s="1453"/>
      <c r="ZY69" s="1454"/>
      <c r="ZZ69" s="666"/>
      <c r="AAA69" s="666"/>
      <c r="AAB69" s="666"/>
      <c r="AAC69" s="1455"/>
      <c r="AAD69" s="666"/>
      <c r="AAE69" s="666"/>
      <c r="AAF69" s="666"/>
      <c r="AAG69" s="666"/>
      <c r="AAH69" s="666"/>
      <c r="AAI69" s="666"/>
      <c r="AAJ69" s="666"/>
      <c r="AAK69" s="666"/>
      <c r="AAL69" s="666"/>
      <c r="AAM69" s="1453"/>
      <c r="AAN69" s="1453"/>
      <c r="AAO69" s="1453"/>
      <c r="AAP69" s="1454"/>
      <c r="AAQ69" s="666"/>
      <c r="AAR69" s="666"/>
      <c r="AAS69" s="666"/>
      <c r="AAT69" s="1455"/>
      <c r="AAU69" s="666"/>
      <c r="AAV69" s="666"/>
      <c r="AAW69" s="666"/>
      <c r="AAX69" s="666"/>
      <c r="AAY69" s="666"/>
      <c r="AAZ69" s="666"/>
      <c r="ABA69" s="666"/>
      <c r="ABB69" s="666"/>
      <c r="ABC69" s="666"/>
      <c r="ABD69" s="1453"/>
      <c r="ABE69" s="1453"/>
      <c r="ABF69" s="1453"/>
      <c r="ABG69" s="1454"/>
      <c r="ABH69" s="666"/>
      <c r="ABI69" s="666"/>
      <c r="ABJ69" s="666"/>
      <c r="ABK69" s="1455"/>
      <c r="ABL69" s="666"/>
      <c r="ABM69" s="666"/>
      <c r="ABN69" s="666"/>
      <c r="ABO69" s="666"/>
      <c r="ABP69" s="666"/>
      <c r="ABQ69" s="666"/>
      <c r="ABR69" s="666"/>
      <c r="ABS69" s="666"/>
      <c r="ABT69" s="666"/>
      <c r="ABU69" s="1453"/>
      <c r="ABV69" s="1453"/>
      <c r="ABW69" s="1453"/>
      <c r="ABX69" s="1454"/>
      <c r="ABY69" s="666"/>
      <c r="ABZ69" s="666"/>
      <c r="ACA69" s="666"/>
      <c r="ACB69" s="1455"/>
      <c r="ACC69" s="666"/>
      <c r="ACD69" s="666"/>
      <c r="ACE69" s="666"/>
      <c r="ACF69" s="666"/>
      <c r="ACG69" s="666"/>
      <c r="ACH69" s="666"/>
      <c r="ACI69" s="666"/>
      <c r="ACJ69" s="666"/>
      <c r="ACK69" s="666"/>
      <c r="ACL69" s="1453"/>
      <c r="ACM69" s="1453"/>
      <c r="ACN69" s="1453"/>
      <c r="ACO69" s="1454"/>
      <c r="ACP69" s="666"/>
      <c r="ACQ69" s="666"/>
      <c r="ACR69" s="666"/>
      <c r="ACS69" s="1455"/>
      <c r="ACT69" s="666"/>
      <c r="ACU69" s="666"/>
      <c r="ACV69" s="666"/>
      <c r="ACW69" s="666"/>
      <c r="ACX69" s="666"/>
      <c r="ACY69" s="666"/>
      <c r="ACZ69" s="666"/>
      <c r="ADA69" s="666"/>
      <c r="ADB69" s="666"/>
      <c r="ADC69" s="1453"/>
      <c r="ADD69" s="1453"/>
      <c r="ADE69" s="1453"/>
      <c r="ADF69" s="1454"/>
      <c r="ADG69" s="666"/>
      <c r="ADH69" s="666"/>
      <c r="ADI69" s="666"/>
      <c r="ADJ69" s="1455"/>
      <c r="ADK69" s="666"/>
      <c r="ADL69" s="666"/>
      <c r="ADM69" s="666"/>
      <c r="ADN69" s="666"/>
      <c r="ADO69" s="666"/>
      <c r="ADP69" s="666"/>
      <c r="ADQ69" s="666"/>
      <c r="ADR69" s="666"/>
      <c r="ADS69" s="666"/>
      <c r="ADT69" s="1453"/>
      <c r="ADU69" s="1453"/>
      <c r="ADV69" s="1453"/>
      <c r="ADW69" s="1454"/>
      <c r="ADX69" s="666"/>
      <c r="ADY69" s="666"/>
      <c r="ADZ69" s="666"/>
      <c r="AEA69" s="1455"/>
      <c r="AEB69" s="666"/>
      <c r="AEC69" s="666"/>
      <c r="AED69" s="666"/>
      <c r="AEE69" s="666"/>
      <c r="AEF69" s="666"/>
      <c r="AEG69" s="666"/>
      <c r="AEH69" s="666"/>
      <c r="AEI69" s="666"/>
      <c r="AEJ69" s="666"/>
      <c r="AEK69" s="1453"/>
      <c r="AEL69" s="1453"/>
      <c r="AEM69" s="1453"/>
      <c r="AEN69" s="1454"/>
      <c r="AEO69" s="666"/>
      <c r="AEP69" s="666"/>
      <c r="AEQ69" s="666"/>
      <c r="AER69" s="1455"/>
      <c r="AES69" s="666"/>
      <c r="AET69" s="666"/>
      <c r="AEU69" s="666"/>
      <c r="AEV69" s="666"/>
      <c r="AEW69" s="666"/>
      <c r="AEX69" s="666"/>
      <c r="AEY69" s="666"/>
      <c r="AEZ69" s="666"/>
      <c r="AFA69" s="666"/>
      <c r="AFB69" s="1453"/>
      <c r="AFC69" s="1453"/>
      <c r="AFD69" s="1453"/>
      <c r="AFE69" s="1454"/>
      <c r="AFF69" s="666"/>
      <c r="AFG69" s="666"/>
      <c r="AFH69" s="666"/>
      <c r="AFI69" s="1455"/>
      <c r="AFJ69" s="666"/>
      <c r="AFK69" s="666"/>
      <c r="AFL69" s="666"/>
      <c r="AFM69" s="666"/>
      <c r="AFN69" s="666"/>
      <c r="AFO69" s="666"/>
      <c r="AFP69" s="666"/>
      <c r="AFQ69" s="666"/>
      <c r="AFR69" s="666"/>
      <c r="AFS69" s="1453"/>
      <c r="AFT69" s="1453"/>
      <c r="AFU69" s="1453"/>
      <c r="AFV69" s="1454"/>
      <c r="AFW69" s="666"/>
      <c r="AFX69" s="666"/>
      <c r="AFY69" s="666"/>
      <c r="AFZ69" s="1455"/>
      <c r="AGA69" s="666"/>
      <c r="AGB69" s="666"/>
      <c r="AGC69" s="666"/>
      <c r="AGD69" s="666"/>
      <c r="AGE69" s="666"/>
      <c r="AGF69" s="666"/>
      <c r="AGG69" s="666"/>
      <c r="AGH69" s="666"/>
      <c r="AGI69" s="666"/>
      <c r="AGJ69" s="1453"/>
      <c r="AGK69" s="1453"/>
      <c r="AGL69" s="1453"/>
      <c r="AGM69" s="1454"/>
      <c r="AGN69" s="666"/>
      <c r="AGO69" s="666"/>
      <c r="AGP69" s="666"/>
      <c r="AGQ69" s="1455"/>
      <c r="AGR69" s="666"/>
      <c r="AGS69" s="666"/>
      <c r="AGT69" s="666"/>
      <c r="AGU69" s="666"/>
      <c r="AGV69" s="666"/>
      <c r="AGW69" s="666"/>
      <c r="AGX69" s="666"/>
      <c r="AGY69" s="666"/>
      <c r="AGZ69" s="666"/>
      <c r="AHA69" s="1453"/>
      <c r="AHB69" s="1453"/>
      <c r="AHC69" s="1453"/>
      <c r="AHD69" s="1454"/>
      <c r="AHE69" s="666"/>
      <c r="AHF69" s="666"/>
      <c r="AHG69" s="666"/>
      <c r="AHH69" s="1455"/>
      <c r="AHI69" s="666"/>
      <c r="AHJ69" s="666"/>
      <c r="AHK69" s="666"/>
      <c r="AHL69" s="666"/>
      <c r="AHM69" s="666"/>
      <c r="AHN69" s="666"/>
      <c r="AHO69" s="666"/>
      <c r="AHP69" s="666"/>
      <c r="AHQ69" s="666"/>
      <c r="AHR69" s="1453"/>
      <c r="AHS69" s="1453"/>
      <c r="AHT69" s="1453"/>
      <c r="AHU69" s="1454"/>
      <c r="AHV69" s="666"/>
      <c r="AHW69" s="666"/>
      <c r="AHX69" s="666"/>
      <c r="AHY69" s="1455"/>
      <c r="AHZ69" s="666"/>
      <c r="AIA69" s="666"/>
      <c r="AIB69" s="666"/>
      <c r="AIC69" s="666"/>
      <c r="AID69" s="666"/>
      <c r="AIE69" s="666"/>
      <c r="AIF69" s="666"/>
      <c r="AIG69" s="666"/>
      <c r="AIH69" s="666"/>
      <c r="AII69" s="1453"/>
      <c r="AIJ69" s="1453"/>
      <c r="AIK69" s="1453"/>
      <c r="AIL69" s="1454"/>
      <c r="AIM69" s="666"/>
      <c r="AIN69" s="666"/>
      <c r="AIO69" s="666"/>
      <c r="AIP69" s="1455"/>
      <c r="AIQ69" s="666"/>
      <c r="AIR69" s="666"/>
      <c r="AIS69" s="666"/>
      <c r="AIT69" s="666"/>
      <c r="AIU69" s="666"/>
      <c r="AIV69" s="666"/>
      <c r="AIW69" s="666"/>
      <c r="AIX69" s="666"/>
      <c r="AIY69" s="666"/>
      <c r="AIZ69" s="1453"/>
      <c r="AJA69" s="1453"/>
      <c r="AJB69" s="1453"/>
      <c r="AJC69" s="1454"/>
      <c r="AJD69" s="666"/>
      <c r="AJE69" s="666"/>
      <c r="AJF69" s="666"/>
      <c r="AJG69" s="1455"/>
      <c r="AJH69" s="666"/>
      <c r="AJI69" s="666"/>
      <c r="AJJ69" s="666"/>
      <c r="AJK69" s="666"/>
      <c r="AJL69" s="666"/>
      <c r="AJM69" s="666"/>
      <c r="AJN69" s="666"/>
      <c r="AJO69" s="666"/>
      <c r="AJP69" s="666"/>
      <c r="AJQ69" s="1453"/>
      <c r="AJR69" s="1453"/>
      <c r="AJS69" s="1453"/>
      <c r="AJT69" s="1454"/>
      <c r="AJU69" s="666"/>
      <c r="AJV69" s="666"/>
      <c r="AJW69" s="666"/>
      <c r="AJX69" s="1455"/>
      <c r="AJY69" s="666"/>
      <c r="AJZ69" s="666"/>
      <c r="AKA69" s="666"/>
      <c r="AKB69" s="666"/>
      <c r="AKC69" s="666"/>
      <c r="AKD69" s="666"/>
      <c r="AKE69" s="666"/>
      <c r="AKF69" s="666"/>
      <c r="AKG69" s="666"/>
      <c r="AKH69" s="1453"/>
      <c r="AKI69" s="1453"/>
      <c r="AKJ69" s="1453"/>
      <c r="AKK69" s="1454"/>
      <c r="AKL69" s="666"/>
      <c r="AKM69" s="666"/>
      <c r="AKN69" s="666"/>
      <c r="AKO69" s="1455"/>
      <c r="AKP69" s="666"/>
      <c r="AKQ69" s="666"/>
      <c r="AKR69" s="666"/>
      <c r="AKS69" s="666"/>
      <c r="AKT69" s="666"/>
      <c r="AKU69" s="666"/>
      <c r="AKV69" s="666"/>
      <c r="AKW69" s="666"/>
      <c r="AKX69" s="666"/>
      <c r="AKY69" s="1453"/>
      <c r="AKZ69" s="1453"/>
      <c r="ALA69" s="1453"/>
      <c r="ALB69" s="1454"/>
      <c r="ALC69" s="666"/>
      <c r="ALD69" s="666"/>
      <c r="ALE69" s="666"/>
      <c r="ALF69" s="1455"/>
      <c r="ALG69" s="666"/>
      <c r="ALH69" s="666"/>
      <c r="ALI69" s="666"/>
      <c r="ALJ69" s="666"/>
      <c r="ALK69" s="666"/>
      <c r="ALL69" s="666"/>
      <c r="ALM69" s="666"/>
      <c r="ALN69" s="666"/>
      <c r="ALO69" s="666"/>
      <c r="ALP69" s="1453"/>
      <c r="ALQ69" s="1453"/>
      <c r="ALR69" s="1453"/>
      <c r="ALS69" s="1454"/>
      <c r="ALT69" s="666"/>
      <c r="ALU69" s="666"/>
      <c r="ALV69" s="666"/>
      <c r="ALW69" s="1455"/>
      <c r="ALX69" s="666"/>
      <c r="ALY69" s="666"/>
      <c r="ALZ69" s="666"/>
      <c r="AMA69" s="666"/>
      <c r="AMB69" s="666"/>
      <c r="AMC69" s="666"/>
      <c r="AMD69" s="666"/>
      <c r="AME69" s="666"/>
      <c r="AMF69" s="666"/>
      <c r="AMG69" s="1453"/>
      <c r="AMH69" s="1453"/>
      <c r="AMI69" s="1453"/>
      <c r="AMJ69" s="1454"/>
      <c r="AMK69" s="666"/>
      <c r="AML69" s="666"/>
      <c r="AMM69" s="666"/>
      <c r="AMN69" s="1455"/>
      <c r="AMO69" s="666"/>
      <c r="AMP69" s="666"/>
      <c r="AMQ69" s="666"/>
      <c r="AMR69" s="666"/>
      <c r="AMS69" s="666"/>
      <c r="AMT69" s="666"/>
      <c r="AMU69" s="666"/>
      <c r="AMV69" s="666"/>
      <c r="AMW69" s="666"/>
      <c r="AMX69" s="1453"/>
      <c r="AMY69" s="1453"/>
      <c r="AMZ69" s="1453"/>
      <c r="ANA69" s="1454"/>
      <c r="ANB69" s="666"/>
      <c r="ANC69" s="666"/>
      <c r="AND69" s="666"/>
      <c r="ANE69" s="1455"/>
      <c r="ANF69" s="666"/>
      <c r="ANG69" s="666"/>
      <c r="ANH69" s="666"/>
      <c r="ANI69" s="666"/>
      <c r="ANJ69" s="666"/>
      <c r="ANK69" s="666"/>
      <c r="ANL69" s="666"/>
      <c r="ANM69" s="666"/>
      <c r="ANN69" s="666"/>
      <c r="ANO69" s="1453"/>
      <c r="ANP69" s="1453"/>
      <c r="ANQ69" s="1453"/>
      <c r="ANR69" s="1454"/>
      <c r="ANS69" s="666"/>
      <c r="ANT69" s="666"/>
      <c r="ANU69" s="666"/>
      <c r="ANV69" s="1455"/>
      <c r="ANW69" s="666"/>
      <c r="ANX69" s="666"/>
      <c r="ANY69" s="666"/>
      <c r="ANZ69" s="666"/>
      <c r="AOA69" s="666"/>
      <c r="AOB69" s="666"/>
      <c r="AOC69" s="666"/>
      <c r="AOD69" s="666"/>
      <c r="AOE69" s="666"/>
      <c r="AOF69" s="1453"/>
      <c r="AOG69" s="1453"/>
      <c r="AOH69" s="1453"/>
      <c r="AOI69" s="1454"/>
      <c r="AOJ69" s="666"/>
      <c r="AOK69" s="666"/>
      <c r="AOL69" s="666"/>
      <c r="AOM69" s="1455"/>
      <c r="AON69" s="666"/>
      <c r="AOO69" s="666"/>
      <c r="AOP69" s="666"/>
      <c r="AOQ69" s="666"/>
      <c r="AOR69" s="666"/>
      <c r="AOS69" s="666"/>
      <c r="AOT69" s="666"/>
      <c r="AOU69" s="666"/>
      <c r="AOV69" s="666"/>
      <c r="AOW69" s="1453"/>
      <c r="AOX69" s="1453"/>
      <c r="AOY69" s="1453"/>
      <c r="AOZ69" s="1454"/>
      <c r="APA69" s="666"/>
      <c r="APB69" s="666"/>
      <c r="APC69" s="666"/>
      <c r="APD69" s="1455"/>
      <c r="APE69" s="666"/>
      <c r="APF69" s="666"/>
      <c r="APG69" s="666"/>
      <c r="APH69" s="666"/>
      <c r="API69" s="666"/>
      <c r="APJ69" s="666"/>
      <c r="APK69" s="666"/>
      <c r="APL69" s="666"/>
      <c r="APM69" s="666"/>
      <c r="APN69" s="1453"/>
      <c r="APO69" s="1453"/>
      <c r="APP69" s="1453"/>
      <c r="APQ69" s="1454"/>
      <c r="APR69" s="666"/>
      <c r="APS69" s="666"/>
      <c r="APT69" s="666"/>
      <c r="APU69" s="1455"/>
      <c r="APV69" s="666"/>
      <c r="APW69" s="666"/>
      <c r="APX69" s="666"/>
      <c r="APY69" s="666"/>
      <c r="APZ69" s="666"/>
      <c r="AQA69" s="666"/>
      <c r="AQB69" s="666"/>
      <c r="AQC69" s="666"/>
      <c r="AQD69" s="666"/>
      <c r="AQE69" s="1453"/>
      <c r="AQF69" s="1453"/>
      <c r="AQG69" s="1453"/>
      <c r="AQH69" s="1454"/>
      <c r="AQI69" s="666"/>
      <c r="AQJ69" s="666"/>
      <c r="AQK69" s="666"/>
      <c r="AQL69" s="1455"/>
      <c r="AQM69" s="666"/>
      <c r="AQN69" s="666"/>
      <c r="AQO69" s="666"/>
      <c r="AQP69" s="666"/>
      <c r="AQQ69" s="666"/>
      <c r="AQR69" s="666"/>
      <c r="AQS69" s="666"/>
      <c r="AQT69" s="666"/>
      <c r="AQU69" s="666"/>
      <c r="AQV69" s="1453"/>
      <c r="AQW69" s="1453"/>
      <c r="AQX69" s="1453"/>
      <c r="AQY69" s="1454"/>
      <c r="AQZ69" s="666"/>
      <c r="ARA69" s="666"/>
      <c r="ARB69" s="666"/>
      <c r="ARC69" s="1455"/>
      <c r="ARD69" s="666"/>
      <c r="ARE69" s="666"/>
      <c r="ARF69" s="666"/>
      <c r="ARG69" s="666"/>
      <c r="ARH69" s="666"/>
      <c r="ARI69" s="666"/>
      <c r="ARJ69" s="666"/>
      <c r="ARK69" s="666"/>
      <c r="ARL69" s="666"/>
      <c r="ARM69" s="1453"/>
      <c r="ARN69" s="1453"/>
      <c r="ARO69" s="1453"/>
      <c r="ARP69" s="1454"/>
      <c r="ARQ69" s="666"/>
      <c r="ARR69" s="666"/>
      <c r="ARS69" s="666"/>
      <c r="ART69" s="1455"/>
      <c r="ARU69" s="666"/>
      <c r="ARV69" s="666"/>
      <c r="ARW69" s="666"/>
      <c r="ARX69" s="666"/>
      <c r="ARY69" s="666"/>
      <c r="ARZ69" s="666"/>
      <c r="ASA69" s="666"/>
      <c r="ASB69" s="666"/>
      <c r="ASC69" s="666"/>
      <c r="ASD69" s="1453"/>
      <c r="ASE69" s="1453"/>
      <c r="ASF69" s="1453"/>
      <c r="ASG69" s="1454"/>
      <c r="ASH69" s="666"/>
      <c r="ASI69" s="666"/>
      <c r="ASJ69" s="666"/>
      <c r="ASK69" s="1455"/>
      <c r="ASL69" s="666"/>
      <c r="ASM69" s="666"/>
      <c r="ASN69" s="666"/>
      <c r="ASO69" s="666"/>
      <c r="ASP69" s="666"/>
      <c r="ASQ69" s="666"/>
      <c r="ASR69" s="666"/>
      <c r="ASS69" s="666"/>
      <c r="AST69" s="666"/>
      <c r="ASU69" s="1453"/>
      <c r="ASV69" s="1453"/>
      <c r="ASW69" s="1453"/>
      <c r="ASX69" s="1454"/>
      <c r="ASY69" s="666"/>
      <c r="ASZ69" s="666"/>
      <c r="ATA69" s="666"/>
      <c r="ATB69" s="1455"/>
      <c r="ATC69" s="666"/>
      <c r="ATD69" s="666"/>
      <c r="ATE69" s="666"/>
      <c r="ATF69" s="666"/>
      <c r="ATG69" s="666"/>
      <c r="ATH69" s="666"/>
      <c r="ATI69" s="666"/>
      <c r="ATJ69" s="666"/>
      <c r="ATK69" s="666"/>
      <c r="ATL69" s="1453"/>
      <c r="ATM69" s="1453"/>
      <c r="ATN69" s="1453"/>
      <c r="ATO69" s="1454"/>
      <c r="ATP69" s="666"/>
      <c r="ATQ69" s="666"/>
      <c r="ATR69" s="666"/>
      <c r="ATS69" s="1455"/>
      <c r="ATT69" s="666"/>
      <c r="ATU69" s="666"/>
      <c r="ATV69" s="666"/>
      <c r="ATW69" s="666"/>
      <c r="ATX69" s="666"/>
      <c r="ATY69" s="666"/>
      <c r="ATZ69" s="666"/>
      <c r="AUA69" s="666"/>
      <c r="AUB69" s="666"/>
      <c r="AUC69" s="1453"/>
      <c r="AUD69" s="1453"/>
      <c r="AUE69" s="1453"/>
      <c r="AUF69" s="1454"/>
      <c r="AUG69" s="666"/>
      <c r="AUH69" s="666"/>
      <c r="AUI69" s="666"/>
      <c r="AUJ69" s="1455"/>
      <c r="AUK69" s="666"/>
      <c r="AUL69" s="666"/>
      <c r="AUM69" s="666"/>
      <c r="AUN69" s="666"/>
      <c r="AUO69" s="666"/>
      <c r="AUP69" s="666"/>
      <c r="AUQ69" s="666"/>
      <c r="AUR69" s="666"/>
      <c r="AUS69" s="666"/>
      <c r="AUT69" s="1453"/>
      <c r="AUU69" s="1453"/>
      <c r="AUV69" s="1453"/>
      <c r="AUW69" s="1454"/>
      <c r="AUX69" s="666"/>
      <c r="AUY69" s="666"/>
      <c r="AUZ69" s="666"/>
      <c r="AVA69" s="1455"/>
      <c r="AVB69" s="666"/>
      <c r="AVC69" s="666"/>
      <c r="AVD69" s="666"/>
      <c r="AVE69" s="666"/>
      <c r="AVF69" s="666"/>
      <c r="AVG69" s="666"/>
      <c r="AVH69" s="666"/>
      <c r="AVI69" s="666"/>
      <c r="AVJ69" s="666"/>
      <c r="AVK69" s="1453"/>
      <c r="AVL69" s="1453"/>
      <c r="AVM69" s="1453"/>
      <c r="AVN69" s="1454"/>
      <c r="AVO69" s="666"/>
      <c r="AVP69" s="666"/>
      <c r="AVQ69" s="666"/>
      <c r="AVR69" s="1455"/>
      <c r="AVS69" s="666"/>
      <c r="AVT69" s="666"/>
      <c r="AVU69" s="666"/>
      <c r="AVV69" s="666"/>
      <c r="AVW69" s="666"/>
      <c r="AVX69" s="666"/>
      <c r="AVY69" s="666"/>
      <c r="AVZ69" s="666"/>
      <c r="AWA69" s="666"/>
      <c r="AWB69" s="1453"/>
      <c r="AWC69" s="1453"/>
      <c r="AWD69" s="1453"/>
      <c r="AWE69" s="1454"/>
      <c r="AWF69" s="666"/>
      <c r="AWG69" s="666"/>
      <c r="AWH69" s="666"/>
      <c r="AWI69" s="1455"/>
      <c r="AWJ69" s="666"/>
      <c r="AWK69" s="666"/>
      <c r="AWL69" s="666"/>
      <c r="AWM69" s="666"/>
      <c r="AWN69" s="666"/>
      <c r="AWO69" s="666"/>
      <c r="AWP69" s="666"/>
      <c r="AWQ69" s="666"/>
      <c r="AWR69" s="666"/>
      <c r="AWS69" s="1453"/>
      <c r="AWT69" s="1453"/>
      <c r="AWU69" s="1453"/>
      <c r="AWV69" s="1454"/>
      <c r="AWW69" s="666"/>
      <c r="AWX69" s="666"/>
      <c r="AWY69" s="666"/>
      <c r="AWZ69" s="1455"/>
      <c r="AXA69" s="666"/>
      <c r="AXB69" s="666"/>
      <c r="AXC69" s="666"/>
      <c r="AXD69" s="666"/>
      <c r="AXE69" s="666"/>
      <c r="AXF69" s="666"/>
      <c r="AXG69" s="666"/>
      <c r="AXH69" s="666"/>
      <c r="AXI69" s="666"/>
      <c r="AXJ69" s="1453"/>
      <c r="AXK69" s="1453"/>
      <c r="AXL69" s="1453"/>
      <c r="AXM69" s="1454"/>
      <c r="AXN69" s="666"/>
      <c r="AXO69" s="666"/>
      <c r="AXP69" s="666"/>
      <c r="AXQ69" s="1455"/>
      <c r="AXR69" s="666"/>
      <c r="AXS69" s="666"/>
      <c r="AXT69" s="666"/>
      <c r="AXU69" s="666"/>
      <c r="AXV69" s="666"/>
      <c r="AXW69" s="666"/>
      <c r="AXX69" s="666"/>
      <c r="AXY69" s="666"/>
      <c r="AXZ69" s="666"/>
      <c r="AYA69" s="1453"/>
      <c r="AYB69" s="1453"/>
      <c r="AYC69" s="1453"/>
      <c r="AYD69" s="1454"/>
      <c r="AYE69" s="666"/>
      <c r="AYF69" s="666"/>
      <c r="AYG69" s="666"/>
      <c r="AYH69" s="1455"/>
      <c r="AYI69" s="666"/>
      <c r="AYJ69" s="666"/>
      <c r="AYK69" s="666"/>
      <c r="AYL69" s="666"/>
      <c r="AYM69" s="666"/>
      <c r="AYN69" s="666"/>
      <c r="AYO69" s="666"/>
      <c r="AYP69" s="666"/>
      <c r="AYQ69" s="666"/>
      <c r="AYR69" s="1453"/>
      <c r="AYS69" s="1453"/>
      <c r="AYT69" s="1453"/>
      <c r="AYU69" s="1454"/>
      <c r="AYV69" s="666"/>
      <c r="AYW69" s="666"/>
      <c r="AYX69" s="666"/>
      <c r="AYY69" s="1455"/>
      <c r="AYZ69" s="666"/>
      <c r="AZA69" s="666"/>
      <c r="AZB69" s="666"/>
      <c r="AZC69" s="666"/>
      <c r="AZD69" s="666"/>
      <c r="AZE69" s="666"/>
      <c r="AZF69" s="666"/>
      <c r="AZG69" s="666"/>
      <c r="AZH69" s="666"/>
      <c r="AZI69" s="1453"/>
      <c r="AZJ69" s="1453"/>
      <c r="AZK69" s="1453"/>
      <c r="AZL69" s="1454"/>
      <c r="AZM69" s="666"/>
      <c r="AZN69" s="666"/>
      <c r="AZO69" s="666"/>
      <c r="AZP69" s="1455"/>
      <c r="AZQ69" s="666"/>
      <c r="AZR69" s="666"/>
      <c r="AZS69" s="666"/>
      <c r="AZT69" s="666"/>
      <c r="AZU69" s="666"/>
      <c r="AZV69" s="666"/>
      <c r="AZW69" s="666"/>
      <c r="AZX69" s="666"/>
      <c r="AZY69" s="666"/>
      <c r="AZZ69" s="1453"/>
      <c r="BAA69" s="1453"/>
      <c r="BAB69" s="1453"/>
      <c r="BAC69" s="1454"/>
      <c r="BAD69" s="666"/>
      <c r="BAE69" s="666"/>
      <c r="BAF69" s="666"/>
      <c r="BAG69" s="1455"/>
      <c r="BAH69" s="666"/>
      <c r="BAI69" s="666"/>
      <c r="BAJ69" s="666"/>
      <c r="BAK69" s="666"/>
      <c r="BAL69" s="666"/>
      <c r="BAM69" s="666"/>
      <c r="BAN69" s="666"/>
      <c r="BAO69" s="666"/>
      <c r="BAP69" s="666"/>
      <c r="BAQ69" s="1453"/>
      <c r="BAR69" s="1453"/>
      <c r="BAS69" s="1453"/>
      <c r="BAT69" s="1454"/>
      <c r="BAU69" s="666"/>
      <c r="BAV69" s="666"/>
      <c r="BAW69" s="666"/>
      <c r="BAX69" s="1455"/>
      <c r="BAY69" s="666"/>
      <c r="BAZ69" s="666"/>
      <c r="BBA69" s="666"/>
      <c r="BBB69" s="666"/>
      <c r="BBC69" s="666"/>
      <c r="BBD69" s="666"/>
      <c r="BBE69" s="666"/>
      <c r="BBF69" s="666"/>
      <c r="BBG69" s="666"/>
      <c r="BBH69" s="1453"/>
      <c r="BBI69" s="1453"/>
      <c r="BBJ69" s="1453"/>
      <c r="BBK69" s="1454"/>
      <c r="BBL69" s="666"/>
      <c r="BBM69" s="666"/>
      <c r="BBN69" s="666"/>
      <c r="BBO69" s="1455"/>
      <c r="BBP69" s="666"/>
      <c r="BBQ69" s="666"/>
      <c r="BBR69" s="666"/>
      <c r="BBS69" s="666"/>
      <c r="BBT69" s="666"/>
      <c r="BBU69" s="666"/>
      <c r="BBV69" s="666"/>
      <c r="BBW69" s="666"/>
      <c r="BBX69" s="666"/>
      <c r="BBY69" s="1453"/>
      <c r="BBZ69" s="1453"/>
      <c r="BCA69" s="1453"/>
      <c r="BCB69" s="1454"/>
      <c r="BCC69" s="666"/>
      <c r="BCD69" s="666"/>
      <c r="BCE69" s="666"/>
      <c r="BCF69" s="1455"/>
      <c r="BCG69" s="666"/>
      <c r="BCH69" s="666"/>
      <c r="BCI69" s="666"/>
      <c r="BCJ69" s="666"/>
      <c r="BCK69" s="666"/>
      <c r="BCL69" s="666"/>
      <c r="BCM69" s="666"/>
      <c r="BCN69" s="666"/>
      <c r="BCO69" s="666"/>
      <c r="BCP69" s="1453"/>
      <c r="BCQ69" s="1453"/>
      <c r="BCR69" s="1453"/>
      <c r="BCS69" s="1454"/>
      <c r="BCT69" s="666"/>
      <c r="BCU69" s="666"/>
      <c r="BCV69" s="666"/>
      <c r="BCW69" s="1455"/>
      <c r="BCX69" s="666"/>
      <c r="BCY69" s="666"/>
      <c r="BCZ69" s="666"/>
      <c r="BDA69" s="666"/>
      <c r="BDB69" s="666"/>
      <c r="BDC69" s="666"/>
      <c r="BDD69" s="666"/>
      <c r="BDE69" s="666"/>
      <c r="BDF69" s="666"/>
      <c r="BDG69" s="1453"/>
      <c r="BDH69" s="1453"/>
      <c r="BDI69" s="1453"/>
      <c r="BDJ69" s="1454"/>
      <c r="BDK69" s="666"/>
      <c r="BDL69" s="666"/>
      <c r="BDM69" s="666"/>
      <c r="BDN69" s="1455"/>
      <c r="BDO69" s="666"/>
      <c r="BDP69" s="666"/>
      <c r="BDQ69" s="666"/>
      <c r="BDR69" s="666"/>
      <c r="BDS69" s="666"/>
      <c r="BDT69" s="666"/>
      <c r="BDU69" s="666"/>
      <c r="BDV69" s="666"/>
      <c r="BDW69" s="666"/>
      <c r="BDX69" s="1453"/>
      <c r="BDY69" s="1453"/>
      <c r="BDZ69" s="1453"/>
      <c r="BEA69" s="1454"/>
      <c r="BEB69" s="666"/>
      <c r="BEC69" s="666"/>
      <c r="BED69" s="666"/>
      <c r="BEE69" s="1455"/>
      <c r="BEF69" s="666"/>
      <c r="BEG69" s="666"/>
      <c r="BEH69" s="666"/>
      <c r="BEI69" s="666"/>
      <c r="BEJ69" s="666"/>
      <c r="BEK69" s="666"/>
      <c r="BEL69" s="666"/>
      <c r="BEM69" s="666"/>
      <c r="BEN69" s="666"/>
      <c r="BEO69" s="1453"/>
      <c r="BEP69" s="1453"/>
      <c r="BEQ69" s="1453"/>
      <c r="BER69" s="1454"/>
      <c r="BES69" s="666"/>
      <c r="BET69" s="666"/>
      <c r="BEU69" s="666"/>
      <c r="BEV69" s="1455"/>
      <c r="BEW69" s="666"/>
      <c r="BEX69" s="666"/>
      <c r="BEY69" s="666"/>
      <c r="BEZ69" s="666"/>
      <c r="BFA69" s="666"/>
      <c r="BFB69" s="666"/>
      <c r="BFC69" s="666"/>
      <c r="BFD69" s="666"/>
      <c r="BFE69" s="666"/>
      <c r="BFF69" s="1453"/>
      <c r="BFG69" s="1453"/>
      <c r="BFH69" s="1453"/>
      <c r="BFI69" s="1454"/>
      <c r="BFJ69" s="666"/>
      <c r="BFK69" s="666"/>
      <c r="BFL69" s="666"/>
      <c r="BFM69" s="1455"/>
      <c r="BFN69" s="666"/>
      <c r="BFO69" s="666"/>
      <c r="BFP69" s="666"/>
      <c r="BFQ69" s="666"/>
      <c r="BFR69" s="666"/>
      <c r="BFS69" s="666"/>
      <c r="BFT69" s="666"/>
      <c r="BFU69" s="666"/>
      <c r="BFV69" s="666"/>
      <c r="BFW69" s="1453"/>
      <c r="BFX69" s="1453"/>
      <c r="BFY69" s="1453"/>
      <c r="BFZ69" s="1454"/>
      <c r="BGA69" s="666"/>
      <c r="BGB69" s="666"/>
      <c r="BGC69" s="666"/>
      <c r="BGD69" s="1455"/>
      <c r="BGE69" s="666"/>
      <c r="BGF69" s="666"/>
      <c r="BGG69" s="666"/>
      <c r="BGH69" s="666"/>
      <c r="BGI69" s="666"/>
      <c r="BGJ69" s="666"/>
      <c r="BGK69" s="666"/>
      <c r="BGL69" s="666"/>
      <c r="BGM69" s="666"/>
      <c r="BGN69" s="1453"/>
      <c r="BGO69" s="1453"/>
      <c r="BGP69" s="1453"/>
      <c r="BGQ69" s="1454"/>
      <c r="BGR69" s="666"/>
      <c r="BGS69" s="666"/>
      <c r="BGT69" s="666"/>
      <c r="BGU69" s="1455"/>
      <c r="BGV69" s="666"/>
      <c r="BGW69" s="666"/>
      <c r="BGX69" s="666"/>
      <c r="BGY69" s="666"/>
      <c r="BGZ69" s="666"/>
      <c r="BHA69" s="666"/>
      <c r="BHB69" s="666"/>
      <c r="BHC69" s="666"/>
      <c r="BHD69" s="666"/>
      <c r="BHE69" s="1453"/>
      <c r="BHF69" s="1453"/>
      <c r="BHG69" s="1453"/>
      <c r="BHH69" s="1454"/>
      <c r="BHI69" s="666"/>
      <c r="BHJ69" s="666"/>
      <c r="BHK69" s="666"/>
      <c r="BHL69" s="1455"/>
      <c r="BHM69" s="666"/>
      <c r="BHN69" s="666"/>
      <c r="BHO69" s="666"/>
      <c r="BHP69" s="666"/>
      <c r="BHQ69" s="666"/>
      <c r="BHR69" s="666"/>
      <c r="BHS69" s="666"/>
      <c r="BHT69" s="666"/>
      <c r="BHU69" s="666"/>
      <c r="BHV69" s="1453"/>
      <c r="BHW69" s="1453"/>
      <c r="BHX69" s="1453"/>
      <c r="BHY69" s="1454"/>
      <c r="BHZ69" s="666"/>
      <c r="BIA69" s="666"/>
      <c r="BIB69" s="666"/>
      <c r="BIC69" s="1455"/>
      <c r="BID69" s="666"/>
      <c r="BIE69" s="666"/>
      <c r="BIF69" s="666"/>
      <c r="BIG69" s="666"/>
      <c r="BIH69" s="666"/>
      <c r="BII69" s="666"/>
      <c r="BIJ69" s="666"/>
      <c r="BIK69" s="666"/>
      <c r="BIL69" s="666"/>
      <c r="BIM69" s="1453"/>
      <c r="BIN69" s="1453"/>
      <c r="BIO69" s="1453"/>
      <c r="BIP69" s="1454"/>
      <c r="BIQ69" s="666"/>
      <c r="BIR69" s="666"/>
      <c r="BIS69" s="666"/>
      <c r="BIT69" s="1455"/>
      <c r="BIU69" s="666"/>
      <c r="BIV69" s="666"/>
      <c r="BIW69" s="666"/>
      <c r="BIX69" s="666"/>
      <c r="BIY69" s="666"/>
      <c r="BIZ69" s="666"/>
      <c r="BJA69" s="666"/>
      <c r="BJB69" s="666"/>
      <c r="BJC69" s="666"/>
      <c r="BJD69" s="1453"/>
      <c r="BJE69" s="1453"/>
      <c r="BJF69" s="1453"/>
      <c r="BJG69" s="1454"/>
      <c r="BJH69" s="666"/>
      <c r="BJI69" s="666"/>
      <c r="BJJ69" s="666"/>
      <c r="BJK69" s="1455"/>
      <c r="BJL69" s="666"/>
      <c r="BJM69" s="666"/>
      <c r="BJN69" s="666"/>
      <c r="BJO69" s="666"/>
      <c r="BJP69" s="666"/>
      <c r="BJQ69" s="666"/>
      <c r="BJR69" s="666"/>
      <c r="BJS69" s="666"/>
      <c r="BJT69" s="666"/>
      <c r="BJU69" s="1453"/>
      <c r="BJV69" s="1453"/>
      <c r="BJW69" s="1453"/>
      <c r="BJX69" s="1454"/>
      <c r="BJY69" s="666"/>
      <c r="BJZ69" s="666"/>
      <c r="BKA69" s="666"/>
      <c r="BKB69" s="1455"/>
      <c r="BKC69" s="666"/>
      <c r="BKD69" s="666"/>
      <c r="BKE69" s="666"/>
      <c r="BKF69" s="666"/>
      <c r="BKG69" s="666"/>
      <c r="BKH69" s="666"/>
      <c r="BKI69" s="666"/>
      <c r="BKJ69" s="666"/>
      <c r="BKK69" s="666"/>
      <c r="BKL69" s="1453"/>
      <c r="BKM69" s="1453"/>
      <c r="BKN69" s="1453"/>
      <c r="BKO69" s="1454"/>
      <c r="BKP69" s="666"/>
      <c r="BKQ69" s="666"/>
      <c r="BKR69" s="666"/>
      <c r="BKS69" s="1455"/>
      <c r="BKT69" s="666"/>
      <c r="BKU69" s="666"/>
      <c r="BKV69" s="666"/>
      <c r="BKW69" s="666"/>
      <c r="BKX69" s="666"/>
      <c r="BKY69" s="666"/>
      <c r="BKZ69" s="666"/>
      <c r="BLA69" s="666"/>
      <c r="BLB69" s="666"/>
      <c r="BLC69" s="1453"/>
      <c r="BLD69" s="1453"/>
      <c r="BLE69" s="1453"/>
      <c r="BLF69" s="1454"/>
      <c r="BLG69" s="666"/>
      <c r="BLH69" s="666"/>
      <c r="BLI69" s="666"/>
      <c r="BLJ69" s="1455"/>
      <c r="BLK69" s="666"/>
      <c r="BLL69" s="666"/>
      <c r="BLM69" s="666"/>
      <c r="BLN69" s="666"/>
      <c r="BLO69" s="666"/>
      <c r="BLP69" s="666"/>
      <c r="BLQ69" s="666"/>
      <c r="BLR69" s="666"/>
      <c r="BLS69" s="666"/>
      <c r="BLT69" s="1453"/>
      <c r="BLU69" s="1453"/>
      <c r="BLV69" s="1453"/>
      <c r="BLW69" s="1454"/>
      <c r="BLX69" s="666"/>
      <c r="BLY69" s="666"/>
      <c r="BLZ69" s="666"/>
      <c r="BMA69" s="1455"/>
      <c r="BMB69" s="666"/>
      <c r="BMC69" s="666"/>
      <c r="BMD69" s="666"/>
      <c r="BME69" s="666"/>
      <c r="BMF69" s="666"/>
      <c r="BMG69" s="666"/>
      <c r="BMH69" s="666"/>
      <c r="BMI69" s="666"/>
      <c r="BMJ69" s="666"/>
      <c r="BMK69" s="1453"/>
      <c r="BML69" s="1453"/>
      <c r="BMM69" s="1453"/>
      <c r="BMN69" s="1454"/>
      <c r="BMO69" s="666"/>
      <c r="BMP69" s="666"/>
      <c r="BMQ69" s="666"/>
      <c r="BMR69" s="1455"/>
      <c r="BMS69" s="666"/>
      <c r="BMT69" s="666"/>
      <c r="BMU69" s="666"/>
      <c r="BMV69" s="666"/>
      <c r="BMW69" s="666"/>
      <c r="BMX69" s="666"/>
      <c r="BMY69" s="666"/>
      <c r="BMZ69" s="666"/>
      <c r="BNA69" s="666"/>
      <c r="BNB69" s="1453"/>
      <c r="BNC69" s="1453"/>
      <c r="BND69" s="1453"/>
      <c r="BNE69" s="1454"/>
      <c r="BNF69" s="666"/>
      <c r="BNG69" s="666"/>
      <c r="BNH69" s="666"/>
      <c r="BNI69" s="1455"/>
      <c r="BNJ69" s="666"/>
      <c r="BNK69" s="666"/>
      <c r="BNL69" s="666"/>
      <c r="BNM69" s="666"/>
      <c r="BNN69" s="666"/>
      <c r="BNO69" s="666"/>
      <c r="BNP69" s="666"/>
      <c r="BNQ69" s="666"/>
      <c r="BNR69" s="666"/>
      <c r="BNS69" s="1453"/>
      <c r="BNT69" s="1453"/>
      <c r="BNU69" s="1453"/>
      <c r="BNV69" s="1454"/>
      <c r="BNW69" s="666"/>
      <c r="BNX69" s="666"/>
      <c r="BNY69" s="666"/>
      <c r="BNZ69" s="1455"/>
      <c r="BOA69" s="666"/>
      <c r="BOB69" s="666"/>
      <c r="BOC69" s="666"/>
      <c r="BOD69" s="666"/>
      <c r="BOE69" s="666"/>
      <c r="BOF69" s="666"/>
      <c r="BOG69" s="666"/>
      <c r="BOH69" s="666"/>
      <c r="BOI69" s="666"/>
      <c r="BOJ69" s="1453"/>
      <c r="BOK69" s="1453"/>
      <c r="BOL69" s="1453"/>
      <c r="BOM69" s="1454"/>
      <c r="BON69" s="666"/>
      <c r="BOO69" s="666"/>
      <c r="BOP69" s="666"/>
      <c r="BOQ69" s="1455"/>
      <c r="BOR69" s="666"/>
      <c r="BOS69" s="666"/>
      <c r="BOT69" s="666"/>
      <c r="BOU69" s="666"/>
      <c r="BOV69" s="666"/>
      <c r="BOW69" s="666"/>
      <c r="BOX69" s="666"/>
      <c r="BOY69" s="666"/>
      <c r="BOZ69" s="666"/>
      <c r="BPA69" s="1453"/>
      <c r="BPB69" s="1453"/>
      <c r="BPC69" s="1453"/>
      <c r="BPD69" s="1454"/>
      <c r="BPE69" s="666"/>
      <c r="BPF69" s="666"/>
      <c r="BPG69" s="666"/>
      <c r="BPH69" s="1455"/>
      <c r="BPI69" s="666"/>
      <c r="BPJ69" s="666"/>
      <c r="BPK69" s="666"/>
      <c r="BPL69" s="666"/>
      <c r="BPM69" s="666"/>
      <c r="BPN69" s="666"/>
      <c r="BPO69" s="666"/>
      <c r="BPP69" s="666"/>
      <c r="BPQ69" s="666"/>
      <c r="BPR69" s="1453"/>
      <c r="BPS69" s="1453"/>
      <c r="BPT69" s="1453"/>
      <c r="BPU69" s="1454"/>
      <c r="BPV69" s="666"/>
      <c r="BPW69" s="666"/>
      <c r="BPX69" s="666"/>
      <c r="BPY69" s="1455"/>
      <c r="BPZ69" s="666"/>
      <c r="BQA69" s="666"/>
      <c r="BQB69" s="666"/>
      <c r="BQC69" s="666"/>
      <c r="BQD69" s="666"/>
      <c r="BQE69" s="666"/>
      <c r="BQF69" s="666"/>
      <c r="BQG69" s="666"/>
      <c r="BQH69" s="666"/>
      <c r="BQI69" s="1453"/>
      <c r="BQJ69" s="1453"/>
      <c r="BQK69" s="1453"/>
      <c r="BQL69" s="1454"/>
      <c r="BQM69" s="666"/>
      <c r="BQN69" s="666"/>
      <c r="BQO69" s="666"/>
      <c r="BQP69" s="1455"/>
      <c r="BQQ69" s="666"/>
      <c r="BQR69" s="666"/>
      <c r="BQS69" s="666"/>
      <c r="BQT69" s="666"/>
      <c r="BQU69" s="666"/>
      <c r="BQV69" s="666"/>
      <c r="BQW69" s="666"/>
      <c r="BQX69" s="666"/>
      <c r="BQY69" s="666"/>
      <c r="BQZ69" s="1453"/>
      <c r="BRA69" s="1453"/>
      <c r="BRB69" s="1453"/>
      <c r="BRC69" s="1454"/>
      <c r="BRD69" s="666"/>
      <c r="BRE69" s="666"/>
      <c r="BRF69" s="666"/>
      <c r="BRG69" s="1455"/>
      <c r="BRH69" s="666"/>
      <c r="BRI69" s="666"/>
      <c r="BRJ69" s="666"/>
      <c r="BRK69" s="666"/>
      <c r="BRL69" s="666"/>
      <c r="BRM69" s="666"/>
      <c r="BRN69" s="666"/>
      <c r="BRO69" s="666"/>
      <c r="BRP69" s="666"/>
      <c r="BRQ69" s="1453"/>
      <c r="BRR69" s="1453"/>
      <c r="BRS69" s="1453"/>
      <c r="BRT69" s="1454"/>
      <c r="BRU69" s="666"/>
      <c r="BRV69" s="666"/>
      <c r="BRW69" s="666"/>
      <c r="BRX69" s="1455"/>
      <c r="BRY69" s="666"/>
      <c r="BRZ69" s="666"/>
      <c r="BSA69" s="666"/>
      <c r="BSB69" s="666"/>
      <c r="BSC69" s="666"/>
      <c r="BSD69" s="666"/>
      <c r="BSE69" s="666"/>
      <c r="BSF69" s="666"/>
      <c r="BSG69" s="666"/>
      <c r="BSH69" s="1453"/>
      <c r="BSI69" s="1453"/>
      <c r="BSJ69" s="1453"/>
      <c r="BSK69" s="1454"/>
      <c r="BSL69" s="666"/>
      <c r="BSM69" s="666"/>
      <c r="BSN69" s="666"/>
      <c r="BSO69" s="1455"/>
      <c r="BSP69" s="666"/>
      <c r="BSQ69" s="666"/>
      <c r="BSR69" s="666"/>
      <c r="BSS69" s="666"/>
      <c r="BST69" s="666"/>
      <c r="BSU69" s="666"/>
      <c r="BSV69" s="666"/>
      <c r="BSW69" s="666"/>
      <c r="BSX69" s="666"/>
      <c r="BSY69" s="1453"/>
      <c r="BSZ69" s="1453"/>
      <c r="BTA69" s="1453"/>
      <c r="BTB69" s="1454"/>
      <c r="BTC69" s="666"/>
      <c r="BTD69" s="666"/>
      <c r="BTE69" s="666"/>
      <c r="BTF69" s="1455"/>
      <c r="BTG69" s="666"/>
      <c r="BTH69" s="666"/>
      <c r="BTI69" s="666"/>
      <c r="BTJ69" s="666"/>
      <c r="BTK69" s="666"/>
      <c r="BTL69" s="666"/>
      <c r="BTM69" s="666"/>
      <c r="BTN69" s="666"/>
      <c r="BTO69" s="666"/>
      <c r="BTP69" s="1453"/>
      <c r="BTQ69" s="1453"/>
      <c r="BTR69" s="1453"/>
      <c r="BTS69" s="1454"/>
      <c r="BTT69" s="666"/>
      <c r="BTU69" s="666"/>
      <c r="BTV69" s="666"/>
      <c r="BTW69" s="1455"/>
      <c r="BTX69" s="666"/>
      <c r="BTY69" s="666"/>
      <c r="BTZ69" s="666"/>
      <c r="BUA69" s="666"/>
      <c r="BUB69" s="666"/>
      <c r="BUC69" s="666"/>
      <c r="BUD69" s="666"/>
      <c r="BUE69" s="666"/>
      <c r="BUF69" s="666"/>
      <c r="BUG69" s="1453"/>
      <c r="BUH69" s="1453"/>
      <c r="BUI69" s="1453"/>
      <c r="BUJ69" s="1454"/>
      <c r="BUK69" s="666"/>
      <c r="BUL69" s="666"/>
      <c r="BUM69" s="666"/>
      <c r="BUN69" s="1455"/>
      <c r="BUO69" s="666"/>
      <c r="BUP69" s="666"/>
      <c r="BUQ69" s="666"/>
      <c r="BUR69" s="666"/>
      <c r="BUS69" s="666"/>
      <c r="BUT69" s="666"/>
      <c r="BUU69" s="666"/>
      <c r="BUV69" s="666"/>
      <c r="BUW69" s="666"/>
      <c r="BUX69" s="1453"/>
      <c r="BUY69" s="1453"/>
      <c r="BUZ69" s="1453"/>
      <c r="BVA69" s="1454"/>
      <c r="BVB69" s="666"/>
      <c r="BVC69" s="666"/>
      <c r="BVD69" s="666"/>
      <c r="BVE69" s="1455"/>
      <c r="BVF69" s="666"/>
      <c r="BVG69" s="666"/>
      <c r="BVH69" s="666"/>
      <c r="BVI69" s="666"/>
      <c r="BVJ69" s="666"/>
      <c r="BVK69" s="666"/>
      <c r="BVL69" s="666"/>
      <c r="BVM69" s="666"/>
      <c r="BVN69" s="666"/>
      <c r="BVO69" s="1453"/>
      <c r="BVP69" s="1453"/>
      <c r="BVQ69" s="1453"/>
      <c r="BVR69" s="1454"/>
      <c r="BVS69" s="666"/>
      <c r="BVT69" s="666"/>
      <c r="BVU69" s="666"/>
      <c r="BVV69" s="1455"/>
      <c r="BVW69" s="666"/>
      <c r="BVX69" s="666"/>
      <c r="BVY69" s="666"/>
      <c r="BVZ69" s="666"/>
      <c r="BWA69" s="666"/>
      <c r="BWB69" s="666"/>
      <c r="BWC69" s="666"/>
      <c r="BWD69" s="666"/>
      <c r="BWE69" s="666"/>
      <c r="BWF69" s="1453"/>
      <c r="BWG69" s="1453"/>
      <c r="BWH69" s="1453"/>
      <c r="BWI69" s="1454"/>
      <c r="BWJ69" s="666"/>
      <c r="BWK69" s="666"/>
      <c r="BWL69" s="666"/>
      <c r="BWM69" s="1455"/>
      <c r="BWN69" s="666"/>
      <c r="BWO69" s="666"/>
      <c r="BWP69" s="666"/>
      <c r="BWQ69" s="666"/>
      <c r="BWR69" s="666"/>
      <c r="BWS69" s="666"/>
      <c r="BWT69" s="666"/>
      <c r="BWU69" s="666"/>
      <c r="BWV69" s="666"/>
      <c r="BWW69" s="1453"/>
      <c r="BWX69" s="1453"/>
      <c r="BWY69" s="1453"/>
      <c r="BWZ69" s="1454"/>
      <c r="BXA69" s="666"/>
      <c r="BXB69" s="666"/>
      <c r="BXC69" s="666"/>
      <c r="BXD69" s="1455"/>
      <c r="BXE69" s="666"/>
      <c r="BXF69" s="666"/>
      <c r="BXG69" s="666"/>
      <c r="BXH69" s="666"/>
      <c r="BXI69" s="666"/>
      <c r="BXJ69" s="666"/>
      <c r="BXK69" s="666"/>
      <c r="BXL69" s="666"/>
      <c r="BXM69" s="666"/>
      <c r="BXN69" s="1453"/>
      <c r="BXO69" s="1453"/>
      <c r="BXP69" s="1453"/>
      <c r="BXQ69" s="1454"/>
      <c r="BXR69" s="666"/>
      <c r="BXS69" s="666"/>
      <c r="BXT69" s="666"/>
      <c r="BXU69" s="1455"/>
      <c r="BXV69" s="666"/>
      <c r="BXW69" s="666"/>
      <c r="BXX69" s="666"/>
      <c r="BXY69" s="666"/>
      <c r="BXZ69" s="666"/>
      <c r="BYA69" s="666"/>
      <c r="BYB69" s="666"/>
      <c r="BYC69" s="666"/>
      <c r="BYD69" s="666"/>
      <c r="BYE69" s="1453"/>
      <c r="BYF69" s="1453"/>
      <c r="BYG69" s="1453"/>
      <c r="BYH69" s="1454"/>
      <c r="BYI69" s="666"/>
      <c r="BYJ69" s="666"/>
      <c r="BYK69" s="666"/>
      <c r="BYL69" s="1455"/>
      <c r="BYM69" s="666"/>
      <c r="BYN69" s="666"/>
      <c r="BYO69" s="666"/>
      <c r="BYP69" s="666"/>
      <c r="BYQ69" s="666"/>
      <c r="BYR69" s="666"/>
      <c r="BYS69" s="666"/>
      <c r="BYT69" s="666"/>
      <c r="BYU69" s="666"/>
      <c r="BYV69" s="1453"/>
      <c r="BYW69" s="1453"/>
      <c r="BYX69" s="1453"/>
      <c r="BYY69" s="1454"/>
      <c r="BYZ69" s="666"/>
      <c r="BZA69" s="666"/>
      <c r="BZB69" s="666"/>
      <c r="BZC69" s="1455"/>
      <c r="BZD69" s="666"/>
      <c r="BZE69" s="666"/>
      <c r="BZF69" s="666"/>
      <c r="BZG69" s="666"/>
      <c r="BZH69" s="666"/>
      <c r="BZI69" s="666"/>
      <c r="BZJ69" s="666"/>
      <c r="BZK69" s="666"/>
      <c r="BZL69" s="666"/>
      <c r="BZM69" s="1453"/>
      <c r="BZN69" s="1453"/>
      <c r="BZO69" s="1453"/>
      <c r="BZP69" s="1454"/>
      <c r="BZQ69" s="666"/>
      <c r="BZR69" s="666"/>
      <c r="BZS69" s="666"/>
      <c r="BZT69" s="1455"/>
      <c r="BZU69" s="666"/>
      <c r="BZV69" s="666"/>
      <c r="BZW69" s="666"/>
      <c r="BZX69" s="666"/>
      <c r="BZY69" s="666"/>
      <c r="BZZ69" s="666"/>
      <c r="CAA69" s="666"/>
      <c r="CAB69" s="666"/>
      <c r="CAC69" s="666"/>
      <c r="CAD69" s="1453"/>
      <c r="CAE69" s="1453"/>
      <c r="CAF69" s="1453"/>
      <c r="CAG69" s="1454"/>
      <c r="CAH69" s="666"/>
      <c r="CAI69" s="666"/>
      <c r="CAJ69" s="666"/>
      <c r="CAK69" s="1455"/>
      <c r="CAL69" s="666"/>
      <c r="CAM69" s="666"/>
      <c r="CAN69" s="666"/>
      <c r="CAO69" s="666"/>
      <c r="CAP69" s="666"/>
      <c r="CAQ69" s="666"/>
      <c r="CAR69" s="666"/>
      <c r="CAS69" s="666"/>
      <c r="CAT69" s="666"/>
      <c r="CAU69" s="1453"/>
      <c r="CAV69" s="1453"/>
      <c r="CAW69" s="1453"/>
      <c r="CAX69" s="1454"/>
      <c r="CAY69" s="666"/>
      <c r="CAZ69" s="666"/>
      <c r="CBA69" s="666"/>
      <c r="CBB69" s="1455"/>
      <c r="CBC69" s="666"/>
      <c r="CBD69" s="666"/>
      <c r="CBE69" s="666"/>
      <c r="CBF69" s="666"/>
      <c r="CBG69" s="666"/>
      <c r="CBH69" s="666"/>
      <c r="CBI69" s="666"/>
      <c r="CBJ69" s="666"/>
      <c r="CBK69" s="666"/>
      <c r="CBL69" s="1453"/>
      <c r="CBM69" s="1453"/>
      <c r="CBN69" s="1453"/>
      <c r="CBO69" s="1454"/>
      <c r="CBP69" s="666"/>
      <c r="CBQ69" s="666"/>
      <c r="CBR69" s="666"/>
      <c r="CBS69" s="1455"/>
      <c r="CBT69" s="666"/>
      <c r="CBU69" s="666"/>
      <c r="CBV69" s="666"/>
      <c r="CBW69" s="666"/>
      <c r="CBX69" s="666"/>
      <c r="CBY69" s="666"/>
      <c r="CBZ69" s="666"/>
      <c r="CCA69" s="666"/>
      <c r="CCB69" s="666"/>
      <c r="CCC69" s="1453"/>
      <c r="CCD69" s="1453"/>
      <c r="CCE69" s="1453"/>
      <c r="CCF69" s="1454"/>
      <c r="CCG69" s="666"/>
      <c r="CCH69" s="666"/>
      <c r="CCI69" s="666"/>
      <c r="CCJ69" s="1455"/>
      <c r="CCK69" s="666"/>
      <c r="CCL69" s="666"/>
      <c r="CCM69" s="666"/>
      <c r="CCN69" s="666"/>
      <c r="CCO69" s="666"/>
      <c r="CCP69" s="666"/>
      <c r="CCQ69" s="666"/>
      <c r="CCR69" s="666"/>
      <c r="CCS69" s="666"/>
      <c r="CCT69" s="1453"/>
      <c r="CCU69" s="1453"/>
      <c r="CCV69" s="1453"/>
      <c r="CCW69" s="1454"/>
      <c r="CCX69" s="666"/>
      <c r="CCY69" s="666"/>
      <c r="CCZ69" s="666"/>
      <c r="CDA69" s="1455"/>
      <c r="CDB69" s="666"/>
      <c r="CDC69" s="666"/>
      <c r="CDD69" s="666"/>
      <c r="CDE69" s="666"/>
      <c r="CDF69" s="666"/>
      <c r="CDG69" s="666"/>
      <c r="CDH69" s="666"/>
      <c r="CDI69" s="666"/>
      <c r="CDJ69" s="666"/>
      <c r="CDK69" s="1453"/>
      <c r="CDL69" s="1453"/>
      <c r="CDM69" s="1453"/>
      <c r="CDN69" s="1454"/>
      <c r="CDO69" s="666"/>
      <c r="CDP69" s="666"/>
      <c r="CDQ69" s="666"/>
      <c r="CDR69" s="1455"/>
      <c r="CDS69" s="666"/>
      <c r="CDT69" s="666"/>
      <c r="CDU69" s="666"/>
      <c r="CDV69" s="666"/>
      <c r="CDW69" s="666"/>
      <c r="CDX69" s="666"/>
      <c r="CDY69" s="666"/>
      <c r="CDZ69" s="666"/>
      <c r="CEA69" s="666"/>
      <c r="CEB69" s="1453"/>
      <c r="CEC69" s="1453"/>
      <c r="CED69" s="1453"/>
      <c r="CEE69" s="1454"/>
      <c r="CEF69" s="666"/>
      <c r="CEG69" s="666"/>
      <c r="CEH69" s="666"/>
      <c r="CEI69" s="1455"/>
      <c r="CEJ69" s="666"/>
      <c r="CEK69" s="666"/>
      <c r="CEL69" s="666"/>
      <c r="CEM69" s="666"/>
      <c r="CEN69" s="666"/>
      <c r="CEO69" s="666"/>
      <c r="CEP69" s="666"/>
      <c r="CEQ69" s="666"/>
      <c r="CER69" s="666"/>
      <c r="CES69" s="1453"/>
      <c r="CET69" s="1453"/>
      <c r="CEU69" s="1453"/>
      <c r="CEV69" s="1454"/>
      <c r="CEW69" s="666"/>
      <c r="CEX69" s="666"/>
      <c r="CEY69" s="666"/>
      <c r="CEZ69" s="1455"/>
      <c r="CFA69" s="666"/>
      <c r="CFB69" s="666"/>
      <c r="CFC69" s="666"/>
      <c r="CFD69" s="666"/>
      <c r="CFE69" s="666"/>
      <c r="CFF69" s="666"/>
      <c r="CFG69" s="666"/>
      <c r="CFH69" s="666"/>
      <c r="CFI69" s="666"/>
      <c r="CFJ69" s="1453"/>
      <c r="CFK69" s="1453"/>
      <c r="CFL69" s="1453"/>
      <c r="CFM69" s="1454"/>
      <c r="CFN69" s="666"/>
      <c r="CFO69" s="666"/>
      <c r="CFP69" s="666"/>
      <c r="CFQ69" s="1455"/>
      <c r="CFR69" s="666"/>
      <c r="CFS69" s="666"/>
      <c r="CFT69" s="666"/>
      <c r="CFU69" s="666"/>
      <c r="CFV69" s="666"/>
      <c r="CFW69" s="666"/>
      <c r="CFX69" s="666"/>
      <c r="CFY69" s="666"/>
      <c r="CFZ69" s="666"/>
      <c r="CGA69" s="1453"/>
      <c r="CGB69" s="1453"/>
      <c r="CGC69" s="1453"/>
      <c r="CGD69" s="1454"/>
      <c r="CGE69" s="666"/>
      <c r="CGF69" s="666"/>
      <c r="CGG69" s="666"/>
      <c r="CGH69" s="1455"/>
      <c r="CGI69" s="666"/>
      <c r="CGJ69" s="666"/>
      <c r="CGK69" s="666"/>
      <c r="CGL69" s="666"/>
      <c r="CGM69" s="666"/>
      <c r="CGN69" s="666"/>
      <c r="CGO69" s="666"/>
      <c r="CGP69" s="666"/>
      <c r="CGQ69" s="666"/>
      <c r="CGR69" s="1453"/>
      <c r="CGS69" s="1453"/>
      <c r="CGT69" s="1453"/>
      <c r="CGU69" s="1454"/>
      <c r="CGV69" s="666"/>
      <c r="CGW69" s="666"/>
      <c r="CGX69" s="666"/>
      <c r="CGY69" s="1455"/>
      <c r="CGZ69" s="666"/>
      <c r="CHA69" s="666"/>
      <c r="CHB69" s="666"/>
      <c r="CHC69" s="666"/>
      <c r="CHD69" s="666"/>
      <c r="CHE69" s="666"/>
      <c r="CHF69" s="666"/>
      <c r="CHG69" s="666"/>
      <c r="CHH69" s="666"/>
      <c r="CHI69" s="1453"/>
      <c r="CHJ69" s="1453"/>
      <c r="CHK69" s="1453"/>
      <c r="CHL69" s="1454"/>
      <c r="CHM69" s="666"/>
      <c r="CHN69" s="666"/>
      <c r="CHO69" s="666"/>
      <c r="CHP69" s="1455"/>
      <c r="CHQ69" s="666"/>
      <c r="CHR69" s="666"/>
      <c r="CHS69" s="666"/>
      <c r="CHT69" s="666"/>
      <c r="CHU69" s="666"/>
      <c r="CHV69" s="666"/>
      <c r="CHW69" s="666"/>
      <c r="CHX69" s="666"/>
      <c r="CHY69" s="666"/>
      <c r="CHZ69" s="1453"/>
      <c r="CIA69" s="1453"/>
      <c r="CIB69" s="1453"/>
      <c r="CIC69" s="1454"/>
      <c r="CID69" s="666"/>
      <c r="CIE69" s="666"/>
      <c r="CIF69" s="666"/>
      <c r="CIG69" s="1455"/>
      <c r="CIH69" s="666"/>
      <c r="CII69" s="666"/>
      <c r="CIJ69" s="666"/>
      <c r="CIK69" s="666"/>
      <c r="CIL69" s="666"/>
      <c r="CIM69" s="666"/>
      <c r="CIN69" s="666"/>
      <c r="CIO69" s="666"/>
      <c r="CIP69" s="666"/>
      <c r="CIQ69" s="1453"/>
      <c r="CIR69" s="1453"/>
      <c r="CIS69" s="1453"/>
      <c r="CIT69" s="1454"/>
      <c r="CIU69" s="666"/>
      <c r="CIV69" s="666"/>
      <c r="CIW69" s="666"/>
      <c r="CIX69" s="1455"/>
      <c r="CIY69" s="666"/>
      <c r="CIZ69" s="666"/>
      <c r="CJA69" s="666"/>
      <c r="CJB69" s="666"/>
      <c r="CJC69" s="666"/>
      <c r="CJD69" s="666"/>
      <c r="CJE69" s="666"/>
      <c r="CJF69" s="666"/>
      <c r="CJG69" s="666"/>
      <c r="CJH69" s="1453"/>
      <c r="CJI69" s="1453"/>
      <c r="CJJ69" s="1453"/>
      <c r="CJK69" s="1454"/>
      <c r="CJL69" s="666"/>
      <c r="CJM69" s="666"/>
      <c r="CJN69" s="666"/>
      <c r="CJO69" s="1455"/>
      <c r="CJP69" s="666"/>
      <c r="CJQ69" s="666"/>
      <c r="CJR69" s="666"/>
      <c r="CJS69" s="666"/>
      <c r="CJT69" s="666"/>
      <c r="CJU69" s="666"/>
      <c r="CJV69" s="666"/>
      <c r="CJW69" s="666"/>
      <c r="CJX69" s="666"/>
      <c r="CJY69" s="1453"/>
      <c r="CJZ69" s="1453"/>
      <c r="CKA69" s="1453"/>
      <c r="CKB69" s="1454"/>
      <c r="CKC69" s="666"/>
      <c r="CKD69" s="666"/>
      <c r="CKE69" s="666"/>
      <c r="CKF69" s="1455"/>
      <c r="CKG69" s="666"/>
      <c r="CKH69" s="666"/>
      <c r="CKI69" s="666"/>
      <c r="CKJ69" s="666"/>
      <c r="CKK69" s="666"/>
      <c r="CKL69" s="666"/>
      <c r="CKM69" s="666"/>
      <c r="CKN69" s="666"/>
      <c r="CKO69" s="666"/>
      <c r="CKP69" s="1453"/>
      <c r="CKQ69" s="1453"/>
      <c r="CKR69" s="1453"/>
      <c r="CKS69" s="1454"/>
      <c r="CKT69" s="666"/>
      <c r="CKU69" s="666"/>
      <c r="CKV69" s="666"/>
      <c r="CKW69" s="1455"/>
      <c r="CKX69" s="666"/>
      <c r="CKY69" s="666"/>
      <c r="CKZ69" s="666"/>
      <c r="CLA69" s="666"/>
      <c r="CLB69" s="666"/>
      <c r="CLC69" s="666"/>
      <c r="CLD69" s="666"/>
      <c r="CLE69" s="666"/>
      <c r="CLF69" s="666"/>
      <c r="CLG69" s="1453"/>
      <c r="CLH69" s="1453"/>
      <c r="CLI69" s="1453"/>
      <c r="CLJ69" s="1454"/>
      <c r="CLK69" s="666"/>
      <c r="CLL69" s="666"/>
      <c r="CLM69" s="666"/>
      <c r="CLN69" s="1455"/>
      <c r="CLO69" s="666"/>
      <c r="CLP69" s="666"/>
      <c r="CLQ69" s="666"/>
      <c r="CLR69" s="666"/>
      <c r="CLS69" s="666"/>
      <c r="CLT69" s="666"/>
      <c r="CLU69" s="666"/>
      <c r="CLV69" s="666"/>
      <c r="CLW69" s="666"/>
      <c r="CLX69" s="1453"/>
      <c r="CLY69" s="1453"/>
      <c r="CLZ69" s="1453"/>
      <c r="CMA69" s="1454"/>
      <c r="CMB69" s="666"/>
      <c r="CMC69" s="666"/>
      <c r="CMD69" s="666"/>
      <c r="CME69" s="1455"/>
      <c r="CMF69" s="666"/>
      <c r="CMG69" s="666"/>
      <c r="CMH69" s="666"/>
      <c r="CMI69" s="666"/>
      <c r="CMJ69" s="666"/>
      <c r="CMK69" s="666"/>
      <c r="CML69" s="666"/>
      <c r="CMM69" s="666"/>
      <c r="CMN69" s="666"/>
      <c r="CMO69" s="1453"/>
      <c r="CMP69" s="1453"/>
      <c r="CMQ69" s="1453"/>
      <c r="CMR69" s="1454"/>
      <c r="CMS69" s="666"/>
      <c r="CMT69" s="666"/>
      <c r="CMU69" s="666"/>
      <c r="CMV69" s="1455"/>
      <c r="CMW69" s="666"/>
      <c r="CMX69" s="666"/>
      <c r="CMY69" s="666"/>
      <c r="CMZ69" s="666"/>
      <c r="CNA69" s="666"/>
      <c r="CNB69" s="666"/>
      <c r="CNC69" s="666"/>
      <c r="CND69" s="666"/>
      <c r="CNE69" s="666"/>
      <c r="CNF69" s="1453"/>
      <c r="CNG69" s="1453"/>
      <c r="CNH69" s="1453"/>
      <c r="CNI69" s="1454"/>
      <c r="CNJ69" s="666"/>
      <c r="CNK69" s="666"/>
      <c r="CNL69" s="666"/>
      <c r="CNM69" s="1455"/>
      <c r="CNN69" s="666"/>
      <c r="CNO69" s="666"/>
      <c r="CNP69" s="666"/>
      <c r="CNQ69" s="666"/>
      <c r="CNR69" s="666"/>
      <c r="CNS69" s="666"/>
      <c r="CNT69" s="666"/>
      <c r="CNU69" s="666"/>
      <c r="CNV69" s="666"/>
      <c r="CNW69" s="1453"/>
      <c r="CNX69" s="1453"/>
      <c r="CNY69" s="1453"/>
      <c r="CNZ69" s="1454"/>
      <c r="COA69" s="666"/>
      <c r="COB69" s="666"/>
      <c r="COC69" s="666"/>
      <c r="COD69" s="1455"/>
      <c r="COE69" s="666"/>
      <c r="COF69" s="666"/>
      <c r="COG69" s="666"/>
      <c r="COH69" s="666"/>
      <c r="COI69" s="666"/>
      <c r="COJ69" s="666"/>
      <c r="COK69" s="666"/>
      <c r="COL69" s="666"/>
      <c r="COM69" s="666"/>
      <c r="CON69" s="1453"/>
      <c r="COO69" s="1453"/>
      <c r="COP69" s="1453"/>
      <c r="COQ69" s="1454"/>
      <c r="COR69" s="666"/>
      <c r="COS69" s="666"/>
      <c r="COT69" s="666"/>
      <c r="COU69" s="1455"/>
      <c r="COV69" s="666"/>
      <c r="COW69" s="666"/>
      <c r="COX69" s="666"/>
      <c r="COY69" s="666"/>
      <c r="COZ69" s="666"/>
      <c r="CPA69" s="666"/>
      <c r="CPB69" s="666"/>
      <c r="CPC69" s="666"/>
      <c r="CPD69" s="666"/>
      <c r="CPE69" s="1453"/>
      <c r="CPF69" s="1453"/>
      <c r="CPG69" s="1453"/>
      <c r="CPH69" s="1454"/>
      <c r="CPI69" s="666"/>
      <c r="CPJ69" s="666"/>
      <c r="CPK69" s="666"/>
      <c r="CPL69" s="1455"/>
      <c r="CPM69" s="666"/>
      <c r="CPN69" s="666"/>
      <c r="CPO69" s="666"/>
      <c r="CPP69" s="666"/>
      <c r="CPQ69" s="666"/>
      <c r="CPR69" s="666"/>
      <c r="CPS69" s="666"/>
      <c r="CPT69" s="666"/>
      <c r="CPU69" s="666"/>
      <c r="CPV69" s="1453"/>
      <c r="CPW69" s="1453"/>
      <c r="CPX69" s="1453"/>
      <c r="CPY69" s="1454"/>
      <c r="CPZ69" s="666"/>
      <c r="CQA69" s="666"/>
      <c r="CQB69" s="666"/>
      <c r="CQC69" s="1455"/>
      <c r="CQD69" s="666"/>
      <c r="CQE69" s="666"/>
      <c r="CQF69" s="666"/>
      <c r="CQG69" s="666"/>
      <c r="CQH69" s="666"/>
      <c r="CQI69" s="666"/>
      <c r="CQJ69" s="666"/>
      <c r="CQK69" s="666"/>
      <c r="CQL69" s="666"/>
      <c r="CQM69" s="1453"/>
      <c r="CQN69" s="1453"/>
      <c r="CQO69" s="1453"/>
      <c r="CQP69" s="1454"/>
      <c r="CQQ69" s="666"/>
      <c r="CQR69" s="666"/>
      <c r="CQS69" s="666"/>
      <c r="CQT69" s="1455"/>
      <c r="CQU69" s="666"/>
      <c r="CQV69" s="666"/>
      <c r="CQW69" s="666"/>
      <c r="CQX69" s="666"/>
      <c r="CQY69" s="666"/>
      <c r="CQZ69" s="666"/>
      <c r="CRA69" s="666"/>
      <c r="CRB69" s="666"/>
      <c r="CRC69" s="666"/>
      <c r="CRD69" s="1453"/>
      <c r="CRE69" s="1453"/>
      <c r="CRF69" s="1453"/>
      <c r="CRG69" s="1454"/>
      <c r="CRH69" s="666"/>
      <c r="CRI69" s="666"/>
      <c r="CRJ69" s="666"/>
      <c r="CRK69" s="1455"/>
      <c r="CRL69" s="666"/>
      <c r="CRM69" s="666"/>
      <c r="CRN69" s="666"/>
      <c r="CRO69" s="666"/>
      <c r="CRP69" s="666"/>
      <c r="CRQ69" s="666"/>
      <c r="CRR69" s="666"/>
      <c r="CRS69" s="666"/>
      <c r="CRT69" s="666"/>
      <c r="CRU69" s="1453"/>
      <c r="CRV69" s="1453"/>
      <c r="CRW69" s="1453"/>
      <c r="CRX69" s="1454"/>
      <c r="CRY69" s="666"/>
      <c r="CRZ69" s="666"/>
      <c r="CSA69" s="666"/>
      <c r="CSB69" s="1455"/>
      <c r="CSC69" s="666"/>
      <c r="CSD69" s="666"/>
      <c r="CSE69" s="666"/>
      <c r="CSF69" s="666"/>
      <c r="CSG69" s="666"/>
      <c r="CSH69" s="666"/>
      <c r="CSI69" s="666"/>
      <c r="CSJ69" s="666"/>
      <c r="CSK69" s="666"/>
      <c r="CSL69" s="1453"/>
      <c r="CSM69" s="1453"/>
      <c r="CSN69" s="1453"/>
      <c r="CSO69" s="1454"/>
      <c r="CSP69" s="666"/>
      <c r="CSQ69" s="666"/>
      <c r="CSR69" s="666"/>
      <c r="CSS69" s="1455"/>
      <c r="CST69" s="666"/>
      <c r="CSU69" s="666"/>
      <c r="CSV69" s="666"/>
      <c r="CSW69" s="666"/>
      <c r="CSX69" s="666"/>
      <c r="CSY69" s="666"/>
      <c r="CSZ69" s="666"/>
      <c r="CTA69" s="666"/>
      <c r="CTB69" s="666"/>
      <c r="CTC69" s="1453"/>
      <c r="CTD69" s="1453"/>
      <c r="CTE69" s="1453"/>
      <c r="CTF69" s="1454"/>
      <c r="CTG69" s="666"/>
      <c r="CTH69" s="666"/>
      <c r="CTI69" s="666"/>
      <c r="CTJ69" s="1455"/>
      <c r="CTK69" s="666"/>
      <c r="CTL69" s="666"/>
      <c r="CTM69" s="666"/>
      <c r="CTN69" s="666"/>
      <c r="CTO69" s="666"/>
      <c r="CTP69" s="666"/>
      <c r="CTQ69" s="666"/>
      <c r="CTR69" s="666"/>
      <c r="CTS69" s="666"/>
      <c r="CTT69" s="1453"/>
      <c r="CTU69" s="1453"/>
      <c r="CTV69" s="1453"/>
      <c r="CTW69" s="1454"/>
      <c r="CTX69" s="666"/>
      <c r="CTY69" s="666"/>
      <c r="CTZ69" s="666"/>
      <c r="CUA69" s="1455"/>
      <c r="CUB69" s="666"/>
      <c r="CUC69" s="666"/>
      <c r="CUD69" s="666"/>
      <c r="CUE69" s="666"/>
      <c r="CUF69" s="666"/>
      <c r="CUG69" s="666"/>
      <c r="CUH69" s="666"/>
      <c r="CUI69" s="666"/>
      <c r="CUJ69" s="666"/>
      <c r="CUK69" s="1453"/>
      <c r="CUL69" s="1453"/>
      <c r="CUM69" s="1453"/>
      <c r="CUN69" s="1454"/>
      <c r="CUO69" s="666"/>
      <c r="CUP69" s="666"/>
      <c r="CUQ69" s="666"/>
      <c r="CUR69" s="1455"/>
      <c r="CUS69" s="666"/>
      <c r="CUT69" s="666"/>
      <c r="CUU69" s="666"/>
      <c r="CUV69" s="666"/>
      <c r="CUW69" s="666"/>
      <c r="CUX69" s="666"/>
      <c r="CUY69" s="666"/>
      <c r="CUZ69" s="666"/>
      <c r="CVA69" s="666"/>
      <c r="CVB69" s="1453"/>
      <c r="CVC69" s="1453"/>
      <c r="CVD69" s="1453"/>
      <c r="CVE69" s="1454"/>
      <c r="CVF69" s="666"/>
      <c r="CVG69" s="666"/>
      <c r="CVH69" s="666"/>
      <c r="CVI69" s="1455"/>
      <c r="CVJ69" s="666"/>
      <c r="CVK69" s="666"/>
      <c r="CVL69" s="666"/>
      <c r="CVM69" s="666"/>
      <c r="CVN69" s="666"/>
      <c r="CVO69" s="666"/>
      <c r="CVP69" s="666"/>
      <c r="CVQ69" s="666"/>
      <c r="CVR69" s="666"/>
      <c r="CVS69" s="1453"/>
      <c r="CVT69" s="1453"/>
      <c r="CVU69" s="1453"/>
      <c r="CVV69" s="1454"/>
      <c r="CVW69" s="666"/>
      <c r="CVX69" s="666"/>
      <c r="CVY69" s="666"/>
      <c r="CVZ69" s="1455"/>
      <c r="CWA69" s="666"/>
      <c r="CWB69" s="666"/>
      <c r="CWC69" s="666"/>
      <c r="CWD69" s="666"/>
      <c r="CWE69" s="666"/>
      <c r="CWF69" s="666"/>
      <c r="CWG69" s="666"/>
      <c r="CWH69" s="666"/>
      <c r="CWI69" s="666"/>
      <c r="CWJ69" s="1453"/>
      <c r="CWK69" s="1453"/>
      <c r="CWL69" s="1453"/>
      <c r="CWM69" s="1454"/>
      <c r="CWN69" s="666"/>
      <c r="CWO69" s="666"/>
      <c r="CWP69" s="666"/>
      <c r="CWQ69" s="1455"/>
      <c r="CWR69" s="666"/>
      <c r="CWS69" s="666"/>
      <c r="CWT69" s="666"/>
      <c r="CWU69" s="666"/>
      <c r="CWV69" s="666"/>
      <c r="CWW69" s="666"/>
      <c r="CWX69" s="666"/>
      <c r="CWY69" s="666"/>
      <c r="CWZ69" s="666"/>
      <c r="CXA69" s="1453"/>
      <c r="CXB69" s="1453"/>
      <c r="CXC69" s="1453"/>
      <c r="CXD69" s="1454"/>
      <c r="CXE69" s="666"/>
      <c r="CXF69" s="666"/>
      <c r="CXG69" s="666"/>
      <c r="CXH69" s="1455"/>
      <c r="CXI69" s="666"/>
      <c r="CXJ69" s="666"/>
      <c r="CXK69" s="666"/>
      <c r="CXL69" s="666"/>
      <c r="CXM69" s="666"/>
      <c r="CXN69" s="666"/>
      <c r="CXO69" s="666"/>
      <c r="CXP69" s="666"/>
      <c r="CXQ69" s="666"/>
      <c r="CXR69" s="1453"/>
      <c r="CXS69" s="1453"/>
      <c r="CXT69" s="1453"/>
      <c r="CXU69" s="1454"/>
      <c r="CXV69" s="666"/>
      <c r="CXW69" s="666"/>
      <c r="CXX69" s="666"/>
      <c r="CXY69" s="1455"/>
      <c r="CXZ69" s="666"/>
      <c r="CYA69" s="666"/>
      <c r="CYB69" s="666"/>
      <c r="CYC69" s="666"/>
      <c r="CYD69" s="666"/>
      <c r="CYE69" s="666"/>
      <c r="CYF69" s="666"/>
      <c r="CYG69" s="666"/>
      <c r="CYH69" s="666"/>
      <c r="CYI69" s="1453"/>
      <c r="CYJ69" s="1453"/>
      <c r="CYK69" s="1453"/>
      <c r="CYL69" s="1454"/>
      <c r="CYM69" s="666"/>
      <c r="CYN69" s="666"/>
      <c r="CYO69" s="666"/>
      <c r="CYP69" s="1455"/>
      <c r="CYQ69" s="666"/>
      <c r="CYR69" s="666"/>
      <c r="CYS69" s="666"/>
      <c r="CYT69" s="666"/>
      <c r="CYU69" s="666"/>
      <c r="CYV69" s="666"/>
      <c r="CYW69" s="666"/>
      <c r="CYX69" s="666"/>
      <c r="CYY69" s="666"/>
      <c r="CYZ69" s="1453"/>
      <c r="CZA69" s="1453"/>
      <c r="CZB69" s="1453"/>
      <c r="CZC69" s="1454"/>
      <c r="CZD69" s="666"/>
      <c r="CZE69" s="666"/>
      <c r="CZF69" s="666"/>
      <c r="CZG69" s="1455"/>
      <c r="CZH69" s="666"/>
      <c r="CZI69" s="666"/>
      <c r="CZJ69" s="666"/>
      <c r="CZK69" s="666"/>
      <c r="CZL69" s="666"/>
      <c r="CZM69" s="666"/>
      <c r="CZN69" s="666"/>
      <c r="CZO69" s="666"/>
      <c r="CZP69" s="666"/>
      <c r="CZQ69" s="1453"/>
      <c r="CZR69" s="1453"/>
      <c r="CZS69" s="1453"/>
      <c r="CZT69" s="1454"/>
      <c r="CZU69" s="666"/>
      <c r="CZV69" s="666"/>
      <c r="CZW69" s="666"/>
      <c r="CZX69" s="1455"/>
      <c r="CZY69" s="666"/>
      <c r="CZZ69" s="666"/>
      <c r="DAA69" s="666"/>
      <c r="DAB69" s="666"/>
      <c r="DAC69" s="666"/>
      <c r="DAD69" s="666"/>
      <c r="DAE69" s="666"/>
      <c r="DAF69" s="666"/>
      <c r="DAG69" s="666"/>
      <c r="DAH69" s="1453"/>
      <c r="DAI69" s="1453"/>
      <c r="DAJ69" s="1453"/>
      <c r="DAK69" s="1454"/>
      <c r="DAL69" s="666"/>
      <c r="DAM69" s="666"/>
      <c r="DAN69" s="666"/>
      <c r="DAO69" s="1455"/>
      <c r="DAP69" s="666"/>
      <c r="DAQ69" s="666"/>
      <c r="DAR69" s="666"/>
      <c r="DAS69" s="666"/>
      <c r="DAT69" s="666"/>
      <c r="DAU69" s="666"/>
      <c r="DAV69" s="666"/>
      <c r="DAW69" s="666"/>
      <c r="DAX69" s="666"/>
      <c r="DAY69" s="1453"/>
      <c r="DAZ69" s="1453"/>
      <c r="DBA69" s="1453"/>
      <c r="DBB69" s="1454"/>
      <c r="DBC69" s="666"/>
      <c r="DBD69" s="666"/>
      <c r="DBE69" s="666"/>
      <c r="DBF69" s="1455"/>
      <c r="DBG69" s="666"/>
      <c r="DBH69" s="666"/>
      <c r="DBI69" s="666"/>
      <c r="DBJ69" s="666"/>
      <c r="DBK69" s="666"/>
      <c r="DBL69" s="666"/>
      <c r="DBM69" s="666"/>
      <c r="DBN69" s="666"/>
      <c r="DBO69" s="666"/>
      <c r="DBP69" s="1453"/>
      <c r="DBQ69" s="1453"/>
      <c r="DBR69" s="1453"/>
      <c r="DBS69" s="1454"/>
      <c r="DBT69" s="666"/>
      <c r="DBU69" s="666"/>
      <c r="DBV69" s="666"/>
      <c r="DBW69" s="1455"/>
      <c r="DBX69" s="666"/>
      <c r="DBY69" s="666"/>
      <c r="DBZ69" s="666"/>
      <c r="DCA69" s="666"/>
      <c r="DCB69" s="666"/>
      <c r="DCC69" s="666"/>
      <c r="DCD69" s="666"/>
      <c r="DCE69" s="666"/>
      <c r="DCF69" s="666"/>
      <c r="DCG69" s="1453"/>
      <c r="DCH69" s="1453"/>
      <c r="DCI69" s="1453"/>
      <c r="DCJ69" s="1454"/>
      <c r="DCK69" s="666"/>
      <c r="DCL69" s="666"/>
      <c r="DCM69" s="666"/>
      <c r="DCN69" s="1455"/>
      <c r="DCO69" s="666"/>
      <c r="DCP69" s="666"/>
      <c r="DCQ69" s="666"/>
      <c r="DCR69" s="666"/>
      <c r="DCS69" s="666"/>
      <c r="DCT69" s="666"/>
      <c r="DCU69" s="666"/>
      <c r="DCV69" s="666"/>
      <c r="DCW69" s="666"/>
      <c r="DCX69" s="1453"/>
      <c r="DCY69" s="1453"/>
      <c r="DCZ69" s="1453"/>
      <c r="DDA69" s="1454"/>
      <c r="DDB69" s="666"/>
      <c r="DDC69" s="666"/>
      <c r="DDD69" s="666"/>
      <c r="DDE69" s="1455"/>
      <c r="DDF69" s="666"/>
      <c r="DDG69" s="666"/>
      <c r="DDH69" s="666"/>
      <c r="DDI69" s="666"/>
      <c r="DDJ69" s="666"/>
      <c r="DDK69" s="666"/>
      <c r="DDL69" s="666"/>
      <c r="DDM69" s="666"/>
      <c r="DDN69" s="666"/>
      <c r="DDO69" s="1453"/>
      <c r="DDP69" s="1453"/>
      <c r="DDQ69" s="1453"/>
      <c r="DDR69" s="1454"/>
      <c r="DDS69" s="666"/>
      <c r="DDT69" s="666"/>
      <c r="DDU69" s="666"/>
      <c r="DDV69" s="1455"/>
      <c r="DDW69" s="666"/>
      <c r="DDX69" s="666"/>
      <c r="DDY69" s="666"/>
      <c r="DDZ69" s="666"/>
      <c r="DEA69" s="666"/>
      <c r="DEB69" s="666"/>
      <c r="DEC69" s="666"/>
      <c r="DED69" s="666"/>
      <c r="DEE69" s="666"/>
      <c r="DEF69" s="1453"/>
      <c r="DEG69" s="1453"/>
      <c r="DEH69" s="1453"/>
      <c r="DEI69" s="1454"/>
      <c r="DEJ69" s="666"/>
      <c r="DEK69" s="666"/>
      <c r="DEL69" s="666"/>
      <c r="DEM69" s="1455"/>
      <c r="DEN69" s="666"/>
      <c r="DEO69" s="666"/>
      <c r="DEP69" s="666"/>
      <c r="DEQ69" s="666"/>
      <c r="DER69" s="666"/>
      <c r="DES69" s="666"/>
      <c r="DET69" s="666"/>
      <c r="DEU69" s="666"/>
      <c r="DEV69" s="666"/>
      <c r="DEW69" s="1453"/>
      <c r="DEX69" s="1453"/>
      <c r="DEY69" s="1453"/>
      <c r="DEZ69" s="1454"/>
      <c r="DFA69" s="666"/>
      <c r="DFB69" s="666"/>
      <c r="DFC69" s="666"/>
      <c r="DFD69" s="1455"/>
      <c r="DFE69" s="666"/>
      <c r="DFF69" s="666"/>
      <c r="DFG69" s="666"/>
      <c r="DFH69" s="666"/>
      <c r="DFI69" s="666"/>
      <c r="DFJ69" s="666"/>
      <c r="DFK69" s="666"/>
      <c r="DFL69" s="666"/>
      <c r="DFM69" s="666"/>
      <c r="DFN69" s="1453"/>
      <c r="DFO69" s="1453"/>
      <c r="DFP69" s="1453"/>
      <c r="DFQ69" s="1454"/>
      <c r="DFR69" s="666"/>
      <c r="DFS69" s="666"/>
      <c r="DFT69" s="666"/>
      <c r="DFU69" s="1455"/>
      <c r="DFV69" s="666"/>
      <c r="DFW69" s="666"/>
      <c r="DFX69" s="666"/>
      <c r="DFY69" s="666"/>
      <c r="DFZ69" s="666"/>
      <c r="DGA69" s="666"/>
      <c r="DGB69" s="666"/>
      <c r="DGC69" s="666"/>
      <c r="DGD69" s="666"/>
      <c r="DGE69" s="1453"/>
      <c r="DGF69" s="1453"/>
      <c r="DGG69" s="1453"/>
      <c r="DGH69" s="1454"/>
      <c r="DGI69" s="666"/>
      <c r="DGJ69" s="666"/>
      <c r="DGK69" s="666"/>
      <c r="DGL69" s="1455"/>
      <c r="DGM69" s="666"/>
      <c r="DGN69" s="666"/>
      <c r="DGO69" s="666"/>
      <c r="DGP69" s="666"/>
      <c r="DGQ69" s="666"/>
      <c r="DGR69" s="666"/>
      <c r="DGS69" s="666"/>
      <c r="DGT69" s="666"/>
      <c r="DGU69" s="666"/>
      <c r="DGV69" s="1453"/>
      <c r="DGW69" s="1453"/>
      <c r="DGX69" s="1453"/>
      <c r="DGY69" s="1454"/>
      <c r="DGZ69" s="666"/>
      <c r="DHA69" s="666"/>
      <c r="DHB69" s="666"/>
      <c r="DHC69" s="1455"/>
      <c r="DHD69" s="666"/>
      <c r="DHE69" s="666"/>
      <c r="DHF69" s="666"/>
      <c r="DHG69" s="666"/>
      <c r="DHH69" s="666"/>
      <c r="DHI69" s="666"/>
      <c r="DHJ69" s="666"/>
      <c r="DHK69" s="666"/>
      <c r="DHL69" s="666"/>
      <c r="DHM69" s="1453"/>
      <c r="DHN69" s="1453"/>
      <c r="DHO69" s="1453"/>
      <c r="DHP69" s="1454"/>
      <c r="DHQ69" s="666"/>
      <c r="DHR69" s="666"/>
      <c r="DHS69" s="666"/>
      <c r="DHT69" s="1455"/>
      <c r="DHU69" s="666"/>
      <c r="DHV69" s="666"/>
      <c r="DHW69" s="666"/>
      <c r="DHX69" s="666"/>
      <c r="DHY69" s="666"/>
      <c r="DHZ69" s="666"/>
      <c r="DIA69" s="666"/>
      <c r="DIB69" s="666"/>
      <c r="DIC69" s="666"/>
      <c r="DID69" s="1453"/>
      <c r="DIE69" s="1453"/>
      <c r="DIF69" s="1453"/>
      <c r="DIG69" s="1454"/>
      <c r="DIH69" s="666"/>
      <c r="DII69" s="666"/>
      <c r="DIJ69" s="666"/>
      <c r="DIK69" s="1455"/>
      <c r="DIL69" s="666"/>
      <c r="DIM69" s="666"/>
      <c r="DIN69" s="666"/>
      <c r="DIO69" s="666"/>
      <c r="DIP69" s="666"/>
      <c r="DIQ69" s="666"/>
      <c r="DIR69" s="666"/>
      <c r="DIS69" s="666"/>
      <c r="DIT69" s="666"/>
      <c r="DIU69" s="1453"/>
      <c r="DIV69" s="1453"/>
      <c r="DIW69" s="1453"/>
      <c r="DIX69" s="1454"/>
      <c r="DIY69" s="666"/>
      <c r="DIZ69" s="666"/>
      <c r="DJA69" s="666"/>
      <c r="DJB69" s="1455"/>
      <c r="DJC69" s="666"/>
      <c r="DJD69" s="666"/>
      <c r="DJE69" s="666"/>
      <c r="DJF69" s="666"/>
      <c r="DJG69" s="666"/>
      <c r="DJH69" s="666"/>
      <c r="DJI69" s="666"/>
      <c r="DJJ69" s="666"/>
      <c r="DJK69" s="666"/>
      <c r="DJL69" s="1453"/>
      <c r="DJM69" s="1453"/>
      <c r="DJN69" s="1453"/>
      <c r="DJO69" s="1454"/>
      <c r="DJP69" s="666"/>
      <c r="DJQ69" s="666"/>
      <c r="DJR69" s="666"/>
      <c r="DJS69" s="1455"/>
      <c r="DJT69" s="666"/>
      <c r="DJU69" s="666"/>
      <c r="DJV69" s="666"/>
      <c r="DJW69" s="666"/>
      <c r="DJX69" s="666"/>
      <c r="DJY69" s="666"/>
      <c r="DJZ69" s="666"/>
      <c r="DKA69" s="666"/>
      <c r="DKB69" s="666"/>
      <c r="DKC69" s="1453"/>
      <c r="DKD69" s="1453"/>
      <c r="DKE69" s="1453"/>
      <c r="DKF69" s="1454"/>
      <c r="DKG69" s="666"/>
      <c r="DKH69" s="666"/>
      <c r="DKI69" s="666"/>
      <c r="DKJ69" s="1455"/>
      <c r="DKK69" s="666"/>
      <c r="DKL69" s="666"/>
      <c r="DKM69" s="666"/>
      <c r="DKN69" s="666"/>
      <c r="DKO69" s="666"/>
      <c r="DKP69" s="666"/>
      <c r="DKQ69" s="666"/>
      <c r="DKR69" s="666"/>
      <c r="DKS69" s="666"/>
      <c r="DKT69" s="1453"/>
      <c r="DKU69" s="1453"/>
      <c r="DKV69" s="1453"/>
      <c r="DKW69" s="1454"/>
      <c r="DKX69" s="666"/>
      <c r="DKY69" s="666"/>
      <c r="DKZ69" s="666"/>
      <c r="DLA69" s="1455"/>
      <c r="DLB69" s="666"/>
      <c r="DLC69" s="666"/>
      <c r="DLD69" s="666"/>
      <c r="DLE69" s="666"/>
      <c r="DLF69" s="666"/>
      <c r="DLG69" s="666"/>
      <c r="DLH69" s="666"/>
      <c r="DLI69" s="666"/>
      <c r="DLJ69" s="666"/>
      <c r="DLK69" s="1453"/>
      <c r="DLL69" s="1453"/>
      <c r="DLM69" s="1453"/>
      <c r="DLN69" s="1454"/>
      <c r="DLO69" s="666"/>
      <c r="DLP69" s="666"/>
      <c r="DLQ69" s="666"/>
      <c r="DLR69" s="1455"/>
      <c r="DLS69" s="666"/>
      <c r="DLT69" s="666"/>
      <c r="DLU69" s="666"/>
      <c r="DLV69" s="666"/>
      <c r="DLW69" s="666"/>
      <c r="DLX69" s="666"/>
      <c r="DLY69" s="666"/>
      <c r="DLZ69" s="666"/>
      <c r="DMA69" s="666"/>
      <c r="DMB69" s="1453"/>
      <c r="DMC69" s="1453"/>
      <c r="DMD69" s="1453"/>
      <c r="DME69" s="1454"/>
      <c r="DMF69" s="666"/>
      <c r="DMG69" s="666"/>
      <c r="DMH69" s="666"/>
      <c r="DMI69" s="1455"/>
      <c r="DMJ69" s="666"/>
      <c r="DMK69" s="666"/>
      <c r="DML69" s="666"/>
      <c r="DMM69" s="666"/>
      <c r="DMN69" s="666"/>
      <c r="DMO69" s="666"/>
      <c r="DMP69" s="666"/>
      <c r="DMQ69" s="666"/>
      <c r="DMR69" s="666"/>
      <c r="DMS69" s="1453"/>
      <c r="DMT69" s="1453"/>
      <c r="DMU69" s="1453"/>
      <c r="DMV69" s="1454"/>
      <c r="DMW69" s="666"/>
      <c r="DMX69" s="666"/>
      <c r="DMY69" s="666"/>
      <c r="DMZ69" s="1455"/>
      <c r="DNA69" s="666"/>
      <c r="DNB69" s="666"/>
      <c r="DNC69" s="666"/>
      <c r="DND69" s="666"/>
      <c r="DNE69" s="666"/>
      <c r="DNF69" s="666"/>
      <c r="DNG69" s="666"/>
      <c r="DNH69" s="666"/>
      <c r="DNI69" s="666"/>
      <c r="DNJ69" s="1453"/>
      <c r="DNK69" s="1453"/>
      <c r="DNL69" s="1453"/>
      <c r="DNM69" s="1454"/>
      <c r="DNN69" s="666"/>
      <c r="DNO69" s="666"/>
      <c r="DNP69" s="666"/>
      <c r="DNQ69" s="1455"/>
      <c r="DNR69" s="666"/>
      <c r="DNS69" s="666"/>
      <c r="DNT69" s="666"/>
      <c r="DNU69" s="666"/>
      <c r="DNV69" s="666"/>
      <c r="DNW69" s="666"/>
      <c r="DNX69" s="666"/>
      <c r="DNY69" s="666"/>
      <c r="DNZ69" s="666"/>
      <c r="DOA69" s="1453"/>
      <c r="DOB69" s="1453"/>
      <c r="DOC69" s="1453"/>
      <c r="DOD69" s="1454"/>
      <c r="DOE69" s="666"/>
      <c r="DOF69" s="666"/>
      <c r="DOG69" s="666"/>
      <c r="DOH69" s="1455"/>
      <c r="DOI69" s="666"/>
      <c r="DOJ69" s="666"/>
      <c r="DOK69" s="666"/>
      <c r="DOL69" s="666"/>
      <c r="DOM69" s="666"/>
      <c r="DON69" s="666"/>
      <c r="DOO69" s="666"/>
      <c r="DOP69" s="666"/>
      <c r="DOQ69" s="666"/>
      <c r="DOR69" s="1453"/>
      <c r="DOS69" s="1453"/>
      <c r="DOT69" s="1453"/>
      <c r="DOU69" s="1454"/>
      <c r="DOV69" s="666"/>
      <c r="DOW69" s="666"/>
      <c r="DOX69" s="666"/>
      <c r="DOY69" s="1455"/>
      <c r="DOZ69" s="666"/>
      <c r="DPA69" s="666"/>
      <c r="DPB69" s="666"/>
      <c r="DPC69" s="666"/>
      <c r="DPD69" s="666"/>
      <c r="DPE69" s="666"/>
      <c r="DPF69" s="666"/>
      <c r="DPG69" s="666"/>
      <c r="DPH69" s="666"/>
      <c r="DPI69" s="1453"/>
      <c r="DPJ69" s="1453"/>
      <c r="DPK69" s="1453"/>
      <c r="DPL69" s="1454"/>
      <c r="DPM69" s="666"/>
      <c r="DPN69" s="666"/>
      <c r="DPO69" s="666"/>
      <c r="DPP69" s="1455"/>
      <c r="DPQ69" s="666"/>
      <c r="DPR69" s="666"/>
      <c r="DPS69" s="666"/>
      <c r="DPT69" s="666"/>
      <c r="DPU69" s="666"/>
      <c r="DPV69" s="666"/>
      <c r="DPW69" s="666"/>
      <c r="DPX69" s="666"/>
      <c r="DPY69" s="666"/>
      <c r="DPZ69" s="1453"/>
      <c r="DQA69" s="1453"/>
      <c r="DQB69" s="1453"/>
      <c r="DQC69" s="1454"/>
      <c r="DQD69" s="666"/>
      <c r="DQE69" s="666"/>
      <c r="DQF69" s="666"/>
      <c r="DQG69" s="1455"/>
      <c r="DQH69" s="666"/>
      <c r="DQI69" s="666"/>
      <c r="DQJ69" s="666"/>
      <c r="DQK69" s="666"/>
      <c r="DQL69" s="666"/>
      <c r="DQM69" s="666"/>
      <c r="DQN69" s="666"/>
      <c r="DQO69" s="666"/>
      <c r="DQP69" s="666"/>
      <c r="DQQ69" s="1453"/>
      <c r="DQR69" s="1453"/>
      <c r="DQS69" s="1453"/>
      <c r="DQT69" s="1454"/>
      <c r="DQU69" s="666"/>
      <c r="DQV69" s="666"/>
      <c r="DQW69" s="666"/>
      <c r="DQX69" s="1455"/>
      <c r="DQY69" s="666"/>
      <c r="DQZ69" s="666"/>
      <c r="DRA69" s="666"/>
      <c r="DRB69" s="666"/>
      <c r="DRC69" s="666"/>
      <c r="DRD69" s="666"/>
      <c r="DRE69" s="666"/>
      <c r="DRF69" s="666"/>
      <c r="DRG69" s="666"/>
      <c r="DRH69" s="1453"/>
      <c r="DRI69" s="1453"/>
      <c r="DRJ69" s="1453"/>
      <c r="DRK69" s="1454"/>
      <c r="DRL69" s="666"/>
      <c r="DRM69" s="666"/>
      <c r="DRN69" s="666"/>
      <c r="DRO69" s="1455"/>
      <c r="DRP69" s="666"/>
      <c r="DRQ69" s="666"/>
      <c r="DRR69" s="666"/>
      <c r="DRS69" s="666"/>
      <c r="DRT69" s="666"/>
      <c r="DRU69" s="666"/>
      <c r="DRV69" s="666"/>
      <c r="DRW69" s="666"/>
      <c r="DRX69" s="666"/>
      <c r="DRY69" s="1453"/>
      <c r="DRZ69" s="1453"/>
      <c r="DSA69" s="1453"/>
      <c r="DSB69" s="1454"/>
      <c r="DSC69" s="666"/>
      <c r="DSD69" s="666"/>
      <c r="DSE69" s="666"/>
      <c r="DSF69" s="1455"/>
      <c r="DSG69" s="666"/>
      <c r="DSH69" s="666"/>
      <c r="DSI69" s="666"/>
      <c r="DSJ69" s="666"/>
      <c r="DSK69" s="666"/>
      <c r="DSL69" s="666"/>
      <c r="DSM69" s="666"/>
      <c r="DSN69" s="666"/>
      <c r="DSO69" s="666"/>
      <c r="DSP69" s="1453"/>
      <c r="DSQ69" s="1453"/>
      <c r="DSR69" s="1453"/>
      <c r="DSS69" s="1454"/>
      <c r="DST69" s="666"/>
      <c r="DSU69" s="666"/>
      <c r="DSV69" s="666"/>
      <c r="DSW69" s="1455"/>
      <c r="DSX69" s="666"/>
      <c r="DSY69" s="666"/>
      <c r="DSZ69" s="666"/>
      <c r="DTA69" s="666"/>
      <c r="DTB69" s="666"/>
      <c r="DTC69" s="666"/>
      <c r="DTD69" s="666"/>
      <c r="DTE69" s="666"/>
      <c r="DTF69" s="666"/>
      <c r="DTG69" s="1453"/>
      <c r="DTH69" s="1453"/>
      <c r="DTI69" s="1453"/>
      <c r="DTJ69" s="1454"/>
      <c r="DTK69" s="666"/>
      <c r="DTL69" s="666"/>
      <c r="DTM69" s="666"/>
      <c r="DTN69" s="1455"/>
      <c r="DTO69" s="666"/>
      <c r="DTP69" s="666"/>
      <c r="DTQ69" s="666"/>
      <c r="DTR69" s="666"/>
      <c r="DTS69" s="666"/>
      <c r="DTT69" s="666"/>
      <c r="DTU69" s="666"/>
      <c r="DTV69" s="666"/>
      <c r="DTW69" s="666"/>
      <c r="DTX69" s="1453"/>
      <c r="DTY69" s="1453"/>
      <c r="DTZ69" s="1453"/>
      <c r="DUA69" s="1454"/>
      <c r="DUB69" s="666"/>
      <c r="DUC69" s="666"/>
      <c r="DUD69" s="666"/>
      <c r="DUE69" s="1455"/>
      <c r="DUF69" s="666"/>
      <c r="DUG69" s="666"/>
      <c r="DUH69" s="666"/>
      <c r="DUI69" s="666"/>
      <c r="DUJ69" s="666"/>
      <c r="DUK69" s="666"/>
      <c r="DUL69" s="666"/>
      <c r="DUM69" s="666"/>
      <c r="DUN69" s="666"/>
      <c r="DUO69" s="1453"/>
      <c r="DUP69" s="1453"/>
      <c r="DUQ69" s="1453"/>
      <c r="DUR69" s="1454"/>
      <c r="DUS69" s="666"/>
      <c r="DUT69" s="666"/>
      <c r="DUU69" s="666"/>
      <c r="DUV69" s="1455"/>
      <c r="DUW69" s="666"/>
      <c r="DUX69" s="666"/>
      <c r="DUY69" s="666"/>
      <c r="DUZ69" s="666"/>
      <c r="DVA69" s="666"/>
      <c r="DVB69" s="666"/>
      <c r="DVC69" s="666"/>
      <c r="DVD69" s="666"/>
      <c r="DVE69" s="666"/>
      <c r="DVF69" s="1453"/>
      <c r="DVG69" s="1453"/>
      <c r="DVH69" s="1453"/>
      <c r="DVI69" s="1454"/>
      <c r="DVJ69" s="666"/>
      <c r="DVK69" s="666"/>
      <c r="DVL69" s="666"/>
      <c r="DVM69" s="1455"/>
      <c r="DVN69" s="666"/>
      <c r="DVO69" s="666"/>
      <c r="DVP69" s="666"/>
      <c r="DVQ69" s="666"/>
      <c r="DVR69" s="666"/>
      <c r="DVS69" s="666"/>
      <c r="DVT69" s="666"/>
      <c r="DVU69" s="666"/>
      <c r="DVV69" s="666"/>
      <c r="DVW69" s="1453"/>
      <c r="DVX69" s="1453"/>
      <c r="DVY69" s="1453"/>
      <c r="DVZ69" s="1454"/>
      <c r="DWA69" s="666"/>
      <c r="DWB69" s="666"/>
      <c r="DWC69" s="666"/>
      <c r="DWD69" s="1455"/>
      <c r="DWE69" s="666"/>
      <c r="DWF69" s="666"/>
      <c r="DWG69" s="666"/>
      <c r="DWH69" s="666"/>
      <c r="DWI69" s="666"/>
      <c r="DWJ69" s="666"/>
      <c r="DWK69" s="666"/>
      <c r="DWL69" s="666"/>
      <c r="DWM69" s="666"/>
      <c r="DWN69" s="1453"/>
      <c r="DWO69" s="1453"/>
      <c r="DWP69" s="1453"/>
      <c r="DWQ69" s="1454"/>
      <c r="DWR69" s="666"/>
      <c r="DWS69" s="666"/>
      <c r="DWT69" s="666"/>
      <c r="DWU69" s="1455"/>
      <c r="DWV69" s="666"/>
      <c r="DWW69" s="666"/>
      <c r="DWX69" s="666"/>
      <c r="DWY69" s="666"/>
      <c r="DWZ69" s="666"/>
      <c r="DXA69" s="666"/>
      <c r="DXB69" s="666"/>
      <c r="DXC69" s="666"/>
      <c r="DXD69" s="666"/>
      <c r="DXE69" s="1453"/>
      <c r="DXF69" s="1453"/>
      <c r="DXG69" s="1453"/>
      <c r="DXH69" s="1454"/>
      <c r="DXI69" s="666"/>
      <c r="DXJ69" s="666"/>
      <c r="DXK69" s="666"/>
      <c r="DXL69" s="1455"/>
      <c r="DXM69" s="666"/>
      <c r="DXN69" s="666"/>
      <c r="DXO69" s="666"/>
      <c r="DXP69" s="666"/>
      <c r="DXQ69" s="666"/>
      <c r="DXR69" s="666"/>
      <c r="DXS69" s="666"/>
      <c r="DXT69" s="666"/>
      <c r="DXU69" s="666"/>
      <c r="DXV69" s="1453"/>
      <c r="DXW69" s="1453"/>
      <c r="DXX69" s="1453"/>
      <c r="DXY69" s="1454"/>
      <c r="DXZ69" s="666"/>
      <c r="DYA69" s="666"/>
      <c r="DYB69" s="666"/>
      <c r="DYC69" s="1455"/>
      <c r="DYD69" s="666"/>
      <c r="DYE69" s="666"/>
      <c r="DYF69" s="666"/>
      <c r="DYG69" s="666"/>
      <c r="DYH69" s="666"/>
      <c r="DYI69" s="666"/>
      <c r="DYJ69" s="666"/>
      <c r="DYK69" s="666"/>
      <c r="DYL69" s="666"/>
      <c r="DYM69" s="1453"/>
      <c r="DYN69" s="1453"/>
      <c r="DYO69" s="1453"/>
      <c r="DYP69" s="1454"/>
      <c r="DYQ69" s="666"/>
      <c r="DYR69" s="666"/>
      <c r="DYS69" s="666"/>
      <c r="DYT69" s="1455"/>
      <c r="DYU69" s="666"/>
      <c r="DYV69" s="666"/>
      <c r="DYW69" s="666"/>
      <c r="DYX69" s="666"/>
      <c r="DYY69" s="666"/>
      <c r="DYZ69" s="666"/>
      <c r="DZA69" s="666"/>
      <c r="DZB69" s="666"/>
      <c r="DZC69" s="666"/>
      <c r="DZD69" s="1453"/>
      <c r="DZE69" s="1453"/>
      <c r="DZF69" s="1453"/>
      <c r="DZG69" s="1454"/>
      <c r="DZH69" s="666"/>
      <c r="DZI69" s="666"/>
      <c r="DZJ69" s="666"/>
      <c r="DZK69" s="1455"/>
      <c r="DZL69" s="666"/>
      <c r="DZM69" s="666"/>
      <c r="DZN69" s="666"/>
      <c r="DZO69" s="666"/>
      <c r="DZP69" s="666"/>
      <c r="DZQ69" s="666"/>
      <c r="DZR69" s="666"/>
      <c r="DZS69" s="666"/>
      <c r="DZT69" s="666"/>
      <c r="DZU69" s="1453"/>
      <c r="DZV69" s="1453"/>
      <c r="DZW69" s="1453"/>
      <c r="DZX69" s="1454"/>
      <c r="DZY69" s="666"/>
      <c r="DZZ69" s="666"/>
      <c r="EAA69" s="666"/>
      <c r="EAB69" s="1455"/>
      <c r="EAC69" s="666"/>
      <c r="EAD69" s="666"/>
      <c r="EAE69" s="666"/>
      <c r="EAF69" s="666"/>
      <c r="EAG69" s="666"/>
      <c r="EAH69" s="666"/>
      <c r="EAI69" s="666"/>
      <c r="EAJ69" s="666"/>
      <c r="EAK69" s="666"/>
      <c r="EAL69" s="1453"/>
      <c r="EAM69" s="1453"/>
      <c r="EAN69" s="1453"/>
      <c r="EAO69" s="1454"/>
      <c r="EAP69" s="666"/>
      <c r="EAQ69" s="666"/>
      <c r="EAR69" s="666"/>
      <c r="EAS69" s="1455"/>
      <c r="EAT69" s="666"/>
      <c r="EAU69" s="666"/>
      <c r="EAV69" s="666"/>
      <c r="EAW69" s="666"/>
      <c r="EAX69" s="666"/>
      <c r="EAY69" s="666"/>
      <c r="EAZ69" s="666"/>
      <c r="EBA69" s="666"/>
      <c r="EBB69" s="666"/>
      <c r="EBC69" s="1453"/>
      <c r="EBD69" s="1453"/>
      <c r="EBE69" s="1453"/>
      <c r="EBF69" s="1454"/>
      <c r="EBG69" s="666"/>
      <c r="EBH69" s="666"/>
      <c r="EBI69" s="666"/>
      <c r="EBJ69" s="1455"/>
      <c r="EBK69" s="666"/>
      <c r="EBL69" s="666"/>
      <c r="EBM69" s="666"/>
      <c r="EBN69" s="666"/>
      <c r="EBO69" s="666"/>
      <c r="EBP69" s="666"/>
      <c r="EBQ69" s="666"/>
      <c r="EBR69" s="666"/>
      <c r="EBS69" s="666"/>
      <c r="EBT69" s="1453"/>
      <c r="EBU69" s="1453"/>
      <c r="EBV69" s="1453"/>
      <c r="EBW69" s="1454"/>
      <c r="EBX69" s="666"/>
      <c r="EBY69" s="666"/>
      <c r="EBZ69" s="666"/>
      <c r="ECA69" s="1455"/>
      <c r="ECB69" s="666"/>
      <c r="ECC69" s="666"/>
      <c r="ECD69" s="666"/>
      <c r="ECE69" s="666"/>
      <c r="ECF69" s="666"/>
      <c r="ECG69" s="666"/>
      <c r="ECH69" s="666"/>
      <c r="ECI69" s="666"/>
      <c r="ECJ69" s="666"/>
      <c r="ECK69" s="1453"/>
      <c r="ECL69" s="1453"/>
      <c r="ECM69" s="1453"/>
      <c r="ECN69" s="1454"/>
      <c r="ECO69" s="666"/>
      <c r="ECP69" s="666"/>
      <c r="ECQ69" s="666"/>
      <c r="ECR69" s="1455"/>
      <c r="ECS69" s="666"/>
      <c r="ECT69" s="666"/>
      <c r="ECU69" s="666"/>
      <c r="ECV69" s="666"/>
      <c r="ECW69" s="666"/>
      <c r="ECX69" s="666"/>
      <c r="ECY69" s="666"/>
      <c r="ECZ69" s="666"/>
      <c r="EDA69" s="666"/>
      <c r="EDB69" s="1453"/>
      <c r="EDC69" s="1453"/>
      <c r="EDD69" s="1453"/>
      <c r="EDE69" s="1454"/>
      <c r="EDF69" s="666"/>
      <c r="EDG69" s="666"/>
      <c r="EDH69" s="666"/>
      <c r="EDI69" s="1455"/>
      <c r="EDJ69" s="666"/>
      <c r="EDK69" s="666"/>
      <c r="EDL69" s="666"/>
      <c r="EDM69" s="666"/>
      <c r="EDN69" s="666"/>
      <c r="EDO69" s="666"/>
      <c r="EDP69" s="666"/>
      <c r="EDQ69" s="666"/>
      <c r="EDR69" s="666"/>
      <c r="EDS69" s="1453"/>
      <c r="EDT69" s="1453"/>
      <c r="EDU69" s="1453"/>
      <c r="EDV69" s="1454"/>
      <c r="EDW69" s="666"/>
      <c r="EDX69" s="666"/>
      <c r="EDY69" s="666"/>
      <c r="EDZ69" s="1455"/>
      <c r="EEA69" s="666"/>
      <c r="EEB69" s="666"/>
      <c r="EEC69" s="666"/>
      <c r="EED69" s="666"/>
      <c r="EEE69" s="666"/>
      <c r="EEF69" s="666"/>
      <c r="EEG69" s="666"/>
      <c r="EEH69" s="666"/>
      <c r="EEI69" s="666"/>
      <c r="EEJ69" s="1453"/>
      <c r="EEK69" s="1453"/>
      <c r="EEL69" s="1453"/>
      <c r="EEM69" s="1454"/>
      <c r="EEN69" s="666"/>
      <c r="EEO69" s="666"/>
      <c r="EEP69" s="666"/>
      <c r="EEQ69" s="1455"/>
      <c r="EER69" s="666"/>
      <c r="EES69" s="666"/>
      <c r="EET69" s="666"/>
      <c r="EEU69" s="666"/>
      <c r="EEV69" s="666"/>
      <c r="EEW69" s="666"/>
      <c r="EEX69" s="666"/>
      <c r="EEY69" s="666"/>
      <c r="EEZ69" s="666"/>
      <c r="EFA69" s="1453"/>
      <c r="EFB69" s="1453"/>
      <c r="EFC69" s="1453"/>
      <c r="EFD69" s="1454"/>
      <c r="EFE69" s="666"/>
      <c r="EFF69" s="666"/>
      <c r="EFG69" s="666"/>
      <c r="EFH69" s="1455"/>
      <c r="EFI69" s="666"/>
      <c r="EFJ69" s="666"/>
      <c r="EFK69" s="666"/>
      <c r="EFL69" s="666"/>
      <c r="EFM69" s="666"/>
      <c r="EFN69" s="666"/>
      <c r="EFO69" s="666"/>
      <c r="EFP69" s="666"/>
      <c r="EFQ69" s="666"/>
      <c r="EFR69" s="1453"/>
      <c r="EFS69" s="1453"/>
      <c r="EFT69" s="1453"/>
      <c r="EFU69" s="1454"/>
      <c r="EFV69" s="666"/>
      <c r="EFW69" s="666"/>
      <c r="EFX69" s="666"/>
      <c r="EFY69" s="1455"/>
      <c r="EFZ69" s="666"/>
      <c r="EGA69" s="666"/>
      <c r="EGB69" s="666"/>
      <c r="EGC69" s="666"/>
      <c r="EGD69" s="666"/>
      <c r="EGE69" s="666"/>
      <c r="EGF69" s="666"/>
      <c r="EGG69" s="666"/>
      <c r="EGH69" s="666"/>
      <c r="EGI69" s="1453"/>
      <c r="EGJ69" s="1453"/>
      <c r="EGK69" s="1453"/>
      <c r="EGL69" s="1454"/>
      <c r="EGM69" s="666"/>
      <c r="EGN69" s="666"/>
      <c r="EGO69" s="666"/>
      <c r="EGP69" s="1455"/>
      <c r="EGQ69" s="666"/>
      <c r="EGR69" s="666"/>
      <c r="EGS69" s="666"/>
      <c r="EGT69" s="666"/>
      <c r="EGU69" s="666"/>
      <c r="EGV69" s="666"/>
      <c r="EGW69" s="666"/>
      <c r="EGX69" s="666"/>
      <c r="EGY69" s="666"/>
      <c r="EGZ69" s="1453"/>
      <c r="EHA69" s="1453"/>
      <c r="EHB69" s="1453"/>
      <c r="EHC69" s="1454"/>
      <c r="EHD69" s="666"/>
      <c r="EHE69" s="666"/>
      <c r="EHF69" s="666"/>
      <c r="EHG69" s="1455"/>
      <c r="EHH69" s="666"/>
      <c r="EHI69" s="666"/>
      <c r="EHJ69" s="666"/>
      <c r="EHK69" s="666"/>
      <c r="EHL69" s="666"/>
      <c r="EHM69" s="666"/>
      <c r="EHN69" s="666"/>
      <c r="EHO69" s="666"/>
      <c r="EHP69" s="666"/>
      <c r="EHQ69" s="1453"/>
      <c r="EHR69" s="1453"/>
      <c r="EHS69" s="1453"/>
      <c r="EHT69" s="1454"/>
      <c r="EHU69" s="666"/>
      <c r="EHV69" s="666"/>
      <c r="EHW69" s="666"/>
      <c r="EHX69" s="1455"/>
      <c r="EHY69" s="666"/>
      <c r="EHZ69" s="666"/>
      <c r="EIA69" s="666"/>
      <c r="EIB69" s="666"/>
      <c r="EIC69" s="666"/>
      <c r="EID69" s="666"/>
      <c r="EIE69" s="666"/>
      <c r="EIF69" s="666"/>
      <c r="EIG69" s="666"/>
      <c r="EIH69" s="1453"/>
      <c r="EII69" s="1453"/>
      <c r="EIJ69" s="1453"/>
      <c r="EIK69" s="1454"/>
      <c r="EIL69" s="666"/>
      <c r="EIM69" s="666"/>
      <c r="EIN69" s="666"/>
      <c r="EIO69" s="1455"/>
      <c r="EIP69" s="666"/>
      <c r="EIQ69" s="666"/>
      <c r="EIR69" s="666"/>
      <c r="EIS69" s="666"/>
      <c r="EIT69" s="666"/>
      <c r="EIU69" s="666"/>
      <c r="EIV69" s="666"/>
      <c r="EIW69" s="666"/>
      <c r="EIX69" s="666"/>
      <c r="EIY69" s="1453"/>
      <c r="EIZ69" s="1453"/>
      <c r="EJA69" s="1453"/>
      <c r="EJB69" s="1454"/>
      <c r="EJC69" s="666"/>
      <c r="EJD69" s="666"/>
      <c r="EJE69" s="666"/>
      <c r="EJF69" s="1455"/>
      <c r="EJG69" s="666"/>
      <c r="EJH69" s="666"/>
      <c r="EJI69" s="666"/>
      <c r="EJJ69" s="666"/>
      <c r="EJK69" s="666"/>
      <c r="EJL69" s="666"/>
      <c r="EJM69" s="666"/>
      <c r="EJN69" s="666"/>
      <c r="EJO69" s="666"/>
      <c r="EJP69" s="1453"/>
      <c r="EJQ69" s="1453"/>
      <c r="EJR69" s="1453"/>
      <c r="EJS69" s="1454"/>
      <c r="EJT69" s="666"/>
      <c r="EJU69" s="666"/>
      <c r="EJV69" s="666"/>
      <c r="EJW69" s="1455"/>
      <c r="EJX69" s="666"/>
      <c r="EJY69" s="666"/>
      <c r="EJZ69" s="666"/>
      <c r="EKA69" s="666"/>
      <c r="EKB69" s="666"/>
      <c r="EKC69" s="666"/>
      <c r="EKD69" s="666"/>
      <c r="EKE69" s="666"/>
      <c r="EKF69" s="666"/>
      <c r="EKG69" s="1453"/>
      <c r="EKH69" s="1453"/>
      <c r="EKI69" s="1453"/>
      <c r="EKJ69" s="1454"/>
      <c r="EKK69" s="666"/>
      <c r="EKL69" s="666"/>
      <c r="EKM69" s="666"/>
      <c r="EKN69" s="1455"/>
      <c r="EKO69" s="666"/>
      <c r="EKP69" s="666"/>
      <c r="EKQ69" s="666"/>
      <c r="EKR69" s="666"/>
      <c r="EKS69" s="666"/>
      <c r="EKT69" s="666"/>
      <c r="EKU69" s="666"/>
      <c r="EKV69" s="666"/>
      <c r="EKW69" s="666"/>
      <c r="EKX69" s="1453"/>
      <c r="EKY69" s="1453"/>
      <c r="EKZ69" s="1453"/>
      <c r="ELA69" s="1454"/>
      <c r="ELB69" s="666"/>
      <c r="ELC69" s="666"/>
      <c r="ELD69" s="666"/>
      <c r="ELE69" s="1455"/>
      <c r="ELF69" s="666"/>
      <c r="ELG69" s="666"/>
      <c r="ELH69" s="666"/>
      <c r="ELI69" s="666"/>
      <c r="ELJ69" s="666"/>
      <c r="ELK69" s="666"/>
      <c r="ELL69" s="666"/>
      <c r="ELM69" s="666"/>
      <c r="ELN69" s="666"/>
      <c r="ELO69" s="1453"/>
      <c r="ELP69" s="1453"/>
      <c r="ELQ69" s="1453"/>
      <c r="ELR69" s="1454"/>
      <c r="ELS69" s="666"/>
      <c r="ELT69" s="666"/>
      <c r="ELU69" s="666"/>
      <c r="ELV69" s="1455"/>
      <c r="ELW69" s="666"/>
      <c r="ELX69" s="666"/>
      <c r="ELY69" s="666"/>
      <c r="ELZ69" s="666"/>
      <c r="EMA69" s="666"/>
      <c r="EMB69" s="666"/>
      <c r="EMC69" s="666"/>
      <c r="EMD69" s="666"/>
      <c r="EME69" s="666"/>
      <c r="EMF69" s="1453"/>
      <c r="EMG69" s="1453"/>
      <c r="EMH69" s="1453"/>
      <c r="EMI69" s="1454"/>
      <c r="EMJ69" s="666"/>
      <c r="EMK69" s="666"/>
      <c r="EML69" s="666"/>
      <c r="EMM69" s="1455"/>
      <c r="EMN69" s="666"/>
      <c r="EMO69" s="666"/>
      <c r="EMP69" s="666"/>
      <c r="EMQ69" s="666"/>
      <c r="EMR69" s="666"/>
      <c r="EMS69" s="666"/>
      <c r="EMT69" s="666"/>
      <c r="EMU69" s="666"/>
      <c r="EMV69" s="666"/>
      <c r="EMW69" s="1453"/>
      <c r="EMX69" s="1453"/>
      <c r="EMY69" s="1453"/>
      <c r="EMZ69" s="1454"/>
      <c r="ENA69" s="666"/>
      <c r="ENB69" s="666"/>
      <c r="ENC69" s="666"/>
      <c r="END69" s="1455"/>
      <c r="ENE69" s="666"/>
      <c r="ENF69" s="666"/>
      <c r="ENG69" s="666"/>
      <c r="ENH69" s="666"/>
      <c r="ENI69" s="666"/>
      <c r="ENJ69" s="666"/>
      <c r="ENK69" s="666"/>
      <c r="ENL69" s="666"/>
      <c r="ENM69" s="666"/>
      <c r="ENN69" s="1453"/>
      <c r="ENO69" s="1453"/>
      <c r="ENP69" s="1453"/>
      <c r="ENQ69" s="1454"/>
      <c r="ENR69" s="666"/>
      <c r="ENS69" s="666"/>
      <c r="ENT69" s="666"/>
      <c r="ENU69" s="1455"/>
      <c r="ENV69" s="666"/>
      <c r="ENW69" s="666"/>
      <c r="ENX69" s="666"/>
      <c r="ENY69" s="666"/>
      <c r="ENZ69" s="666"/>
      <c r="EOA69" s="666"/>
      <c r="EOB69" s="666"/>
      <c r="EOC69" s="666"/>
      <c r="EOD69" s="666"/>
      <c r="EOE69" s="1453"/>
      <c r="EOF69" s="1453"/>
      <c r="EOG69" s="1453"/>
      <c r="EOH69" s="1454"/>
      <c r="EOI69" s="666"/>
      <c r="EOJ69" s="666"/>
      <c r="EOK69" s="666"/>
      <c r="EOL69" s="1455"/>
      <c r="EOM69" s="666"/>
      <c r="EON69" s="666"/>
      <c r="EOO69" s="666"/>
      <c r="EOP69" s="666"/>
      <c r="EOQ69" s="666"/>
      <c r="EOR69" s="666"/>
      <c r="EOS69" s="666"/>
      <c r="EOT69" s="666"/>
      <c r="EOU69" s="666"/>
      <c r="EOV69" s="1453"/>
      <c r="EOW69" s="1453"/>
      <c r="EOX69" s="1453"/>
      <c r="EOY69" s="1454"/>
      <c r="EOZ69" s="666"/>
      <c r="EPA69" s="666"/>
      <c r="EPB69" s="666"/>
      <c r="EPC69" s="1455"/>
      <c r="EPD69" s="666"/>
      <c r="EPE69" s="666"/>
      <c r="EPF69" s="666"/>
      <c r="EPG69" s="666"/>
      <c r="EPH69" s="666"/>
      <c r="EPI69" s="666"/>
      <c r="EPJ69" s="666"/>
      <c r="EPK69" s="666"/>
      <c r="EPL69" s="666"/>
      <c r="EPM69" s="1453"/>
      <c r="EPN69" s="1453"/>
      <c r="EPO69" s="1453"/>
      <c r="EPP69" s="1454"/>
      <c r="EPQ69" s="666"/>
      <c r="EPR69" s="666"/>
      <c r="EPS69" s="666"/>
      <c r="EPT69" s="1455"/>
      <c r="EPU69" s="666"/>
      <c r="EPV69" s="666"/>
      <c r="EPW69" s="666"/>
      <c r="EPX69" s="666"/>
      <c r="EPY69" s="666"/>
      <c r="EPZ69" s="666"/>
      <c r="EQA69" s="666"/>
      <c r="EQB69" s="666"/>
      <c r="EQC69" s="666"/>
      <c r="EQD69" s="1453"/>
      <c r="EQE69" s="1453"/>
      <c r="EQF69" s="1453"/>
      <c r="EQG69" s="1454"/>
      <c r="EQH69" s="666"/>
      <c r="EQI69" s="666"/>
      <c r="EQJ69" s="666"/>
      <c r="EQK69" s="1455"/>
      <c r="EQL69" s="666"/>
      <c r="EQM69" s="666"/>
      <c r="EQN69" s="666"/>
      <c r="EQO69" s="666"/>
      <c r="EQP69" s="666"/>
      <c r="EQQ69" s="666"/>
      <c r="EQR69" s="666"/>
      <c r="EQS69" s="666"/>
      <c r="EQT69" s="666"/>
      <c r="EQU69" s="1453"/>
      <c r="EQV69" s="1453"/>
      <c r="EQW69" s="1453"/>
      <c r="EQX69" s="1454"/>
      <c r="EQY69" s="666"/>
      <c r="EQZ69" s="666"/>
      <c r="ERA69" s="666"/>
      <c r="ERB69" s="1455"/>
      <c r="ERC69" s="666"/>
      <c r="ERD69" s="666"/>
      <c r="ERE69" s="666"/>
      <c r="ERF69" s="666"/>
      <c r="ERG69" s="666"/>
      <c r="ERH69" s="666"/>
      <c r="ERI69" s="666"/>
      <c r="ERJ69" s="666"/>
      <c r="ERK69" s="666"/>
      <c r="ERL69" s="1453"/>
      <c r="ERM69" s="1453"/>
      <c r="ERN69" s="1453"/>
      <c r="ERO69" s="1454"/>
      <c r="ERP69" s="666"/>
      <c r="ERQ69" s="666"/>
      <c r="ERR69" s="666"/>
      <c r="ERS69" s="1455"/>
      <c r="ERT69" s="666"/>
      <c r="ERU69" s="666"/>
      <c r="ERV69" s="666"/>
      <c r="ERW69" s="666"/>
      <c r="ERX69" s="666"/>
      <c r="ERY69" s="666"/>
      <c r="ERZ69" s="666"/>
      <c r="ESA69" s="666"/>
      <c r="ESB69" s="666"/>
      <c r="ESC69" s="1453"/>
      <c r="ESD69" s="1453"/>
      <c r="ESE69" s="1453"/>
      <c r="ESF69" s="1454"/>
      <c r="ESG69" s="666"/>
      <c r="ESH69" s="666"/>
      <c r="ESI69" s="666"/>
      <c r="ESJ69" s="1455"/>
      <c r="ESK69" s="666"/>
      <c r="ESL69" s="666"/>
      <c r="ESM69" s="666"/>
      <c r="ESN69" s="666"/>
      <c r="ESO69" s="666"/>
      <c r="ESP69" s="666"/>
      <c r="ESQ69" s="666"/>
      <c r="ESR69" s="666"/>
      <c r="ESS69" s="666"/>
      <c r="EST69" s="1453"/>
      <c r="ESU69" s="1453"/>
      <c r="ESV69" s="1453"/>
      <c r="ESW69" s="1454"/>
      <c r="ESX69" s="666"/>
      <c r="ESY69" s="666"/>
      <c r="ESZ69" s="666"/>
      <c r="ETA69" s="1455"/>
      <c r="ETB69" s="666"/>
      <c r="ETC69" s="666"/>
      <c r="ETD69" s="666"/>
      <c r="ETE69" s="666"/>
      <c r="ETF69" s="666"/>
      <c r="ETG69" s="666"/>
      <c r="ETH69" s="666"/>
      <c r="ETI69" s="666"/>
      <c r="ETJ69" s="666"/>
      <c r="ETK69" s="1453"/>
      <c r="ETL69" s="1453"/>
      <c r="ETM69" s="1453"/>
      <c r="ETN69" s="1454"/>
      <c r="ETO69" s="666"/>
      <c r="ETP69" s="666"/>
      <c r="ETQ69" s="666"/>
      <c r="ETR69" s="1455"/>
      <c r="ETS69" s="666"/>
      <c r="ETT69" s="666"/>
      <c r="ETU69" s="666"/>
      <c r="ETV69" s="666"/>
      <c r="ETW69" s="666"/>
      <c r="ETX69" s="666"/>
      <c r="ETY69" s="666"/>
      <c r="ETZ69" s="666"/>
      <c r="EUA69" s="666"/>
      <c r="EUB69" s="1453"/>
      <c r="EUC69" s="1453"/>
      <c r="EUD69" s="1453"/>
      <c r="EUE69" s="1454"/>
      <c r="EUF69" s="666"/>
      <c r="EUG69" s="666"/>
      <c r="EUH69" s="666"/>
      <c r="EUI69" s="1455"/>
      <c r="EUJ69" s="666"/>
      <c r="EUK69" s="666"/>
      <c r="EUL69" s="666"/>
      <c r="EUM69" s="666"/>
      <c r="EUN69" s="666"/>
      <c r="EUO69" s="666"/>
      <c r="EUP69" s="666"/>
      <c r="EUQ69" s="666"/>
      <c r="EUR69" s="666"/>
      <c r="EUS69" s="1453"/>
      <c r="EUT69" s="1453"/>
      <c r="EUU69" s="1453"/>
      <c r="EUV69" s="1454"/>
      <c r="EUW69" s="666"/>
      <c r="EUX69" s="666"/>
      <c r="EUY69" s="666"/>
      <c r="EUZ69" s="1455"/>
      <c r="EVA69" s="666"/>
      <c r="EVB69" s="666"/>
      <c r="EVC69" s="666"/>
      <c r="EVD69" s="666"/>
      <c r="EVE69" s="666"/>
      <c r="EVF69" s="666"/>
      <c r="EVG69" s="666"/>
      <c r="EVH69" s="666"/>
      <c r="EVI69" s="666"/>
      <c r="EVJ69" s="1453"/>
      <c r="EVK69" s="1453"/>
      <c r="EVL69" s="1453"/>
      <c r="EVM69" s="1454"/>
      <c r="EVN69" s="666"/>
      <c r="EVO69" s="666"/>
      <c r="EVP69" s="666"/>
      <c r="EVQ69" s="1455"/>
      <c r="EVR69" s="666"/>
      <c r="EVS69" s="666"/>
      <c r="EVT69" s="666"/>
      <c r="EVU69" s="666"/>
      <c r="EVV69" s="666"/>
      <c r="EVW69" s="666"/>
      <c r="EVX69" s="666"/>
      <c r="EVY69" s="666"/>
      <c r="EVZ69" s="666"/>
      <c r="EWA69" s="1453"/>
      <c r="EWB69" s="1453"/>
      <c r="EWC69" s="1453"/>
      <c r="EWD69" s="1454"/>
      <c r="EWE69" s="666"/>
      <c r="EWF69" s="666"/>
      <c r="EWG69" s="666"/>
      <c r="EWH69" s="1455"/>
      <c r="EWI69" s="666"/>
      <c r="EWJ69" s="666"/>
      <c r="EWK69" s="666"/>
      <c r="EWL69" s="666"/>
      <c r="EWM69" s="666"/>
      <c r="EWN69" s="666"/>
      <c r="EWO69" s="666"/>
      <c r="EWP69" s="666"/>
      <c r="EWQ69" s="666"/>
      <c r="EWR69" s="1453"/>
      <c r="EWS69" s="1453"/>
      <c r="EWT69" s="1453"/>
      <c r="EWU69" s="1454"/>
      <c r="EWV69" s="666"/>
      <c r="EWW69" s="666"/>
      <c r="EWX69" s="666"/>
      <c r="EWY69" s="1455"/>
      <c r="EWZ69" s="666"/>
      <c r="EXA69" s="666"/>
      <c r="EXB69" s="666"/>
      <c r="EXC69" s="666"/>
      <c r="EXD69" s="666"/>
      <c r="EXE69" s="666"/>
      <c r="EXF69" s="666"/>
      <c r="EXG69" s="666"/>
      <c r="EXH69" s="666"/>
      <c r="EXI69" s="1453"/>
      <c r="EXJ69" s="1453"/>
      <c r="EXK69" s="1453"/>
      <c r="EXL69" s="1454"/>
      <c r="EXM69" s="666"/>
      <c r="EXN69" s="666"/>
      <c r="EXO69" s="666"/>
      <c r="EXP69" s="1455"/>
      <c r="EXQ69" s="666"/>
      <c r="EXR69" s="666"/>
      <c r="EXS69" s="666"/>
      <c r="EXT69" s="666"/>
      <c r="EXU69" s="666"/>
      <c r="EXV69" s="666"/>
      <c r="EXW69" s="666"/>
      <c r="EXX69" s="666"/>
      <c r="EXY69" s="666"/>
      <c r="EXZ69" s="1453"/>
      <c r="EYA69" s="1453"/>
      <c r="EYB69" s="1453"/>
      <c r="EYC69" s="1454"/>
      <c r="EYD69" s="666"/>
      <c r="EYE69" s="666"/>
      <c r="EYF69" s="666"/>
      <c r="EYG69" s="1455"/>
      <c r="EYH69" s="666"/>
      <c r="EYI69" s="666"/>
      <c r="EYJ69" s="666"/>
      <c r="EYK69" s="666"/>
      <c r="EYL69" s="666"/>
      <c r="EYM69" s="666"/>
      <c r="EYN69" s="666"/>
      <c r="EYO69" s="666"/>
      <c r="EYP69" s="666"/>
      <c r="EYQ69" s="1453"/>
      <c r="EYR69" s="1453"/>
      <c r="EYS69" s="1453"/>
      <c r="EYT69" s="1454"/>
      <c r="EYU69" s="666"/>
      <c r="EYV69" s="666"/>
      <c r="EYW69" s="666"/>
      <c r="EYX69" s="1455"/>
      <c r="EYY69" s="666"/>
      <c r="EYZ69" s="666"/>
      <c r="EZA69" s="666"/>
      <c r="EZB69" s="666"/>
      <c r="EZC69" s="666"/>
      <c r="EZD69" s="666"/>
      <c r="EZE69" s="666"/>
      <c r="EZF69" s="666"/>
      <c r="EZG69" s="666"/>
      <c r="EZH69" s="1453"/>
      <c r="EZI69" s="1453"/>
      <c r="EZJ69" s="1453"/>
      <c r="EZK69" s="1454"/>
      <c r="EZL69" s="666"/>
      <c r="EZM69" s="666"/>
      <c r="EZN69" s="666"/>
      <c r="EZO69" s="1455"/>
      <c r="EZP69" s="666"/>
      <c r="EZQ69" s="666"/>
      <c r="EZR69" s="666"/>
      <c r="EZS69" s="666"/>
      <c r="EZT69" s="666"/>
      <c r="EZU69" s="666"/>
      <c r="EZV69" s="666"/>
      <c r="EZW69" s="666"/>
      <c r="EZX69" s="666"/>
      <c r="EZY69" s="1453"/>
      <c r="EZZ69" s="1453"/>
      <c r="FAA69" s="1453"/>
      <c r="FAB69" s="1454"/>
      <c r="FAC69" s="666"/>
      <c r="FAD69" s="666"/>
      <c r="FAE69" s="666"/>
      <c r="FAF69" s="1455"/>
      <c r="FAG69" s="666"/>
      <c r="FAH69" s="666"/>
      <c r="FAI69" s="666"/>
      <c r="FAJ69" s="666"/>
      <c r="FAK69" s="666"/>
      <c r="FAL69" s="666"/>
      <c r="FAM69" s="666"/>
      <c r="FAN69" s="666"/>
      <c r="FAO69" s="666"/>
      <c r="FAP69" s="1453"/>
      <c r="FAQ69" s="1453"/>
      <c r="FAR69" s="1453"/>
      <c r="FAS69" s="1454"/>
      <c r="FAT69" s="666"/>
      <c r="FAU69" s="666"/>
      <c r="FAV69" s="666"/>
      <c r="FAW69" s="1455"/>
      <c r="FAX69" s="666"/>
      <c r="FAY69" s="666"/>
      <c r="FAZ69" s="666"/>
      <c r="FBA69" s="666"/>
      <c r="FBB69" s="666"/>
      <c r="FBC69" s="666"/>
      <c r="FBD69" s="666"/>
      <c r="FBE69" s="666"/>
      <c r="FBF69" s="666"/>
      <c r="FBG69" s="1453"/>
      <c r="FBH69" s="1453"/>
      <c r="FBI69" s="1453"/>
      <c r="FBJ69" s="1454"/>
      <c r="FBK69" s="666"/>
      <c r="FBL69" s="666"/>
      <c r="FBM69" s="666"/>
      <c r="FBN69" s="1455"/>
      <c r="FBO69" s="666"/>
      <c r="FBP69" s="666"/>
      <c r="FBQ69" s="666"/>
      <c r="FBR69" s="666"/>
      <c r="FBS69" s="666"/>
      <c r="FBT69" s="666"/>
      <c r="FBU69" s="666"/>
      <c r="FBV69" s="666"/>
      <c r="FBW69" s="666"/>
      <c r="FBX69" s="1453"/>
      <c r="FBY69" s="1453"/>
      <c r="FBZ69" s="1453"/>
      <c r="FCA69" s="1454"/>
      <c r="FCB69" s="666"/>
      <c r="FCC69" s="666"/>
      <c r="FCD69" s="666"/>
      <c r="FCE69" s="1455"/>
      <c r="FCF69" s="666"/>
      <c r="FCG69" s="666"/>
      <c r="FCH69" s="666"/>
      <c r="FCI69" s="666"/>
      <c r="FCJ69" s="666"/>
      <c r="FCK69" s="666"/>
      <c r="FCL69" s="666"/>
      <c r="FCM69" s="666"/>
      <c r="FCN69" s="666"/>
      <c r="FCO69" s="1453"/>
      <c r="FCP69" s="1453"/>
      <c r="FCQ69" s="1453"/>
      <c r="FCR69" s="1454"/>
      <c r="FCS69" s="666"/>
      <c r="FCT69" s="666"/>
      <c r="FCU69" s="666"/>
      <c r="FCV69" s="1455"/>
      <c r="FCW69" s="666"/>
      <c r="FCX69" s="666"/>
      <c r="FCY69" s="666"/>
      <c r="FCZ69" s="666"/>
      <c r="FDA69" s="666"/>
      <c r="FDB69" s="666"/>
      <c r="FDC69" s="666"/>
      <c r="FDD69" s="666"/>
      <c r="FDE69" s="666"/>
      <c r="FDF69" s="1453"/>
      <c r="FDG69" s="1453"/>
      <c r="FDH69" s="1453"/>
      <c r="FDI69" s="1454"/>
      <c r="FDJ69" s="666"/>
      <c r="FDK69" s="666"/>
      <c r="FDL69" s="666"/>
      <c r="FDM69" s="1455"/>
      <c r="FDN69" s="666"/>
      <c r="FDO69" s="666"/>
      <c r="FDP69" s="666"/>
      <c r="FDQ69" s="666"/>
      <c r="FDR69" s="666"/>
      <c r="FDS69" s="666"/>
      <c r="FDT69" s="666"/>
      <c r="FDU69" s="666"/>
      <c r="FDV69" s="666"/>
      <c r="FDW69" s="1453"/>
      <c r="FDX69" s="1453"/>
      <c r="FDY69" s="1453"/>
      <c r="FDZ69" s="1454"/>
      <c r="FEA69" s="666"/>
      <c r="FEB69" s="666"/>
      <c r="FEC69" s="666"/>
      <c r="FED69" s="1455"/>
      <c r="FEE69" s="666"/>
      <c r="FEF69" s="666"/>
      <c r="FEG69" s="666"/>
      <c r="FEH69" s="666"/>
      <c r="FEI69" s="666"/>
      <c r="FEJ69" s="666"/>
      <c r="FEK69" s="666"/>
      <c r="FEL69" s="666"/>
      <c r="FEM69" s="666"/>
      <c r="FEN69" s="1453"/>
      <c r="FEO69" s="1453"/>
      <c r="FEP69" s="1453"/>
      <c r="FEQ69" s="1454"/>
      <c r="FER69" s="666"/>
      <c r="FES69" s="666"/>
      <c r="FET69" s="666"/>
      <c r="FEU69" s="1455"/>
      <c r="FEV69" s="666"/>
      <c r="FEW69" s="666"/>
      <c r="FEX69" s="666"/>
      <c r="FEY69" s="666"/>
      <c r="FEZ69" s="666"/>
      <c r="FFA69" s="666"/>
      <c r="FFB69" s="666"/>
      <c r="FFC69" s="666"/>
      <c r="FFD69" s="666"/>
      <c r="FFE69" s="1453"/>
      <c r="FFF69" s="1453"/>
      <c r="FFG69" s="1453"/>
      <c r="FFH69" s="1454"/>
      <c r="FFI69" s="666"/>
      <c r="FFJ69" s="666"/>
      <c r="FFK69" s="666"/>
      <c r="FFL69" s="1455"/>
      <c r="FFM69" s="666"/>
      <c r="FFN69" s="666"/>
      <c r="FFO69" s="666"/>
      <c r="FFP69" s="666"/>
      <c r="FFQ69" s="666"/>
      <c r="FFR69" s="666"/>
      <c r="FFS69" s="666"/>
      <c r="FFT69" s="666"/>
      <c r="FFU69" s="666"/>
      <c r="FFV69" s="1453"/>
      <c r="FFW69" s="1453"/>
      <c r="FFX69" s="1453"/>
      <c r="FFY69" s="1454"/>
      <c r="FFZ69" s="666"/>
      <c r="FGA69" s="666"/>
      <c r="FGB69" s="666"/>
      <c r="FGC69" s="1455"/>
      <c r="FGD69" s="666"/>
      <c r="FGE69" s="666"/>
      <c r="FGF69" s="666"/>
      <c r="FGG69" s="666"/>
      <c r="FGH69" s="666"/>
      <c r="FGI69" s="666"/>
      <c r="FGJ69" s="666"/>
      <c r="FGK69" s="666"/>
      <c r="FGL69" s="666"/>
      <c r="FGM69" s="1453"/>
      <c r="FGN69" s="1453"/>
      <c r="FGO69" s="1453"/>
      <c r="FGP69" s="1454"/>
      <c r="FGQ69" s="666"/>
      <c r="FGR69" s="666"/>
      <c r="FGS69" s="666"/>
      <c r="FGT69" s="1455"/>
      <c r="FGU69" s="666"/>
      <c r="FGV69" s="666"/>
      <c r="FGW69" s="666"/>
      <c r="FGX69" s="666"/>
      <c r="FGY69" s="666"/>
      <c r="FGZ69" s="666"/>
      <c r="FHA69" s="666"/>
      <c r="FHB69" s="666"/>
      <c r="FHC69" s="666"/>
      <c r="FHD69" s="1453"/>
      <c r="FHE69" s="1453"/>
      <c r="FHF69" s="1453"/>
      <c r="FHG69" s="1454"/>
      <c r="FHH69" s="666"/>
      <c r="FHI69" s="666"/>
      <c r="FHJ69" s="666"/>
      <c r="FHK69" s="1455"/>
      <c r="FHL69" s="666"/>
      <c r="FHM69" s="666"/>
      <c r="FHN69" s="666"/>
      <c r="FHO69" s="666"/>
      <c r="FHP69" s="666"/>
      <c r="FHQ69" s="666"/>
      <c r="FHR69" s="666"/>
      <c r="FHS69" s="666"/>
      <c r="FHT69" s="666"/>
      <c r="FHU69" s="1453"/>
      <c r="FHV69" s="1453"/>
      <c r="FHW69" s="1453"/>
      <c r="FHX69" s="1454"/>
      <c r="FHY69" s="666"/>
      <c r="FHZ69" s="666"/>
      <c r="FIA69" s="666"/>
      <c r="FIB69" s="1455"/>
      <c r="FIC69" s="666"/>
      <c r="FID69" s="666"/>
      <c r="FIE69" s="666"/>
      <c r="FIF69" s="666"/>
      <c r="FIG69" s="666"/>
      <c r="FIH69" s="666"/>
      <c r="FII69" s="666"/>
      <c r="FIJ69" s="666"/>
      <c r="FIK69" s="666"/>
      <c r="FIL69" s="1453"/>
      <c r="FIM69" s="1453"/>
      <c r="FIN69" s="1453"/>
      <c r="FIO69" s="1454"/>
      <c r="FIP69" s="666"/>
      <c r="FIQ69" s="666"/>
      <c r="FIR69" s="666"/>
      <c r="FIS69" s="1455"/>
      <c r="FIT69" s="666"/>
      <c r="FIU69" s="666"/>
      <c r="FIV69" s="666"/>
      <c r="FIW69" s="666"/>
      <c r="FIX69" s="666"/>
      <c r="FIY69" s="666"/>
      <c r="FIZ69" s="666"/>
      <c r="FJA69" s="666"/>
      <c r="FJB69" s="666"/>
      <c r="FJC69" s="1453"/>
      <c r="FJD69" s="1453"/>
      <c r="FJE69" s="1453"/>
      <c r="FJF69" s="1454"/>
      <c r="FJG69" s="666"/>
      <c r="FJH69" s="666"/>
      <c r="FJI69" s="666"/>
      <c r="FJJ69" s="1455"/>
      <c r="FJK69" s="666"/>
      <c r="FJL69" s="666"/>
      <c r="FJM69" s="666"/>
      <c r="FJN69" s="666"/>
      <c r="FJO69" s="666"/>
      <c r="FJP69" s="666"/>
      <c r="FJQ69" s="666"/>
      <c r="FJR69" s="666"/>
      <c r="FJS69" s="666"/>
      <c r="FJT69" s="1453"/>
      <c r="FJU69" s="1453"/>
      <c r="FJV69" s="1453"/>
      <c r="FJW69" s="1454"/>
      <c r="FJX69" s="666"/>
      <c r="FJY69" s="666"/>
      <c r="FJZ69" s="666"/>
      <c r="FKA69" s="1455"/>
      <c r="FKB69" s="666"/>
      <c r="FKC69" s="666"/>
      <c r="FKD69" s="666"/>
      <c r="FKE69" s="666"/>
      <c r="FKF69" s="666"/>
      <c r="FKG69" s="666"/>
      <c r="FKH69" s="666"/>
      <c r="FKI69" s="666"/>
      <c r="FKJ69" s="666"/>
      <c r="FKK69" s="1453"/>
      <c r="FKL69" s="1453"/>
      <c r="FKM69" s="1453"/>
      <c r="FKN69" s="1454"/>
      <c r="FKO69" s="666"/>
      <c r="FKP69" s="666"/>
      <c r="FKQ69" s="666"/>
      <c r="FKR69" s="1455"/>
      <c r="FKS69" s="666"/>
      <c r="FKT69" s="666"/>
      <c r="FKU69" s="666"/>
      <c r="FKV69" s="666"/>
      <c r="FKW69" s="666"/>
      <c r="FKX69" s="666"/>
      <c r="FKY69" s="666"/>
      <c r="FKZ69" s="666"/>
      <c r="FLA69" s="666"/>
      <c r="FLB69" s="1453"/>
      <c r="FLC69" s="1453"/>
      <c r="FLD69" s="1453"/>
      <c r="FLE69" s="1454"/>
      <c r="FLF69" s="666"/>
      <c r="FLG69" s="666"/>
      <c r="FLH69" s="666"/>
      <c r="FLI69" s="1455"/>
      <c r="FLJ69" s="666"/>
      <c r="FLK69" s="666"/>
      <c r="FLL69" s="666"/>
      <c r="FLM69" s="666"/>
      <c r="FLN69" s="666"/>
      <c r="FLO69" s="666"/>
      <c r="FLP69" s="666"/>
      <c r="FLQ69" s="666"/>
      <c r="FLR69" s="666"/>
      <c r="FLS69" s="1453"/>
      <c r="FLT69" s="1453"/>
      <c r="FLU69" s="1453"/>
      <c r="FLV69" s="1454"/>
      <c r="FLW69" s="666"/>
      <c r="FLX69" s="666"/>
      <c r="FLY69" s="666"/>
      <c r="FLZ69" s="1455"/>
      <c r="FMA69" s="666"/>
      <c r="FMB69" s="666"/>
      <c r="FMC69" s="666"/>
      <c r="FMD69" s="666"/>
      <c r="FME69" s="666"/>
      <c r="FMF69" s="666"/>
      <c r="FMG69" s="666"/>
      <c r="FMH69" s="666"/>
      <c r="FMI69" s="666"/>
      <c r="FMJ69" s="1453"/>
      <c r="FMK69" s="1453"/>
      <c r="FML69" s="1453"/>
      <c r="FMM69" s="1454"/>
      <c r="FMN69" s="666"/>
      <c r="FMO69" s="666"/>
      <c r="FMP69" s="666"/>
      <c r="FMQ69" s="1455"/>
      <c r="FMR69" s="666"/>
      <c r="FMS69" s="666"/>
      <c r="FMT69" s="666"/>
      <c r="FMU69" s="666"/>
      <c r="FMV69" s="666"/>
      <c r="FMW69" s="666"/>
      <c r="FMX69" s="666"/>
      <c r="FMY69" s="666"/>
      <c r="FMZ69" s="666"/>
      <c r="FNA69" s="1453"/>
      <c r="FNB69" s="1453"/>
      <c r="FNC69" s="1453"/>
      <c r="FND69" s="1454"/>
      <c r="FNE69" s="666"/>
      <c r="FNF69" s="666"/>
      <c r="FNG69" s="666"/>
      <c r="FNH69" s="1455"/>
      <c r="FNI69" s="666"/>
      <c r="FNJ69" s="666"/>
      <c r="FNK69" s="666"/>
      <c r="FNL69" s="666"/>
      <c r="FNM69" s="666"/>
      <c r="FNN69" s="666"/>
      <c r="FNO69" s="666"/>
      <c r="FNP69" s="666"/>
      <c r="FNQ69" s="666"/>
      <c r="FNR69" s="1453"/>
      <c r="FNS69" s="1453"/>
      <c r="FNT69" s="1453"/>
      <c r="FNU69" s="1454"/>
      <c r="FNV69" s="666"/>
      <c r="FNW69" s="666"/>
      <c r="FNX69" s="666"/>
      <c r="FNY69" s="1455"/>
      <c r="FNZ69" s="666"/>
      <c r="FOA69" s="666"/>
      <c r="FOB69" s="666"/>
      <c r="FOC69" s="666"/>
      <c r="FOD69" s="666"/>
      <c r="FOE69" s="666"/>
      <c r="FOF69" s="666"/>
      <c r="FOG69" s="666"/>
      <c r="FOH69" s="666"/>
      <c r="FOI69" s="1453"/>
      <c r="FOJ69" s="1453"/>
      <c r="FOK69" s="1453"/>
      <c r="FOL69" s="1454"/>
      <c r="FOM69" s="666"/>
      <c r="FON69" s="666"/>
      <c r="FOO69" s="666"/>
      <c r="FOP69" s="1455"/>
      <c r="FOQ69" s="666"/>
      <c r="FOR69" s="666"/>
      <c r="FOS69" s="666"/>
      <c r="FOT69" s="666"/>
      <c r="FOU69" s="666"/>
      <c r="FOV69" s="666"/>
      <c r="FOW69" s="666"/>
      <c r="FOX69" s="666"/>
      <c r="FOY69" s="666"/>
      <c r="FOZ69" s="1453"/>
      <c r="FPA69" s="1453"/>
      <c r="FPB69" s="1453"/>
      <c r="FPC69" s="1454"/>
      <c r="FPD69" s="666"/>
      <c r="FPE69" s="666"/>
      <c r="FPF69" s="666"/>
      <c r="FPG69" s="1455"/>
      <c r="FPH69" s="666"/>
      <c r="FPI69" s="666"/>
      <c r="FPJ69" s="666"/>
      <c r="FPK69" s="666"/>
      <c r="FPL69" s="666"/>
      <c r="FPM69" s="666"/>
      <c r="FPN69" s="666"/>
      <c r="FPO69" s="666"/>
      <c r="FPP69" s="666"/>
      <c r="FPQ69" s="1453"/>
      <c r="FPR69" s="1453"/>
      <c r="FPS69" s="1453"/>
      <c r="FPT69" s="1454"/>
      <c r="FPU69" s="666"/>
      <c r="FPV69" s="666"/>
      <c r="FPW69" s="666"/>
      <c r="FPX69" s="1455"/>
      <c r="FPY69" s="666"/>
      <c r="FPZ69" s="666"/>
      <c r="FQA69" s="666"/>
      <c r="FQB69" s="666"/>
      <c r="FQC69" s="666"/>
      <c r="FQD69" s="666"/>
      <c r="FQE69" s="666"/>
      <c r="FQF69" s="666"/>
      <c r="FQG69" s="666"/>
      <c r="FQH69" s="1453"/>
      <c r="FQI69" s="1453"/>
      <c r="FQJ69" s="1453"/>
      <c r="FQK69" s="1454"/>
      <c r="FQL69" s="666"/>
      <c r="FQM69" s="666"/>
      <c r="FQN69" s="666"/>
      <c r="FQO69" s="1455"/>
      <c r="FQP69" s="666"/>
      <c r="FQQ69" s="666"/>
      <c r="FQR69" s="666"/>
      <c r="FQS69" s="666"/>
      <c r="FQT69" s="666"/>
      <c r="FQU69" s="666"/>
      <c r="FQV69" s="666"/>
      <c r="FQW69" s="666"/>
      <c r="FQX69" s="666"/>
      <c r="FQY69" s="1453"/>
      <c r="FQZ69" s="1453"/>
      <c r="FRA69" s="1453"/>
      <c r="FRB69" s="1454"/>
      <c r="FRC69" s="666"/>
      <c r="FRD69" s="666"/>
      <c r="FRE69" s="666"/>
      <c r="FRF69" s="1455"/>
      <c r="FRG69" s="666"/>
      <c r="FRH69" s="666"/>
      <c r="FRI69" s="666"/>
      <c r="FRJ69" s="666"/>
      <c r="FRK69" s="666"/>
      <c r="FRL69" s="666"/>
      <c r="FRM69" s="666"/>
      <c r="FRN69" s="666"/>
      <c r="FRO69" s="666"/>
      <c r="FRP69" s="1453"/>
      <c r="FRQ69" s="1453"/>
      <c r="FRR69" s="1453"/>
      <c r="FRS69" s="1454"/>
      <c r="FRT69" s="666"/>
      <c r="FRU69" s="666"/>
      <c r="FRV69" s="666"/>
      <c r="FRW69" s="1455"/>
      <c r="FRX69" s="666"/>
      <c r="FRY69" s="666"/>
      <c r="FRZ69" s="666"/>
      <c r="FSA69" s="666"/>
      <c r="FSB69" s="666"/>
      <c r="FSC69" s="666"/>
      <c r="FSD69" s="666"/>
      <c r="FSE69" s="666"/>
      <c r="FSF69" s="666"/>
      <c r="FSG69" s="1453"/>
      <c r="FSH69" s="1453"/>
      <c r="FSI69" s="1453"/>
      <c r="FSJ69" s="1454"/>
      <c r="FSK69" s="666"/>
      <c r="FSL69" s="666"/>
      <c r="FSM69" s="666"/>
      <c r="FSN69" s="1455"/>
      <c r="FSO69" s="666"/>
      <c r="FSP69" s="666"/>
      <c r="FSQ69" s="666"/>
      <c r="FSR69" s="666"/>
      <c r="FSS69" s="666"/>
      <c r="FST69" s="666"/>
      <c r="FSU69" s="666"/>
      <c r="FSV69" s="666"/>
      <c r="FSW69" s="666"/>
      <c r="FSX69" s="1453"/>
      <c r="FSY69" s="1453"/>
      <c r="FSZ69" s="1453"/>
      <c r="FTA69" s="1454"/>
      <c r="FTB69" s="666"/>
      <c r="FTC69" s="666"/>
      <c r="FTD69" s="666"/>
      <c r="FTE69" s="1455"/>
      <c r="FTF69" s="666"/>
      <c r="FTG69" s="666"/>
      <c r="FTH69" s="666"/>
      <c r="FTI69" s="666"/>
      <c r="FTJ69" s="666"/>
      <c r="FTK69" s="666"/>
      <c r="FTL69" s="666"/>
      <c r="FTM69" s="666"/>
      <c r="FTN69" s="666"/>
      <c r="FTO69" s="1453"/>
      <c r="FTP69" s="1453"/>
      <c r="FTQ69" s="1453"/>
      <c r="FTR69" s="1454"/>
      <c r="FTS69" s="666"/>
      <c r="FTT69" s="666"/>
      <c r="FTU69" s="666"/>
      <c r="FTV69" s="1455"/>
      <c r="FTW69" s="666"/>
      <c r="FTX69" s="666"/>
      <c r="FTY69" s="666"/>
      <c r="FTZ69" s="666"/>
      <c r="FUA69" s="666"/>
      <c r="FUB69" s="666"/>
      <c r="FUC69" s="666"/>
      <c r="FUD69" s="666"/>
      <c r="FUE69" s="666"/>
      <c r="FUF69" s="1453"/>
      <c r="FUG69" s="1453"/>
      <c r="FUH69" s="1453"/>
      <c r="FUI69" s="1454"/>
      <c r="FUJ69" s="666"/>
      <c r="FUK69" s="666"/>
      <c r="FUL69" s="666"/>
      <c r="FUM69" s="1455"/>
      <c r="FUN69" s="666"/>
      <c r="FUO69" s="666"/>
      <c r="FUP69" s="666"/>
      <c r="FUQ69" s="666"/>
      <c r="FUR69" s="666"/>
      <c r="FUS69" s="666"/>
      <c r="FUT69" s="666"/>
      <c r="FUU69" s="666"/>
      <c r="FUV69" s="666"/>
      <c r="FUW69" s="1453"/>
      <c r="FUX69" s="1453"/>
      <c r="FUY69" s="1453"/>
      <c r="FUZ69" s="1454"/>
      <c r="FVA69" s="666"/>
      <c r="FVB69" s="666"/>
      <c r="FVC69" s="666"/>
      <c r="FVD69" s="1455"/>
      <c r="FVE69" s="666"/>
      <c r="FVF69" s="666"/>
      <c r="FVG69" s="666"/>
      <c r="FVH69" s="666"/>
      <c r="FVI69" s="666"/>
      <c r="FVJ69" s="666"/>
      <c r="FVK69" s="666"/>
      <c r="FVL69" s="666"/>
      <c r="FVM69" s="666"/>
      <c r="FVN69" s="1453"/>
      <c r="FVO69" s="1453"/>
      <c r="FVP69" s="1453"/>
      <c r="FVQ69" s="1454"/>
      <c r="FVR69" s="666"/>
      <c r="FVS69" s="666"/>
      <c r="FVT69" s="666"/>
      <c r="FVU69" s="1455"/>
      <c r="FVV69" s="666"/>
      <c r="FVW69" s="666"/>
      <c r="FVX69" s="666"/>
      <c r="FVY69" s="666"/>
      <c r="FVZ69" s="666"/>
      <c r="FWA69" s="666"/>
      <c r="FWB69" s="666"/>
      <c r="FWC69" s="666"/>
      <c r="FWD69" s="666"/>
      <c r="FWE69" s="1453"/>
      <c r="FWF69" s="1453"/>
      <c r="FWG69" s="1453"/>
      <c r="FWH69" s="1454"/>
      <c r="FWI69" s="666"/>
      <c r="FWJ69" s="666"/>
      <c r="FWK69" s="666"/>
      <c r="FWL69" s="1455"/>
      <c r="FWM69" s="666"/>
      <c r="FWN69" s="666"/>
      <c r="FWO69" s="666"/>
      <c r="FWP69" s="666"/>
      <c r="FWQ69" s="666"/>
      <c r="FWR69" s="666"/>
      <c r="FWS69" s="666"/>
      <c r="FWT69" s="666"/>
      <c r="FWU69" s="666"/>
      <c r="FWV69" s="1453"/>
      <c r="FWW69" s="1453"/>
      <c r="FWX69" s="1453"/>
      <c r="FWY69" s="1454"/>
      <c r="FWZ69" s="666"/>
      <c r="FXA69" s="666"/>
      <c r="FXB69" s="666"/>
      <c r="FXC69" s="1455"/>
      <c r="FXD69" s="666"/>
      <c r="FXE69" s="666"/>
      <c r="FXF69" s="666"/>
      <c r="FXG69" s="666"/>
      <c r="FXH69" s="666"/>
      <c r="FXI69" s="666"/>
      <c r="FXJ69" s="666"/>
      <c r="FXK69" s="666"/>
      <c r="FXL69" s="666"/>
      <c r="FXM69" s="1453"/>
      <c r="FXN69" s="1453"/>
      <c r="FXO69" s="1453"/>
      <c r="FXP69" s="1454"/>
      <c r="FXQ69" s="666"/>
      <c r="FXR69" s="666"/>
      <c r="FXS69" s="666"/>
      <c r="FXT69" s="1455"/>
      <c r="FXU69" s="666"/>
      <c r="FXV69" s="666"/>
      <c r="FXW69" s="666"/>
      <c r="FXX69" s="666"/>
      <c r="FXY69" s="666"/>
      <c r="FXZ69" s="666"/>
      <c r="FYA69" s="666"/>
      <c r="FYB69" s="666"/>
      <c r="FYC69" s="666"/>
      <c r="FYD69" s="1453"/>
      <c r="FYE69" s="1453"/>
      <c r="FYF69" s="1453"/>
      <c r="FYG69" s="1454"/>
      <c r="FYH69" s="666"/>
      <c r="FYI69" s="666"/>
      <c r="FYJ69" s="666"/>
      <c r="FYK69" s="1455"/>
      <c r="FYL69" s="666"/>
      <c r="FYM69" s="666"/>
      <c r="FYN69" s="666"/>
      <c r="FYO69" s="666"/>
      <c r="FYP69" s="666"/>
      <c r="FYQ69" s="666"/>
      <c r="FYR69" s="666"/>
      <c r="FYS69" s="666"/>
      <c r="FYT69" s="666"/>
      <c r="FYU69" s="1453"/>
      <c r="FYV69" s="1453"/>
      <c r="FYW69" s="1453"/>
      <c r="FYX69" s="1454"/>
      <c r="FYY69" s="666"/>
      <c r="FYZ69" s="666"/>
      <c r="FZA69" s="666"/>
      <c r="FZB69" s="1455"/>
      <c r="FZC69" s="666"/>
      <c r="FZD69" s="666"/>
      <c r="FZE69" s="666"/>
      <c r="FZF69" s="666"/>
      <c r="FZG69" s="666"/>
      <c r="FZH69" s="666"/>
      <c r="FZI69" s="666"/>
      <c r="FZJ69" s="666"/>
      <c r="FZK69" s="666"/>
      <c r="FZL69" s="1453"/>
      <c r="FZM69" s="1453"/>
      <c r="FZN69" s="1453"/>
      <c r="FZO69" s="1454"/>
      <c r="FZP69" s="666"/>
      <c r="FZQ69" s="666"/>
      <c r="FZR69" s="666"/>
      <c r="FZS69" s="1455"/>
      <c r="FZT69" s="666"/>
      <c r="FZU69" s="666"/>
      <c r="FZV69" s="666"/>
      <c r="FZW69" s="666"/>
      <c r="FZX69" s="666"/>
      <c r="FZY69" s="666"/>
      <c r="FZZ69" s="666"/>
      <c r="GAA69" s="666"/>
      <c r="GAB69" s="666"/>
      <c r="GAC69" s="1453"/>
      <c r="GAD69" s="1453"/>
      <c r="GAE69" s="1453"/>
      <c r="GAF69" s="1454"/>
      <c r="GAG69" s="666"/>
      <c r="GAH69" s="666"/>
      <c r="GAI69" s="666"/>
      <c r="GAJ69" s="1455"/>
      <c r="GAK69" s="666"/>
      <c r="GAL69" s="666"/>
      <c r="GAM69" s="666"/>
      <c r="GAN69" s="666"/>
      <c r="GAO69" s="666"/>
      <c r="GAP69" s="666"/>
      <c r="GAQ69" s="666"/>
      <c r="GAR69" s="666"/>
      <c r="GAS69" s="666"/>
      <c r="GAT69" s="1453"/>
      <c r="GAU69" s="1453"/>
      <c r="GAV69" s="1453"/>
      <c r="GAW69" s="1454"/>
      <c r="GAX69" s="666"/>
      <c r="GAY69" s="666"/>
      <c r="GAZ69" s="666"/>
      <c r="GBA69" s="1455"/>
      <c r="GBB69" s="666"/>
      <c r="GBC69" s="666"/>
      <c r="GBD69" s="666"/>
      <c r="GBE69" s="666"/>
      <c r="GBF69" s="666"/>
      <c r="GBG69" s="666"/>
      <c r="GBH69" s="666"/>
      <c r="GBI69" s="666"/>
      <c r="GBJ69" s="666"/>
      <c r="GBK69" s="1453"/>
      <c r="GBL69" s="1453"/>
      <c r="GBM69" s="1453"/>
      <c r="GBN69" s="1454"/>
      <c r="GBO69" s="666"/>
      <c r="GBP69" s="666"/>
      <c r="GBQ69" s="666"/>
      <c r="GBR69" s="1455"/>
      <c r="GBS69" s="666"/>
      <c r="GBT69" s="666"/>
      <c r="GBU69" s="666"/>
      <c r="GBV69" s="666"/>
      <c r="GBW69" s="666"/>
      <c r="GBX69" s="666"/>
      <c r="GBY69" s="666"/>
      <c r="GBZ69" s="666"/>
      <c r="GCA69" s="666"/>
      <c r="GCB69" s="1453"/>
      <c r="GCC69" s="1453"/>
      <c r="GCD69" s="1453"/>
      <c r="GCE69" s="1454"/>
      <c r="GCF69" s="666"/>
      <c r="GCG69" s="666"/>
      <c r="GCH69" s="666"/>
      <c r="GCI69" s="1455"/>
      <c r="GCJ69" s="666"/>
      <c r="GCK69" s="666"/>
      <c r="GCL69" s="666"/>
      <c r="GCM69" s="666"/>
      <c r="GCN69" s="666"/>
      <c r="GCO69" s="666"/>
      <c r="GCP69" s="666"/>
      <c r="GCQ69" s="666"/>
      <c r="GCR69" s="666"/>
      <c r="GCS69" s="1453"/>
      <c r="GCT69" s="1453"/>
      <c r="GCU69" s="1453"/>
      <c r="GCV69" s="1454"/>
      <c r="GCW69" s="666"/>
      <c r="GCX69" s="666"/>
      <c r="GCY69" s="666"/>
      <c r="GCZ69" s="1455"/>
      <c r="GDA69" s="666"/>
      <c r="GDB69" s="666"/>
      <c r="GDC69" s="666"/>
      <c r="GDD69" s="666"/>
      <c r="GDE69" s="666"/>
      <c r="GDF69" s="666"/>
      <c r="GDG69" s="666"/>
      <c r="GDH69" s="666"/>
      <c r="GDI69" s="666"/>
      <c r="GDJ69" s="1453"/>
      <c r="GDK69" s="1453"/>
      <c r="GDL69" s="1453"/>
      <c r="GDM69" s="1454"/>
      <c r="GDN69" s="666"/>
      <c r="GDO69" s="666"/>
      <c r="GDP69" s="666"/>
      <c r="GDQ69" s="1455"/>
      <c r="GDR69" s="666"/>
      <c r="GDS69" s="666"/>
      <c r="GDT69" s="666"/>
      <c r="GDU69" s="666"/>
      <c r="GDV69" s="666"/>
      <c r="GDW69" s="666"/>
      <c r="GDX69" s="666"/>
      <c r="GDY69" s="666"/>
      <c r="GDZ69" s="666"/>
      <c r="GEA69" s="1453"/>
      <c r="GEB69" s="1453"/>
      <c r="GEC69" s="1453"/>
      <c r="GED69" s="1454"/>
      <c r="GEE69" s="666"/>
      <c r="GEF69" s="666"/>
      <c r="GEG69" s="666"/>
      <c r="GEH69" s="1455"/>
      <c r="GEI69" s="666"/>
      <c r="GEJ69" s="666"/>
      <c r="GEK69" s="666"/>
      <c r="GEL69" s="666"/>
      <c r="GEM69" s="666"/>
      <c r="GEN69" s="666"/>
      <c r="GEO69" s="666"/>
      <c r="GEP69" s="666"/>
      <c r="GEQ69" s="666"/>
      <c r="GER69" s="1453"/>
      <c r="GES69" s="1453"/>
      <c r="GET69" s="1453"/>
      <c r="GEU69" s="1454"/>
      <c r="GEV69" s="666"/>
      <c r="GEW69" s="666"/>
      <c r="GEX69" s="666"/>
      <c r="GEY69" s="1455"/>
      <c r="GEZ69" s="666"/>
      <c r="GFA69" s="666"/>
      <c r="GFB69" s="666"/>
      <c r="GFC69" s="666"/>
      <c r="GFD69" s="666"/>
      <c r="GFE69" s="666"/>
      <c r="GFF69" s="666"/>
      <c r="GFG69" s="666"/>
      <c r="GFH69" s="666"/>
      <c r="GFI69" s="1453"/>
      <c r="GFJ69" s="1453"/>
      <c r="GFK69" s="1453"/>
      <c r="GFL69" s="1454"/>
      <c r="GFM69" s="666"/>
      <c r="GFN69" s="666"/>
      <c r="GFO69" s="666"/>
      <c r="GFP69" s="1455"/>
      <c r="GFQ69" s="666"/>
      <c r="GFR69" s="666"/>
      <c r="GFS69" s="666"/>
      <c r="GFT69" s="666"/>
      <c r="GFU69" s="666"/>
      <c r="GFV69" s="666"/>
      <c r="GFW69" s="666"/>
      <c r="GFX69" s="666"/>
      <c r="GFY69" s="666"/>
      <c r="GFZ69" s="1453"/>
      <c r="GGA69" s="1453"/>
      <c r="GGB69" s="1453"/>
      <c r="GGC69" s="1454"/>
      <c r="GGD69" s="666"/>
      <c r="GGE69" s="666"/>
      <c r="GGF69" s="666"/>
      <c r="GGG69" s="1455"/>
      <c r="GGH69" s="666"/>
      <c r="GGI69" s="666"/>
      <c r="GGJ69" s="666"/>
      <c r="GGK69" s="666"/>
      <c r="GGL69" s="666"/>
      <c r="GGM69" s="666"/>
      <c r="GGN69" s="666"/>
      <c r="GGO69" s="666"/>
      <c r="GGP69" s="666"/>
      <c r="GGQ69" s="1453"/>
      <c r="GGR69" s="1453"/>
      <c r="GGS69" s="1453"/>
      <c r="GGT69" s="1454"/>
      <c r="GGU69" s="666"/>
      <c r="GGV69" s="666"/>
      <c r="GGW69" s="666"/>
      <c r="GGX69" s="1455"/>
      <c r="GGY69" s="666"/>
      <c r="GGZ69" s="666"/>
      <c r="GHA69" s="666"/>
      <c r="GHB69" s="666"/>
      <c r="GHC69" s="666"/>
      <c r="GHD69" s="666"/>
      <c r="GHE69" s="666"/>
      <c r="GHF69" s="666"/>
      <c r="GHG69" s="666"/>
      <c r="GHH69" s="1453"/>
      <c r="GHI69" s="1453"/>
      <c r="GHJ69" s="1453"/>
      <c r="GHK69" s="1454"/>
      <c r="GHL69" s="666"/>
      <c r="GHM69" s="666"/>
      <c r="GHN69" s="666"/>
      <c r="GHO69" s="1455"/>
      <c r="GHP69" s="666"/>
      <c r="GHQ69" s="666"/>
      <c r="GHR69" s="666"/>
      <c r="GHS69" s="666"/>
      <c r="GHT69" s="666"/>
      <c r="GHU69" s="666"/>
      <c r="GHV69" s="666"/>
      <c r="GHW69" s="666"/>
      <c r="GHX69" s="666"/>
      <c r="GHY69" s="1453"/>
      <c r="GHZ69" s="1453"/>
      <c r="GIA69" s="1453"/>
      <c r="GIB69" s="1454"/>
      <c r="GIC69" s="666"/>
      <c r="GID69" s="666"/>
      <c r="GIE69" s="666"/>
      <c r="GIF69" s="1455"/>
      <c r="GIG69" s="666"/>
      <c r="GIH69" s="666"/>
      <c r="GII69" s="666"/>
      <c r="GIJ69" s="666"/>
      <c r="GIK69" s="666"/>
      <c r="GIL69" s="666"/>
      <c r="GIM69" s="666"/>
      <c r="GIN69" s="666"/>
      <c r="GIO69" s="666"/>
      <c r="GIP69" s="1453"/>
      <c r="GIQ69" s="1453"/>
      <c r="GIR69" s="1453"/>
      <c r="GIS69" s="1454"/>
      <c r="GIT69" s="666"/>
      <c r="GIU69" s="666"/>
      <c r="GIV69" s="666"/>
      <c r="GIW69" s="1455"/>
      <c r="GIX69" s="666"/>
      <c r="GIY69" s="666"/>
      <c r="GIZ69" s="666"/>
      <c r="GJA69" s="666"/>
      <c r="GJB69" s="666"/>
      <c r="GJC69" s="666"/>
      <c r="GJD69" s="666"/>
      <c r="GJE69" s="666"/>
      <c r="GJF69" s="666"/>
      <c r="GJG69" s="1453"/>
      <c r="GJH69" s="1453"/>
      <c r="GJI69" s="1453"/>
      <c r="GJJ69" s="1454"/>
      <c r="GJK69" s="666"/>
      <c r="GJL69" s="666"/>
      <c r="GJM69" s="666"/>
      <c r="GJN69" s="1455"/>
      <c r="GJO69" s="666"/>
      <c r="GJP69" s="666"/>
      <c r="GJQ69" s="666"/>
      <c r="GJR69" s="666"/>
      <c r="GJS69" s="666"/>
      <c r="GJT69" s="666"/>
      <c r="GJU69" s="666"/>
      <c r="GJV69" s="666"/>
      <c r="GJW69" s="666"/>
      <c r="GJX69" s="1453"/>
      <c r="GJY69" s="1453"/>
      <c r="GJZ69" s="1453"/>
      <c r="GKA69" s="1454"/>
      <c r="GKB69" s="666"/>
      <c r="GKC69" s="666"/>
      <c r="GKD69" s="666"/>
      <c r="GKE69" s="1455"/>
      <c r="GKF69" s="666"/>
      <c r="GKG69" s="666"/>
      <c r="GKH69" s="666"/>
      <c r="GKI69" s="666"/>
      <c r="GKJ69" s="666"/>
      <c r="GKK69" s="666"/>
      <c r="GKL69" s="666"/>
      <c r="GKM69" s="666"/>
      <c r="GKN69" s="666"/>
      <c r="GKO69" s="1453"/>
      <c r="GKP69" s="1453"/>
      <c r="GKQ69" s="1453"/>
      <c r="GKR69" s="1454"/>
      <c r="GKS69" s="666"/>
      <c r="GKT69" s="666"/>
      <c r="GKU69" s="666"/>
      <c r="GKV69" s="1455"/>
      <c r="GKW69" s="666"/>
      <c r="GKX69" s="666"/>
      <c r="GKY69" s="666"/>
      <c r="GKZ69" s="666"/>
      <c r="GLA69" s="666"/>
      <c r="GLB69" s="666"/>
      <c r="GLC69" s="666"/>
      <c r="GLD69" s="666"/>
      <c r="GLE69" s="666"/>
      <c r="GLF69" s="1453"/>
      <c r="GLG69" s="1453"/>
      <c r="GLH69" s="1453"/>
      <c r="GLI69" s="1454"/>
      <c r="GLJ69" s="666"/>
      <c r="GLK69" s="666"/>
      <c r="GLL69" s="666"/>
      <c r="GLM69" s="1455"/>
      <c r="GLN69" s="666"/>
      <c r="GLO69" s="666"/>
      <c r="GLP69" s="666"/>
      <c r="GLQ69" s="666"/>
      <c r="GLR69" s="666"/>
      <c r="GLS69" s="666"/>
      <c r="GLT69" s="666"/>
      <c r="GLU69" s="666"/>
      <c r="GLV69" s="666"/>
      <c r="GLW69" s="1453"/>
      <c r="GLX69" s="1453"/>
      <c r="GLY69" s="1453"/>
      <c r="GLZ69" s="1454"/>
      <c r="GMA69" s="666"/>
      <c r="GMB69" s="666"/>
      <c r="GMC69" s="666"/>
      <c r="GMD69" s="1455"/>
      <c r="GME69" s="666"/>
      <c r="GMF69" s="666"/>
      <c r="GMG69" s="666"/>
      <c r="GMH69" s="666"/>
      <c r="GMI69" s="666"/>
      <c r="GMJ69" s="666"/>
      <c r="GMK69" s="666"/>
      <c r="GML69" s="666"/>
      <c r="GMM69" s="666"/>
      <c r="GMN69" s="1453"/>
      <c r="GMO69" s="1453"/>
      <c r="GMP69" s="1453"/>
      <c r="GMQ69" s="1454"/>
      <c r="GMR69" s="666"/>
      <c r="GMS69" s="666"/>
      <c r="GMT69" s="666"/>
      <c r="GMU69" s="1455"/>
      <c r="GMV69" s="666"/>
      <c r="GMW69" s="666"/>
      <c r="GMX69" s="666"/>
      <c r="GMY69" s="666"/>
      <c r="GMZ69" s="666"/>
      <c r="GNA69" s="666"/>
      <c r="GNB69" s="666"/>
      <c r="GNC69" s="666"/>
      <c r="GND69" s="666"/>
      <c r="GNE69" s="1453"/>
      <c r="GNF69" s="1453"/>
      <c r="GNG69" s="1453"/>
      <c r="GNH69" s="1454"/>
      <c r="GNI69" s="666"/>
      <c r="GNJ69" s="666"/>
      <c r="GNK69" s="666"/>
      <c r="GNL69" s="1455"/>
      <c r="GNM69" s="666"/>
      <c r="GNN69" s="666"/>
      <c r="GNO69" s="666"/>
      <c r="GNP69" s="666"/>
      <c r="GNQ69" s="666"/>
      <c r="GNR69" s="666"/>
      <c r="GNS69" s="666"/>
      <c r="GNT69" s="666"/>
      <c r="GNU69" s="666"/>
      <c r="GNV69" s="1453"/>
      <c r="GNW69" s="1453"/>
      <c r="GNX69" s="1453"/>
      <c r="GNY69" s="1454"/>
      <c r="GNZ69" s="666"/>
      <c r="GOA69" s="666"/>
      <c r="GOB69" s="666"/>
      <c r="GOC69" s="1455"/>
      <c r="GOD69" s="666"/>
      <c r="GOE69" s="666"/>
      <c r="GOF69" s="666"/>
      <c r="GOG69" s="666"/>
      <c r="GOH69" s="666"/>
      <c r="GOI69" s="666"/>
      <c r="GOJ69" s="666"/>
      <c r="GOK69" s="666"/>
      <c r="GOL69" s="666"/>
      <c r="GOM69" s="1453"/>
      <c r="GON69" s="1453"/>
      <c r="GOO69" s="1453"/>
      <c r="GOP69" s="1454"/>
      <c r="GOQ69" s="666"/>
      <c r="GOR69" s="666"/>
      <c r="GOS69" s="666"/>
      <c r="GOT69" s="1455"/>
      <c r="GOU69" s="666"/>
      <c r="GOV69" s="666"/>
      <c r="GOW69" s="666"/>
      <c r="GOX69" s="666"/>
      <c r="GOY69" s="666"/>
      <c r="GOZ69" s="666"/>
      <c r="GPA69" s="666"/>
      <c r="GPB69" s="666"/>
      <c r="GPC69" s="666"/>
      <c r="GPD69" s="1453"/>
      <c r="GPE69" s="1453"/>
      <c r="GPF69" s="1453"/>
      <c r="GPG69" s="1454"/>
      <c r="GPH69" s="666"/>
      <c r="GPI69" s="666"/>
      <c r="GPJ69" s="666"/>
      <c r="GPK69" s="1455"/>
      <c r="GPL69" s="666"/>
      <c r="GPM69" s="666"/>
      <c r="GPN69" s="666"/>
      <c r="GPO69" s="666"/>
      <c r="GPP69" s="666"/>
      <c r="GPQ69" s="666"/>
      <c r="GPR69" s="666"/>
      <c r="GPS69" s="666"/>
      <c r="GPT69" s="666"/>
      <c r="GPU69" s="1453"/>
      <c r="GPV69" s="1453"/>
      <c r="GPW69" s="1453"/>
      <c r="GPX69" s="1454"/>
      <c r="GPY69" s="666"/>
      <c r="GPZ69" s="666"/>
      <c r="GQA69" s="666"/>
      <c r="GQB69" s="1455"/>
      <c r="GQC69" s="666"/>
      <c r="GQD69" s="666"/>
      <c r="GQE69" s="666"/>
      <c r="GQF69" s="666"/>
      <c r="GQG69" s="666"/>
      <c r="GQH69" s="666"/>
      <c r="GQI69" s="666"/>
      <c r="GQJ69" s="666"/>
      <c r="GQK69" s="666"/>
      <c r="GQL69" s="1453"/>
      <c r="GQM69" s="1453"/>
      <c r="GQN69" s="1453"/>
      <c r="GQO69" s="1454"/>
      <c r="GQP69" s="666"/>
      <c r="GQQ69" s="666"/>
      <c r="GQR69" s="666"/>
      <c r="GQS69" s="1455"/>
      <c r="GQT69" s="666"/>
      <c r="GQU69" s="666"/>
      <c r="GQV69" s="666"/>
      <c r="GQW69" s="666"/>
      <c r="GQX69" s="666"/>
      <c r="GQY69" s="666"/>
      <c r="GQZ69" s="666"/>
      <c r="GRA69" s="666"/>
      <c r="GRB69" s="666"/>
      <c r="GRC69" s="1453"/>
      <c r="GRD69" s="1453"/>
      <c r="GRE69" s="1453"/>
      <c r="GRF69" s="1454"/>
      <c r="GRG69" s="666"/>
      <c r="GRH69" s="666"/>
      <c r="GRI69" s="666"/>
      <c r="GRJ69" s="1455"/>
      <c r="GRK69" s="666"/>
      <c r="GRL69" s="666"/>
      <c r="GRM69" s="666"/>
      <c r="GRN69" s="666"/>
      <c r="GRO69" s="666"/>
      <c r="GRP69" s="666"/>
      <c r="GRQ69" s="666"/>
      <c r="GRR69" s="666"/>
      <c r="GRS69" s="666"/>
      <c r="GRT69" s="1453"/>
      <c r="GRU69" s="1453"/>
      <c r="GRV69" s="1453"/>
      <c r="GRW69" s="1454"/>
      <c r="GRX69" s="666"/>
      <c r="GRY69" s="666"/>
      <c r="GRZ69" s="666"/>
      <c r="GSA69" s="1455"/>
      <c r="GSB69" s="666"/>
      <c r="GSC69" s="666"/>
      <c r="GSD69" s="666"/>
      <c r="GSE69" s="666"/>
      <c r="GSF69" s="666"/>
      <c r="GSG69" s="666"/>
      <c r="GSH69" s="666"/>
      <c r="GSI69" s="666"/>
      <c r="GSJ69" s="666"/>
      <c r="GSK69" s="1453"/>
      <c r="GSL69" s="1453"/>
      <c r="GSM69" s="1453"/>
      <c r="GSN69" s="1454"/>
      <c r="GSO69" s="666"/>
      <c r="GSP69" s="666"/>
      <c r="GSQ69" s="666"/>
      <c r="GSR69" s="1455"/>
      <c r="GSS69" s="666"/>
      <c r="GST69" s="666"/>
      <c r="GSU69" s="666"/>
      <c r="GSV69" s="666"/>
      <c r="GSW69" s="666"/>
      <c r="GSX69" s="666"/>
      <c r="GSY69" s="666"/>
      <c r="GSZ69" s="666"/>
      <c r="GTA69" s="666"/>
      <c r="GTB69" s="1453"/>
      <c r="GTC69" s="1453"/>
      <c r="GTD69" s="1453"/>
      <c r="GTE69" s="1454"/>
      <c r="GTF69" s="666"/>
      <c r="GTG69" s="666"/>
      <c r="GTH69" s="666"/>
      <c r="GTI69" s="1455"/>
      <c r="GTJ69" s="666"/>
      <c r="GTK69" s="666"/>
      <c r="GTL69" s="666"/>
      <c r="GTM69" s="666"/>
      <c r="GTN69" s="666"/>
      <c r="GTO69" s="666"/>
      <c r="GTP69" s="666"/>
      <c r="GTQ69" s="666"/>
      <c r="GTR69" s="666"/>
      <c r="GTS69" s="1453"/>
      <c r="GTT69" s="1453"/>
      <c r="GTU69" s="1453"/>
      <c r="GTV69" s="1454"/>
      <c r="GTW69" s="666"/>
      <c r="GTX69" s="666"/>
      <c r="GTY69" s="666"/>
      <c r="GTZ69" s="1455"/>
      <c r="GUA69" s="666"/>
      <c r="GUB69" s="666"/>
      <c r="GUC69" s="666"/>
      <c r="GUD69" s="666"/>
      <c r="GUE69" s="666"/>
      <c r="GUF69" s="666"/>
      <c r="GUG69" s="666"/>
      <c r="GUH69" s="666"/>
      <c r="GUI69" s="666"/>
      <c r="GUJ69" s="1453"/>
      <c r="GUK69" s="1453"/>
      <c r="GUL69" s="1453"/>
      <c r="GUM69" s="1454"/>
      <c r="GUN69" s="666"/>
      <c r="GUO69" s="666"/>
      <c r="GUP69" s="666"/>
      <c r="GUQ69" s="1455"/>
      <c r="GUR69" s="666"/>
      <c r="GUS69" s="666"/>
      <c r="GUT69" s="666"/>
      <c r="GUU69" s="666"/>
      <c r="GUV69" s="666"/>
      <c r="GUW69" s="666"/>
      <c r="GUX69" s="666"/>
      <c r="GUY69" s="666"/>
      <c r="GUZ69" s="666"/>
      <c r="GVA69" s="1453"/>
      <c r="GVB69" s="1453"/>
      <c r="GVC69" s="1453"/>
      <c r="GVD69" s="1454"/>
      <c r="GVE69" s="666"/>
      <c r="GVF69" s="666"/>
      <c r="GVG69" s="666"/>
      <c r="GVH69" s="1455"/>
      <c r="GVI69" s="666"/>
      <c r="GVJ69" s="666"/>
      <c r="GVK69" s="666"/>
      <c r="GVL69" s="666"/>
      <c r="GVM69" s="666"/>
      <c r="GVN69" s="666"/>
      <c r="GVO69" s="666"/>
      <c r="GVP69" s="666"/>
      <c r="GVQ69" s="666"/>
      <c r="GVR69" s="1453"/>
      <c r="GVS69" s="1453"/>
      <c r="GVT69" s="1453"/>
      <c r="GVU69" s="1454"/>
      <c r="GVV69" s="666"/>
      <c r="GVW69" s="666"/>
      <c r="GVX69" s="666"/>
      <c r="GVY69" s="1455"/>
      <c r="GVZ69" s="666"/>
      <c r="GWA69" s="666"/>
      <c r="GWB69" s="666"/>
      <c r="GWC69" s="666"/>
      <c r="GWD69" s="666"/>
      <c r="GWE69" s="666"/>
      <c r="GWF69" s="666"/>
      <c r="GWG69" s="666"/>
      <c r="GWH69" s="666"/>
      <c r="GWI69" s="1453"/>
      <c r="GWJ69" s="1453"/>
      <c r="GWK69" s="1453"/>
      <c r="GWL69" s="1454"/>
      <c r="GWM69" s="666"/>
      <c r="GWN69" s="666"/>
      <c r="GWO69" s="666"/>
      <c r="GWP69" s="1455"/>
      <c r="GWQ69" s="666"/>
      <c r="GWR69" s="666"/>
      <c r="GWS69" s="666"/>
      <c r="GWT69" s="666"/>
      <c r="GWU69" s="666"/>
      <c r="GWV69" s="666"/>
      <c r="GWW69" s="666"/>
      <c r="GWX69" s="666"/>
      <c r="GWY69" s="666"/>
      <c r="GWZ69" s="1453"/>
      <c r="GXA69" s="1453"/>
      <c r="GXB69" s="1453"/>
      <c r="GXC69" s="1454"/>
      <c r="GXD69" s="666"/>
      <c r="GXE69" s="666"/>
      <c r="GXF69" s="666"/>
      <c r="GXG69" s="1455"/>
      <c r="GXH69" s="666"/>
      <c r="GXI69" s="666"/>
      <c r="GXJ69" s="666"/>
      <c r="GXK69" s="666"/>
      <c r="GXL69" s="666"/>
      <c r="GXM69" s="666"/>
      <c r="GXN69" s="666"/>
      <c r="GXO69" s="666"/>
      <c r="GXP69" s="666"/>
      <c r="GXQ69" s="1453"/>
      <c r="GXR69" s="1453"/>
      <c r="GXS69" s="1453"/>
      <c r="GXT69" s="1454"/>
      <c r="GXU69" s="666"/>
      <c r="GXV69" s="666"/>
      <c r="GXW69" s="666"/>
      <c r="GXX69" s="1455"/>
      <c r="GXY69" s="666"/>
      <c r="GXZ69" s="666"/>
      <c r="GYA69" s="666"/>
      <c r="GYB69" s="666"/>
      <c r="GYC69" s="666"/>
      <c r="GYD69" s="666"/>
      <c r="GYE69" s="666"/>
      <c r="GYF69" s="666"/>
      <c r="GYG69" s="666"/>
      <c r="GYH69" s="1453"/>
      <c r="GYI69" s="1453"/>
      <c r="GYJ69" s="1453"/>
      <c r="GYK69" s="1454"/>
      <c r="GYL69" s="666"/>
      <c r="GYM69" s="666"/>
      <c r="GYN69" s="666"/>
      <c r="GYO69" s="1455"/>
      <c r="GYP69" s="666"/>
      <c r="GYQ69" s="666"/>
      <c r="GYR69" s="666"/>
      <c r="GYS69" s="666"/>
      <c r="GYT69" s="666"/>
      <c r="GYU69" s="666"/>
      <c r="GYV69" s="666"/>
      <c r="GYW69" s="666"/>
      <c r="GYX69" s="666"/>
      <c r="GYY69" s="1453"/>
      <c r="GYZ69" s="1453"/>
      <c r="GZA69" s="1453"/>
      <c r="GZB69" s="1454"/>
      <c r="GZC69" s="666"/>
      <c r="GZD69" s="666"/>
      <c r="GZE69" s="666"/>
      <c r="GZF69" s="1455"/>
      <c r="GZG69" s="666"/>
      <c r="GZH69" s="666"/>
      <c r="GZI69" s="666"/>
      <c r="GZJ69" s="666"/>
      <c r="GZK69" s="666"/>
      <c r="GZL69" s="666"/>
      <c r="GZM69" s="666"/>
      <c r="GZN69" s="666"/>
      <c r="GZO69" s="666"/>
      <c r="GZP69" s="1453"/>
      <c r="GZQ69" s="1453"/>
      <c r="GZR69" s="1453"/>
      <c r="GZS69" s="1454"/>
      <c r="GZT69" s="666"/>
      <c r="GZU69" s="666"/>
      <c r="GZV69" s="666"/>
      <c r="GZW69" s="1455"/>
      <c r="GZX69" s="666"/>
      <c r="GZY69" s="666"/>
      <c r="GZZ69" s="666"/>
      <c r="HAA69" s="666"/>
      <c r="HAB69" s="666"/>
      <c r="HAC69" s="666"/>
      <c r="HAD69" s="666"/>
      <c r="HAE69" s="666"/>
      <c r="HAF69" s="666"/>
      <c r="HAG69" s="1453"/>
      <c r="HAH69" s="1453"/>
      <c r="HAI69" s="1453"/>
      <c r="HAJ69" s="1454"/>
      <c r="HAK69" s="666"/>
      <c r="HAL69" s="666"/>
      <c r="HAM69" s="666"/>
      <c r="HAN69" s="1455"/>
      <c r="HAO69" s="666"/>
      <c r="HAP69" s="666"/>
      <c r="HAQ69" s="666"/>
      <c r="HAR69" s="666"/>
      <c r="HAS69" s="666"/>
      <c r="HAT69" s="666"/>
      <c r="HAU69" s="666"/>
      <c r="HAV69" s="666"/>
      <c r="HAW69" s="666"/>
      <c r="HAX69" s="1453"/>
      <c r="HAY69" s="1453"/>
      <c r="HAZ69" s="1453"/>
      <c r="HBA69" s="1454"/>
      <c r="HBB69" s="666"/>
      <c r="HBC69" s="666"/>
      <c r="HBD69" s="666"/>
      <c r="HBE69" s="1455"/>
      <c r="HBF69" s="666"/>
      <c r="HBG69" s="666"/>
      <c r="HBH69" s="666"/>
      <c r="HBI69" s="666"/>
      <c r="HBJ69" s="666"/>
      <c r="HBK69" s="666"/>
      <c r="HBL69" s="666"/>
      <c r="HBM69" s="666"/>
      <c r="HBN69" s="666"/>
      <c r="HBO69" s="1453"/>
      <c r="HBP69" s="1453"/>
      <c r="HBQ69" s="1453"/>
      <c r="HBR69" s="1454"/>
      <c r="HBS69" s="666"/>
      <c r="HBT69" s="666"/>
      <c r="HBU69" s="666"/>
      <c r="HBV69" s="1455"/>
      <c r="HBW69" s="666"/>
      <c r="HBX69" s="666"/>
      <c r="HBY69" s="666"/>
      <c r="HBZ69" s="666"/>
      <c r="HCA69" s="666"/>
      <c r="HCB69" s="666"/>
      <c r="HCC69" s="666"/>
      <c r="HCD69" s="666"/>
      <c r="HCE69" s="666"/>
      <c r="HCF69" s="1453"/>
      <c r="HCG69" s="1453"/>
      <c r="HCH69" s="1453"/>
      <c r="HCI69" s="1454"/>
      <c r="HCJ69" s="666"/>
      <c r="HCK69" s="666"/>
      <c r="HCL69" s="666"/>
      <c r="HCM69" s="1455"/>
      <c r="HCN69" s="666"/>
      <c r="HCO69" s="666"/>
      <c r="HCP69" s="666"/>
      <c r="HCQ69" s="666"/>
      <c r="HCR69" s="666"/>
      <c r="HCS69" s="666"/>
      <c r="HCT69" s="666"/>
      <c r="HCU69" s="666"/>
      <c r="HCV69" s="666"/>
      <c r="HCW69" s="1453"/>
      <c r="HCX69" s="1453"/>
      <c r="HCY69" s="1453"/>
      <c r="HCZ69" s="1454"/>
      <c r="HDA69" s="666"/>
      <c r="HDB69" s="666"/>
      <c r="HDC69" s="666"/>
      <c r="HDD69" s="1455"/>
      <c r="HDE69" s="666"/>
      <c r="HDF69" s="666"/>
      <c r="HDG69" s="666"/>
      <c r="HDH69" s="666"/>
      <c r="HDI69" s="666"/>
      <c r="HDJ69" s="666"/>
      <c r="HDK69" s="666"/>
      <c r="HDL69" s="666"/>
      <c r="HDM69" s="666"/>
      <c r="HDN69" s="1453"/>
      <c r="HDO69" s="1453"/>
      <c r="HDP69" s="1453"/>
      <c r="HDQ69" s="1454"/>
      <c r="HDR69" s="666"/>
      <c r="HDS69" s="666"/>
      <c r="HDT69" s="666"/>
      <c r="HDU69" s="1455"/>
      <c r="HDV69" s="666"/>
      <c r="HDW69" s="666"/>
      <c r="HDX69" s="666"/>
      <c r="HDY69" s="666"/>
      <c r="HDZ69" s="666"/>
      <c r="HEA69" s="666"/>
      <c r="HEB69" s="666"/>
      <c r="HEC69" s="666"/>
      <c r="HED69" s="666"/>
      <c r="HEE69" s="1453"/>
      <c r="HEF69" s="1453"/>
      <c r="HEG69" s="1453"/>
      <c r="HEH69" s="1454"/>
      <c r="HEI69" s="666"/>
      <c r="HEJ69" s="666"/>
      <c r="HEK69" s="666"/>
      <c r="HEL69" s="1455"/>
      <c r="HEM69" s="666"/>
      <c r="HEN69" s="666"/>
      <c r="HEO69" s="666"/>
      <c r="HEP69" s="666"/>
      <c r="HEQ69" s="666"/>
      <c r="HER69" s="666"/>
      <c r="HES69" s="666"/>
      <c r="HET69" s="666"/>
      <c r="HEU69" s="666"/>
      <c r="HEV69" s="1453"/>
      <c r="HEW69" s="1453"/>
      <c r="HEX69" s="1453"/>
      <c r="HEY69" s="1454"/>
      <c r="HEZ69" s="666"/>
      <c r="HFA69" s="666"/>
      <c r="HFB69" s="666"/>
      <c r="HFC69" s="1455"/>
      <c r="HFD69" s="666"/>
      <c r="HFE69" s="666"/>
      <c r="HFF69" s="666"/>
      <c r="HFG69" s="666"/>
      <c r="HFH69" s="666"/>
      <c r="HFI69" s="666"/>
      <c r="HFJ69" s="666"/>
      <c r="HFK69" s="666"/>
      <c r="HFL69" s="666"/>
      <c r="HFM69" s="1453"/>
      <c r="HFN69" s="1453"/>
      <c r="HFO69" s="1453"/>
      <c r="HFP69" s="1454"/>
      <c r="HFQ69" s="666"/>
      <c r="HFR69" s="666"/>
      <c r="HFS69" s="666"/>
      <c r="HFT69" s="1455"/>
      <c r="HFU69" s="666"/>
      <c r="HFV69" s="666"/>
      <c r="HFW69" s="666"/>
      <c r="HFX69" s="666"/>
      <c r="HFY69" s="666"/>
      <c r="HFZ69" s="666"/>
      <c r="HGA69" s="666"/>
      <c r="HGB69" s="666"/>
      <c r="HGC69" s="666"/>
      <c r="HGD69" s="1453"/>
      <c r="HGE69" s="1453"/>
      <c r="HGF69" s="1453"/>
      <c r="HGG69" s="1454"/>
      <c r="HGH69" s="666"/>
      <c r="HGI69" s="666"/>
      <c r="HGJ69" s="666"/>
      <c r="HGK69" s="1455"/>
      <c r="HGL69" s="666"/>
      <c r="HGM69" s="666"/>
      <c r="HGN69" s="666"/>
      <c r="HGO69" s="666"/>
      <c r="HGP69" s="666"/>
      <c r="HGQ69" s="666"/>
      <c r="HGR69" s="666"/>
      <c r="HGS69" s="666"/>
      <c r="HGT69" s="666"/>
      <c r="HGU69" s="1453"/>
      <c r="HGV69" s="1453"/>
      <c r="HGW69" s="1453"/>
      <c r="HGX69" s="1454"/>
      <c r="HGY69" s="666"/>
      <c r="HGZ69" s="666"/>
      <c r="HHA69" s="666"/>
      <c r="HHB69" s="1455"/>
      <c r="HHC69" s="666"/>
      <c r="HHD69" s="666"/>
      <c r="HHE69" s="666"/>
      <c r="HHF69" s="666"/>
      <c r="HHG69" s="666"/>
      <c r="HHH69" s="666"/>
      <c r="HHI69" s="666"/>
      <c r="HHJ69" s="666"/>
      <c r="HHK69" s="666"/>
      <c r="HHL69" s="1453"/>
      <c r="HHM69" s="1453"/>
      <c r="HHN69" s="1453"/>
      <c r="HHO69" s="1454"/>
      <c r="HHP69" s="666"/>
      <c r="HHQ69" s="666"/>
      <c r="HHR69" s="666"/>
      <c r="HHS69" s="1455"/>
      <c r="HHT69" s="666"/>
      <c r="HHU69" s="666"/>
      <c r="HHV69" s="666"/>
      <c r="HHW69" s="666"/>
      <c r="HHX69" s="666"/>
      <c r="HHY69" s="666"/>
      <c r="HHZ69" s="666"/>
      <c r="HIA69" s="666"/>
      <c r="HIB69" s="666"/>
      <c r="HIC69" s="1453"/>
      <c r="HID69" s="1453"/>
      <c r="HIE69" s="1453"/>
      <c r="HIF69" s="1454"/>
      <c r="HIG69" s="666"/>
      <c r="HIH69" s="666"/>
      <c r="HII69" s="666"/>
      <c r="HIJ69" s="1455"/>
      <c r="HIK69" s="666"/>
      <c r="HIL69" s="666"/>
      <c r="HIM69" s="666"/>
      <c r="HIN69" s="666"/>
      <c r="HIO69" s="666"/>
      <c r="HIP69" s="666"/>
      <c r="HIQ69" s="666"/>
      <c r="HIR69" s="666"/>
      <c r="HIS69" s="666"/>
      <c r="HIT69" s="1453"/>
      <c r="HIU69" s="1453"/>
      <c r="HIV69" s="1453"/>
      <c r="HIW69" s="1454"/>
      <c r="HIX69" s="666"/>
      <c r="HIY69" s="666"/>
      <c r="HIZ69" s="666"/>
      <c r="HJA69" s="1455"/>
      <c r="HJB69" s="666"/>
      <c r="HJC69" s="666"/>
      <c r="HJD69" s="666"/>
      <c r="HJE69" s="666"/>
      <c r="HJF69" s="666"/>
      <c r="HJG69" s="666"/>
      <c r="HJH69" s="666"/>
      <c r="HJI69" s="666"/>
      <c r="HJJ69" s="666"/>
      <c r="HJK69" s="1453"/>
      <c r="HJL69" s="1453"/>
      <c r="HJM69" s="1453"/>
      <c r="HJN69" s="1454"/>
      <c r="HJO69" s="666"/>
      <c r="HJP69" s="666"/>
      <c r="HJQ69" s="666"/>
      <c r="HJR69" s="1455"/>
      <c r="HJS69" s="666"/>
      <c r="HJT69" s="666"/>
      <c r="HJU69" s="666"/>
      <c r="HJV69" s="666"/>
      <c r="HJW69" s="666"/>
      <c r="HJX69" s="666"/>
      <c r="HJY69" s="666"/>
      <c r="HJZ69" s="666"/>
      <c r="HKA69" s="666"/>
      <c r="HKB69" s="1453"/>
      <c r="HKC69" s="1453"/>
      <c r="HKD69" s="1453"/>
      <c r="HKE69" s="1454"/>
      <c r="HKF69" s="666"/>
      <c r="HKG69" s="666"/>
      <c r="HKH69" s="666"/>
      <c r="HKI69" s="1455"/>
      <c r="HKJ69" s="666"/>
      <c r="HKK69" s="666"/>
      <c r="HKL69" s="666"/>
      <c r="HKM69" s="666"/>
      <c r="HKN69" s="666"/>
      <c r="HKO69" s="666"/>
      <c r="HKP69" s="666"/>
      <c r="HKQ69" s="666"/>
      <c r="HKR69" s="666"/>
      <c r="HKS69" s="1453"/>
      <c r="HKT69" s="1453"/>
      <c r="HKU69" s="1453"/>
      <c r="HKV69" s="1454"/>
      <c r="HKW69" s="666"/>
      <c r="HKX69" s="666"/>
      <c r="HKY69" s="666"/>
      <c r="HKZ69" s="1455"/>
      <c r="HLA69" s="666"/>
      <c r="HLB69" s="666"/>
      <c r="HLC69" s="666"/>
      <c r="HLD69" s="666"/>
      <c r="HLE69" s="666"/>
      <c r="HLF69" s="666"/>
      <c r="HLG69" s="666"/>
      <c r="HLH69" s="666"/>
      <c r="HLI69" s="666"/>
      <c r="HLJ69" s="1453"/>
      <c r="HLK69" s="1453"/>
      <c r="HLL69" s="1453"/>
      <c r="HLM69" s="1454"/>
      <c r="HLN69" s="666"/>
      <c r="HLO69" s="666"/>
      <c r="HLP69" s="666"/>
      <c r="HLQ69" s="1455"/>
      <c r="HLR69" s="666"/>
      <c r="HLS69" s="666"/>
      <c r="HLT69" s="666"/>
      <c r="HLU69" s="666"/>
      <c r="HLV69" s="666"/>
      <c r="HLW69" s="666"/>
      <c r="HLX69" s="666"/>
      <c r="HLY69" s="666"/>
      <c r="HLZ69" s="666"/>
      <c r="HMA69" s="1453"/>
      <c r="HMB69" s="1453"/>
      <c r="HMC69" s="1453"/>
      <c r="HMD69" s="1454"/>
      <c r="HME69" s="666"/>
      <c r="HMF69" s="666"/>
      <c r="HMG69" s="666"/>
      <c r="HMH69" s="1455"/>
      <c r="HMI69" s="666"/>
      <c r="HMJ69" s="666"/>
      <c r="HMK69" s="666"/>
      <c r="HML69" s="666"/>
      <c r="HMM69" s="666"/>
      <c r="HMN69" s="666"/>
      <c r="HMO69" s="666"/>
      <c r="HMP69" s="666"/>
      <c r="HMQ69" s="666"/>
      <c r="HMR69" s="1453"/>
      <c r="HMS69" s="1453"/>
      <c r="HMT69" s="1453"/>
      <c r="HMU69" s="1454"/>
      <c r="HMV69" s="666"/>
      <c r="HMW69" s="666"/>
      <c r="HMX69" s="666"/>
      <c r="HMY69" s="1455"/>
      <c r="HMZ69" s="666"/>
      <c r="HNA69" s="666"/>
      <c r="HNB69" s="666"/>
      <c r="HNC69" s="666"/>
      <c r="HND69" s="666"/>
      <c r="HNE69" s="666"/>
      <c r="HNF69" s="666"/>
      <c r="HNG69" s="666"/>
      <c r="HNH69" s="666"/>
      <c r="HNI69" s="1453"/>
      <c r="HNJ69" s="1453"/>
      <c r="HNK69" s="1453"/>
      <c r="HNL69" s="1454"/>
      <c r="HNM69" s="666"/>
      <c r="HNN69" s="666"/>
      <c r="HNO69" s="666"/>
      <c r="HNP69" s="1455"/>
      <c r="HNQ69" s="666"/>
      <c r="HNR69" s="666"/>
      <c r="HNS69" s="666"/>
      <c r="HNT69" s="666"/>
      <c r="HNU69" s="666"/>
      <c r="HNV69" s="666"/>
      <c r="HNW69" s="666"/>
      <c r="HNX69" s="666"/>
      <c r="HNY69" s="666"/>
      <c r="HNZ69" s="1453"/>
      <c r="HOA69" s="1453"/>
      <c r="HOB69" s="1453"/>
      <c r="HOC69" s="1454"/>
      <c r="HOD69" s="666"/>
      <c r="HOE69" s="666"/>
      <c r="HOF69" s="666"/>
      <c r="HOG69" s="1455"/>
      <c r="HOH69" s="666"/>
      <c r="HOI69" s="666"/>
      <c r="HOJ69" s="666"/>
      <c r="HOK69" s="666"/>
      <c r="HOL69" s="666"/>
      <c r="HOM69" s="666"/>
      <c r="HON69" s="666"/>
      <c r="HOO69" s="666"/>
      <c r="HOP69" s="666"/>
      <c r="HOQ69" s="1453"/>
      <c r="HOR69" s="1453"/>
      <c r="HOS69" s="1453"/>
      <c r="HOT69" s="1454"/>
      <c r="HOU69" s="666"/>
      <c r="HOV69" s="666"/>
      <c r="HOW69" s="666"/>
      <c r="HOX69" s="1455"/>
      <c r="HOY69" s="666"/>
      <c r="HOZ69" s="666"/>
      <c r="HPA69" s="666"/>
      <c r="HPB69" s="666"/>
      <c r="HPC69" s="666"/>
      <c r="HPD69" s="666"/>
      <c r="HPE69" s="666"/>
      <c r="HPF69" s="666"/>
      <c r="HPG69" s="666"/>
      <c r="HPH69" s="1453"/>
      <c r="HPI69" s="1453"/>
      <c r="HPJ69" s="1453"/>
      <c r="HPK69" s="1454"/>
      <c r="HPL69" s="666"/>
      <c r="HPM69" s="666"/>
      <c r="HPN69" s="666"/>
      <c r="HPO69" s="1455"/>
      <c r="HPP69" s="666"/>
      <c r="HPQ69" s="666"/>
      <c r="HPR69" s="666"/>
      <c r="HPS69" s="666"/>
      <c r="HPT69" s="666"/>
      <c r="HPU69" s="666"/>
      <c r="HPV69" s="666"/>
      <c r="HPW69" s="666"/>
      <c r="HPX69" s="666"/>
      <c r="HPY69" s="1453"/>
      <c r="HPZ69" s="1453"/>
      <c r="HQA69" s="1453"/>
      <c r="HQB69" s="1454"/>
      <c r="HQC69" s="666"/>
      <c r="HQD69" s="666"/>
      <c r="HQE69" s="666"/>
      <c r="HQF69" s="1455"/>
      <c r="HQG69" s="666"/>
      <c r="HQH69" s="666"/>
      <c r="HQI69" s="666"/>
      <c r="HQJ69" s="666"/>
      <c r="HQK69" s="666"/>
      <c r="HQL69" s="666"/>
      <c r="HQM69" s="666"/>
      <c r="HQN69" s="666"/>
      <c r="HQO69" s="666"/>
      <c r="HQP69" s="1453"/>
      <c r="HQQ69" s="1453"/>
      <c r="HQR69" s="1453"/>
      <c r="HQS69" s="1454"/>
      <c r="HQT69" s="666"/>
      <c r="HQU69" s="666"/>
      <c r="HQV69" s="666"/>
      <c r="HQW69" s="1455"/>
      <c r="HQX69" s="666"/>
      <c r="HQY69" s="666"/>
      <c r="HQZ69" s="666"/>
      <c r="HRA69" s="666"/>
      <c r="HRB69" s="666"/>
      <c r="HRC69" s="666"/>
      <c r="HRD69" s="666"/>
      <c r="HRE69" s="666"/>
      <c r="HRF69" s="666"/>
      <c r="HRG69" s="1453"/>
      <c r="HRH69" s="1453"/>
      <c r="HRI69" s="1453"/>
      <c r="HRJ69" s="1454"/>
      <c r="HRK69" s="666"/>
      <c r="HRL69" s="666"/>
      <c r="HRM69" s="666"/>
      <c r="HRN69" s="1455"/>
      <c r="HRO69" s="666"/>
      <c r="HRP69" s="666"/>
      <c r="HRQ69" s="666"/>
      <c r="HRR69" s="666"/>
      <c r="HRS69" s="666"/>
      <c r="HRT69" s="666"/>
      <c r="HRU69" s="666"/>
      <c r="HRV69" s="666"/>
      <c r="HRW69" s="666"/>
      <c r="HRX69" s="1453"/>
      <c r="HRY69" s="1453"/>
      <c r="HRZ69" s="1453"/>
      <c r="HSA69" s="1454"/>
      <c r="HSB69" s="666"/>
      <c r="HSC69" s="666"/>
      <c r="HSD69" s="666"/>
      <c r="HSE69" s="1455"/>
      <c r="HSF69" s="666"/>
      <c r="HSG69" s="666"/>
      <c r="HSH69" s="666"/>
      <c r="HSI69" s="666"/>
      <c r="HSJ69" s="666"/>
      <c r="HSK69" s="666"/>
      <c r="HSL69" s="666"/>
      <c r="HSM69" s="666"/>
      <c r="HSN69" s="666"/>
      <c r="HSO69" s="1453"/>
      <c r="HSP69" s="1453"/>
      <c r="HSQ69" s="1453"/>
      <c r="HSR69" s="1454"/>
      <c r="HSS69" s="666"/>
      <c r="HST69" s="666"/>
      <c r="HSU69" s="666"/>
      <c r="HSV69" s="1455"/>
      <c r="HSW69" s="666"/>
      <c r="HSX69" s="666"/>
      <c r="HSY69" s="666"/>
      <c r="HSZ69" s="666"/>
      <c r="HTA69" s="666"/>
      <c r="HTB69" s="666"/>
      <c r="HTC69" s="666"/>
      <c r="HTD69" s="666"/>
      <c r="HTE69" s="666"/>
      <c r="HTF69" s="1453"/>
      <c r="HTG69" s="1453"/>
      <c r="HTH69" s="1453"/>
      <c r="HTI69" s="1454"/>
      <c r="HTJ69" s="666"/>
      <c r="HTK69" s="666"/>
      <c r="HTL69" s="666"/>
      <c r="HTM69" s="1455"/>
      <c r="HTN69" s="666"/>
      <c r="HTO69" s="666"/>
      <c r="HTP69" s="666"/>
      <c r="HTQ69" s="666"/>
      <c r="HTR69" s="666"/>
      <c r="HTS69" s="666"/>
      <c r="HTT69" s="666"/>
      <c r="HTU69" s="666"/>
      <c r="HTV69" s="666"/>
      <c r="HTW69" s="1453"/>
      <c r="HTX69" s="1453"/>
      <c r="HTY69" s="1453"/>
      <c r="HTZ69" s="1454"/>
      <c r="HUA69" s="666"/>
      <c r="HUB69" s="666"/>
      <c r="HUC69" s="666"/>
      <c r="HUD69" s="1455"/>
      <c r="HUE69" s="666"/>
      <c r="HUF69" s="666"/>
      <c r="HUG69" s="666"/>
      <c r="HUH69" s="666"/>
      <c r="HUI69" s="666"/>
      <c r="HUJ69" s="666"/>
      <c r="HUK69" s="666"/>
      <c r="HUL69" s="666"/>
      <c r="HUM69" s="666"/>
      <c r="HUN69" s="1453"/>
      <c r="HUO69" s="1453"/>
      <c r="HUP69" s="1453"/>
      <c r="HUQ69" s="1454"/>
      <c r="HUR69" s="666"/>
      <c r="HUS69" s="666"/>
      <c r="HUT69" s="666"/>
      <c r="HUU69" s="1455"/>
      <c r="HUV69" s="666"/>
      <c r="HUW69" s="666"/>
      <c r="HUX69" s="666"/>
      <c r="HUY69" s="666"/>
      <c r="HUZ69" s="666"/>
      <c r="HVA69" s="666"/>
      <c r="HVB69" s="666"/>
      <c r="HVC69" s="666"/>
      <c r="HVD69" s="666"/>
      <c r="HVE69" s="1453"/>
      <c r="HVF69" s="1453"/>
      <c r="HVG69" s="1453"/>
      <c r="HVH69" s="1454"/>
      <c r="HVI69" s="666"/>
      <c r="HVJ69" s="666"/>
      <c r="HVK69" s="666"/>
      <c r="HVL69" s="1455"/>
      <c r="HVM69" s="666"/>
      <c r="HVN69" s="666"/>
      <c r="HVO69" s="666"/>
      <c r="HVP69" s="666"/>
      <c r="HVQ69" s="666"/>
      <c r="HVR69" s="666"/>
      <c r="HVS69" s="666"/>
      <c r="HVT69" s="666"/>
      <c r="HVU69" s="666"/>
      <c r="HVV69" s="1453"/>
      <c r="HVW69" s="1453"/>
      <c r="HVX69" s="1453"/>
      <c r="HVY69" s="1454"/>
      <c r="HVZ69" s="666"/>
      <c r="HWA69" s="666"/>
      <c r="HWB69" s="666"/>
      <c r="HWC69" s="1455"/>
      <c r="HWD69" s="666"/>
      <c r="HWE69" s="666"/>
      <c r="HWF69" s="666"/>
      <c r="HWG69" s="666"/>
      <c r="HWH69" s="666"/>
      <c r="HWI69" s="666"/>
      <c r="HWJ69" s="666"/>
      <c r="HWK69" s="666"/>
      <c r="HWL69" s="666"/>
      <c r="HWM69" s="1453"/>
      <c r="HWN69" s="1453"/>
      <c r="HWO69" s="1453"/>
      <c r="HWP69" s="1454"/>
      <c r="HWQ69" s="666"/>
      <c r="HWR69" s="666"/>
      <c r="HWS69" s="666"/>
      <c r="HWT69" s="1455"/>
      <c r="HWU69" s="666"/>
      <c r="HWV69" s="666"/>
      <c r="HWW69" s="666"/>
      <c r="HWX69" s="666"/>
      <c r="HWY69" s="666"/>
      <c r="HWZ69" s="666"/>
      <c r="HXA69" s="666"/>
      <c r="HXB69" s="666"/>
      <c r="HXC69" s="666"/>
      <c r="HXD69" s="1453"/>
      <c r="HXE69" s="1453"/>
      <c r="HXF69" s="1453"/>
      <c r="HXG69" s="1454"/>
      <c r="HXH69" s="666"/>
      <c r="HXI69" s="666"/>
      <c r="HXJ69" s="666"/>
      <c r="HXK69" s="1455"/>
      <c r="HXL69" s="666"/>
      <c r="HXM69" s="666"/>
      <c r="HXN69" s="666"/>
      <c r="HXO69" s="666"/>
      <c r="HXP69" s="666"/>
      <c r="HXQ69" s="666"/>
      <c r="HXR69" s="666"/>
      <c r="HXS69" s="666"/>
      <c r="HXT69" s="666"/>
      <c r="HXU69" s="1453"/>
      <c r="HXV69" s="1453"/>
      <c r="HXW69" s="1453"/>
      <c r="HXX69" s="1454"/>
      <c r="HXY69" s="666"/>
      <c r="HXZ69" s="666"/>
      <c r="HYA69" s="666"/>
      <c r="HYB69" s="1455"/>
      <c r="HYC69" s="666"/>
      <c r="HYD69" s="666"/>
      <c r="HYE69" s="666"/>
      <c r="HYF69" s="666"/>
      <c r="HYG69" s="666"/>
      <c r="HYH69" s="666"/>
      <c r="HYI69" s="666"/>
      <c r="HYJ69" s="666"/>
      <c r="HYK69" s="666"/>
      <c r="HYL69" s="1453"/>
      <c r="HYM69" s="1453"/>
      <c r="HYN69" s="1453"/>
      <c r="HYO69" s="1454"/>
      <c r="HYP69" s="666"/>
      <c r="HYQ69" s="666"/>
      <c r="HYR69" s="666"/>
      <c r="HYS69" s="1455"/>
      <c r="HYT69" s="666"/>
      <c r="HYU69" s="666"/>
      <c r="HYV69" s="666"/>
      <c r="HYW69" s="666"/>
      <c r="HYX69" s="666"/>
      <c r="HYY69" s="666"/>
      <c r="HYZ69" s="666"/>
      <c r="HZA69" s="666"/>
      <c r="HZB69" s="666"/>
      <c r="HZC69" s="1453"/>
      <c r="HZD69" s="1453"/>
      <c r="HZE69" s="1453"/>
      <c r="HZF69" s="1454"/>
      <c r="HZG69" s="666"/>
      <c r="HZH69" s="666"/>
      <c r="HZI69" s="666"/>
      <c r="HZJ69" s="1455"/>
      <c r="HZK69" s="666"/>
      <c r="HZL69" s="666"/>
      <c r="HZM69" s="666"/>
      <c r="HZN69" s="666"/>
      <c r="HZO69" s="666"/>
      <c r="HZP69" s="666"/>
      <c r="HZQ69" s="666"/>
      <c r="HZR69" s="666"/>
      <c r="HZS69" s="666"/>
      <c r="HZT69" s="1453"/>
      <c r="HZU69" s="1453"/>
      <c r="HZV69" s="1453"/>
      <c r="HZW69" s="1454"/>
      <c r="HZX69" s="666"/>
      <c r="HZY69" s="666"/>
      <c r="HZZ69" s="666"/>
      <c r="IAA69" s="1455"/>
      <c r="IAB69" s="666"/>
      <c r="IAC69" s="666"/>
      <c r="IAD69" s="666"/>
      <c r="IAE69" s="666"/>
      <c r="IAF69" s="666"/>
      <c r="IAG69" s="666"/>
      <c r="IAH69" s="666"/>
      <c r="IAI69" s="666"/>
      <c r="IAJ69" s="666"/>
      <c r="IAK69" s="1453"/>
      <c r="IAL69" s="1453"/>
      <c r="IAM69" s="1453"/>
      <c r="IAN69" s="1454"/>
      <c r="IAO69" s="666"/>
      <c r="IAP69" s="666"/>
      <c r="IAQ69" s="666"/>
      <c r="IAR69" s="1455"/>
      <c r="IAS69" s="666"/>
      <c r="IAT69" s="666"/>
      <c r="IAU69" s="666"/>
      <c r="IAV69" s="666"/>
      <c r="IAW69" s="666"/>
      <c r="IAX69" s="666"/>
      <c r="IAY69" s="666"/>
      <c r="IAZ69" s="666"/>
      <c r="IBA69" s="666"/>
      <c r="IBB69" s="1453"/>
      <c r="IBC69" s="1453"/>
      <c r="IBD69" s="1453"/>
      <c r="IBE69" s="1454"/>
      <c r="IBF69" s="666"/>
      <c r="IBG69" s="666"/>
      <c r="IBH69" s="666"/>
      <c r="IBI69" s="1455"/>
      <c r="IBJ69" s="666"/>
      <c r="IBK69" s="666"/>
      <c r="IBL69" s="666"/>
      <c r="IBM69" s="666"/>
      <c r="IBN69" s="666"/>
      <c r="IBO69" s="666"/>
      <c r="IBP69" s="666"/>
      <c r="IBQ69" s="666"/>
      <c r="IBR69" s="666"/>
      <c r="IBS69" s="1453"/>
      <c r="IBT69" s="1453"/>
      <c r="IBU69" s="1453"/>
      <c r="IBV69" s="1454"/>
      <c r="IBW69" s="666"/>
      <c r="IBX69" s="666"/>
      <c r="IBY69" s="666"/>
      <c r="IBZ69" s="1455"/>
      <c r="ICA69" s="666"/>
      <c r="ICB69" s="666"/>
      <c r="ICC69" s="666"/>
      <c r="ICD69" s="666"/>
      <c r="ICE69" s="666"/>
      <c r="ICF69" s="666"/>
      <c r="ICG69" s="666"/>
      <c r="ICH69" s="666"/>
      <c r="ICI69" s="666"/>
      <c r="ICJ69" s="1453"/>
      <c r="ICK69" s="1453"/>
      <c r="ICL69" s="1453"/>
      <c r="ICM69" s="1454"/>
      <c r="ICN69" s="666"/>
      <c r="ICO69" s="666"/>
      <c r="ICP69" s="666"/>
      <c r="ICQ69" s="1455"/>
      <c r="ICR69" s="666"/>
      <c r="ICS69" s="666"/>
      <c r="ICT69" s="666"/>
      <c r="ICU69" s="666"/>
      <c r="ICV69" s="666"/>
      <c r="ICW69" s="666"/>
      <c r="ICX69" s="666"/>
      <c r="ICY69" s="666"/>
      <c r="ICZ69" s="666"/>
      <c r="IDA69" s="1453"/>
      <c r="IDB69" s="1453"/>
      <c r="IDC69" s="1453"/>
      <c r="IDD69" s="1454"/>
      <c r="IDE69" s="666"/>
      <c r="IDF69" s="666"/>
      <c r="IDG69" s="666"/>
      <c r="IDH69" s="1455"/>
      <c r="IDI69" s="666"/>
      <c r="IDJ69" s="666"/>
      <c r="IDK69" s="666"/>
      <c r="IDL69" s="666"/>
      <c r="IDM69" s="666"/>
      <c r="IDN69" s="666"/>
      <c r="IDO69" s="666"/>
      <c r="IDP69" s="666"/>
      <c r="IDQ69" s="666"/>
      <c r="IDR69" s="1453"/>
      <c r="IDS69" s="1453"/>
      <c r="IDT69" s="1453"/>
      <c r="IDU69" s="1454"/>
      <c r="IDV69" s="666"/>
      <c r="IDW69" s="666"/>
      <c r="IDX69" s="666"/>
      <c r="IDY69" s="1455"/>
      <c r="IDZ69" s="666"/>
      <c r="IEA69" s="666"/>
      <c r="IEB69" s="666"/>
      <c r="IEC69" s="666"/>
      <c r="IED69" s="666"/>
      <c r="IEE69" s="666"/>
      <c r="IEF69" s="666"/>
      <c r="IEG69" s="666"/>
      <c r="IEH69" s="666"/>
      <c r="IEI69" s="1453"/>
      <c r="IEJ69" s="1453"/>
      <c r="IEK69" s="1453"/>
      <c r="IEL69" s="1454"/>
      <c r="IEM69" s="666"/>
      <c r="IEN69" s="666"/>
      <c r="IEO69" s="666"/>
      <c r="IEP69" s="1455"/>
      <c r="IEQ69" s="666"/>
      <c r="IER69" s="666"/>
      <c r="IES69" s="666"/>
      <c r="IET69" s="666"/>
      <c r="IEU69" s="666"/>
      <c r="IEV69" s="666"/>
      <c r="IEW69" s="666"/>
      <c r="IEX69" s="666"/>
      <c r="IEY69" s="666"/>
      <c r="IEZ69" s="1453"/>
      <c r="IFA69" s="1453"/>
      <c r="IFB69" s="1453"/>
      <c r="IFC69" s="1454"/>
      <c r="IFD69" s="666"/>
      <c r="IFE69" s="666"/>
      <c r="IFF69" s="666"/>
      <c r="IFG69" s="1455"/>
      <c r="IFH69" s="666"/>
      <c r="IFI69" s="666"/>
      <c r="IFJ69" s="666"/>
      <c r="IFK69" s="666"/>
      <c r="IFL69" s="666"/>
      <c r="IFM69" s="666"/>
      <c r="IFN69" s="666"/>
      <c r="IFO69" s="666"/>
      <c r="IFP69" s="666"/>
      <c r="IFQ69" s="1453"/>
      <c r="IFR69" s="1453"/>
      <c r="IFS69" s="1453"/>
      <c r="IFT69" s="1454"/>
      <c r="IFU69" s="666"/>
      <c r="IFV69" s="666"/>
      <c r="IFW69" s="666"/>
      <c r="IFX69" s="1455"/>
      <c r="IFY69" s="666"/>
      <c r="IFZ69" s="666"/>
      <c r="IGA69" s="666"/>
      <c r="IGB69" s="666"/>
      <c r="IGC69" s="666"/>
      <c r="IGD69" s="666"/>
      <c r="IGE69" s="666"/>
      <c r="IGF69" s="666"/>
      <c r="IGG69" s="666"/>
      <c r="IGH69" s="1453"/>
      <c r="IGI69" s="1453"/>
      <c r="IGJ69" s="1453"/>
      <c r="IGK69" s="1454"/>
      <c r="IGL69" s="666"/>
      <c r="IGM69" s="666"/>
      <c r="IGN69" s="666"/>
      <c r="IGO69" s="1455"/>
      <c r="IGP69" s="666"/>
      <c r="IGQ69" s="666"/>
      <c r="IGR69" s="666"/>
      <c r="IGS69" s="666"/>
      <c r="IGT69" s="666"/>
      <c r="IGU69" s="666"/>
      <c r="IGV69" s="666"/>
      <c r="IGW69" s="666"/>
      <c r="IGX69" s="666"/>
      <c r="IGY69" s="1453"/>
      <c r="IGZ69" s="1453"/>
      <c r="IHA69" s="1453"/>
      <c r="IHB69" s="1454"/>
      <c r="IHC69" s="666"/>
      <c r="IHD69" s="666"/>
      <c r="IHE69" s="666"/>
      <c r="IHF69" s="1455"/>
      <c r="IHG69" s="666"/>
      <c r="IHH69" s="666"/>
      <c r="IHI69" s="666"/>
      <c r="IHJ69" s="666"/>
      <c r="IHK69" s="666"/>
      <c r="IHL69" s="666"/>
      <c r="IHM69" s="666"/>
      <c r="IHN69" s="666"/>
      <c r="IHO69" s="666"/>
      <c r="IHP69" s="1453"/>
      <c r="IHQ69" s="1453"/>
      <c r="IHR69" s="1453"/>
      <c r="IHS69" s="1454"/>
      <c r="IHT69" s="666"/>
      <c r="IHU69" s="666"/>
      <c r="IHV69" s="666"/>
      <c r="IHW69" s="1455"/>
      <c r="IHX69" s="666"/>
      <c r="IHY69" s="666"/>
      <c r="IHZ69" s="666"/>
      <c r="IIA69" s="666"/>
      <c r="IIB69" s="666"/>
      <c r="IIC69" s="666"/>
      <c r="IID69" s="666"/>
      <c r="IIE69" s="666"/>
      <c r="IIF69" s="666"/>
      <c r="IIG69" s="1453"/>
      <c r="IIH69" s="1453"/>
      <c r="III69" s="1453"/>
      <c r="IIJ69" s="1454"/>
      <c r="IIK69" s="666"/>
      <c r="IIL69" s="666"/>
      <c r="IIM69" s="666"/>
      <c r="IIN69" s="1455"/>
      <c r="IIO69" s="666"/>
      <c r="IIP69" s="666"/>
      <c r="IIQ69" s="666"/>
      <c r="IIR69" s="666"/>
      <c r="IIS69" s="666"/>
      <c r="IIT69" s="666"/>
      <c r="IIU69" s="666"/>
      <c r="IIV69" s="666"/>
      <c r="IIW69" s="666"/>
      <c r="IIX69" s="1453"/>
      <c r="IIY69" s="1453"/>
      <c r="IIZ69" s="1453"/>
      <c r="IJA69" s="1454"/>
      <c r="IJB69" s="666"/>
      <c r="IJC69" s="666"/>
      <c r="IJD69" s="666"/>
      <c r="IJE69" s="1455"/>
      <c r="IJF69" s="666"/>
      <c r="IJG69" s="666"/>
      <c r="IJH69" s="666"/>
      <c r="IJI69" s="666"/>
      <c r="IJJ69" s="666"/>
      <c r="IJK69" s="666"/>
      <c r="IJL69" s="666"/>
      <c r="IJM69" s="666"/>
      <c r="IJN69" s="666"/>
      <c r="IJO69" s="1453"/>
      <c r="IJP69" s="1453"/>
      <c r="IJQ69" s="1453"/>
      <c r="IJR69" s="1454"/>
      <c r="IJS69" s="666"/>
      <c r="IJT69" s="666"/>
      <c r="IJU69" s="666"/>
      <c r="IJV69" s="1455"/>
      <c r="IJW69" s="666"/>
      <c r="IJX69" s="666"/>
      <c r="IJY69" s="666"/>
      <c r="IJZ69" s="666"/>
      <c r="IKA69" s="666"/>
      <c r="IKB69" s="666"/>
      <c r="IKC69" s="666"/>
      <c r="IKD69" s="666"/>
      <c r="IKE69" s="666"/>
      <c r="IKF69" s="1453"/>
      <c r="IKG69" s="1453"/>
      <c r="IKH69" s="1453"/>
      <c r="IKI69" s="1454"/>
      <c r="IKJ69" s="666"/>
      <c r="IKK69" s="666"/>
      <c r="IKL69" s="666"/>
      <c r="IKM69" s="1455"/>
      <c r="IKN69" s="666"/>
      <c r="IKO69" s="666"/>
      <c r="IKP69" s="666"/>
      <c r="IKQ69" s="666"/>
      <c r="IKR69" s="666"/>
      <c r="IKS69" s="666"/>
      <c r="IKT69" s="666"/>
      <c r="IKU69" s="666"/>
      <c r="IKV69" s="666"/>
      <c r="IKW69" s="1453"/>
      <c r="IKX69" s="1453"/>
      <c r="IKY69" s="1453"/>
      <c r="IKZ69" s="1454"/>
      <c r="ILA69" s="666"/>
      <c r="ILB69" s="666"/>
      <c r="ILC69" s="666"/>
      <c r="ILD69" s="1455"/>
      <c r="ILE69" s="666"/>
      <c r="ILF69" s="666"/>
      <c r="ILG69" s="666"/>
      <c r="ILH69" s="666"/>
      <c r="ILI69" s="666"/>
      <c r="ILJ69" s="666"/>
      <c r="ILK69" s="666"/>
      <c r="ILL69" s="666"/>
      <c r="ILM69" s="666"/>
      <c r="ILN69" s="1453"/>
      <c r="ILO69" s="1453"/>
      <c r="ILP69" s="1453"/>
      <c r="ILQ69" s="1454"/>
      <c r="ILR69" s="666"/>
      <c r="ILS69" s="666"/>
      <c r="ILT69" s="666"/>
      <c r="ILU69" s="1455"/>
      <c r="ILV69" s="666"/>
      <c r="ILW69" s="666"/>
      <c r="ILX69" s="666"/>
      <c r="ILY69" s="666"/>
      <c r="ILZ69" s="666"/>
      <c r="IMA69" s="666"/>
      <c r="IMB69" s="666"/>
      <c r="IMC69" s="666"/>
      <c r="IMD69" s="666"/>
      <c r="IME69" s="1453"/>
      <c r="IMF69" s="1453"/>
      <c r="IMG69" s="1453"/>
      <c r="IMH69" s="1454"/>
      <c r="IMI69" s="666"/>
      <c r="IMJ69" s="666"/>
      <c r="IMK69" s="666"/>
      <c r="IML69" s="1455"/>
      <c r="IMM69" s="666"/>
      <c r="IMN69" s="666"/>
      <c r="IMO69" s="666"/>
      <c r="IMP69" s="666"/>
      <c r="IMQ69" s="666"/>
      <c r="IMR69" s="666"/>
      <c r="IMS69" s="666"/>
      <c r="IMT69" s="666"/>
      <c r="IMU69" s="666"/>
      <c r="IMV69" s="1453"/>
      <c r="IMW69" s="1453"/>
      <c r="IMX69" s="1453"/>
      <c r="IMY69" s="1454"/>
      <c r="IMZ69" s="666"/>
      <c r="INA69" s="666"/>
      <c r="INB69" s="666"/>
      <c r="INC69" s="1455"/>
      <c r="IND69" s="666"/>
      <c r="INE69" s="666"/>
      <c r="INF69" s="666"/>
      <c r="ING69" s="666"/>
      <c r="INH69" s="666"/>
      <c r="INI69" s="666"/>
      <c r="INJ69" s="666"/>
      <c r="INK69" s="666"/>
      <c r="INL69" s="666"/>
      <c r="INM69" s="1453"/>
      <c r="INN69" s="1453"/>
      <c r="INO69" s="1453"/>
      <c r="INP69" s="1454"/>
      <c r="INQ69" s="666"/>
      <c r="INR69" s="666"/>
      <c r="INS69" s="666"/>
      <c r="INT69" s="1455"/>
      <c r="INU69" s="666"/>
      <c r="INV69" s="666"/>
      <c r="INW69" s="666"/>
      <c r="INX69" s="666"/>
      <c r="INY69" s="666"/>
      <c r="INZ69" s="666"/>
      <c r="IOA69" s="666"/>
      <c r="IOB69" s="666"/>
      <c r="IOC69" s="666"/>
      <c r="IOD69" s="1453"/>
      <c r="IOE69" s="1453"/>
      <c r="IOF69" s="1453"/>
      <c r="IOG69" s="1454"/>
      <c r="IOH69" s="666"/>
      <c r="IOI69" s="666"/>
      <c r="IOJ69" s="666"/>
      <c r="IOK69" s="1455"/>
      <c r="IOL69" s="666"/>
      <c r="IOM69" s="666"/>
      <c r="ION69" s="666"/>
      <c r="IOO69" s="666"/>
      <c r="IOP69" s="666"/>
      <c r="IOQ69" s="666"/>
      <c r="IOR69" s="666"/>
      <c r="IOS69" s="666"/>
      <c r="IOT69" s="666"/>
      <c r="IOU69" s="1453"/>
      <c r="IOV69" s="1453"/>
      <c r="IOW69" s="1453"/>
      <c r="IOX69" s="1454"/>
      <c r="IOY69" s="666"/>
      <c r="IOZ69" s="666"/>
      <c r="IPA69" s="666"/>
      <c r="IPB69" s="1455"/>
      <c r="IPC69" s="666"/>
      <c r="IPD69" s="666"/>
      <c r="IPE69" s="666"/>
      <c r="IPF69" s="666"/>
      <c r="IPG69" s="666"/>
      <c r="IPH69" s="666"/>
      <c r="IPI69" s="666"/>
      <c r="IPJ69" s="666"/>
      <c r="IPK69" s="666"/>
      <c r="IPL69" s="1453"/>
      <c r="IPM69" s="1453"/>
      <c r="IPN69" s="1453"/>
      <c r="IPO69" s="1454"/>
      <c r="IPP69" s="666"/>
      <c r="IPQ69" s="666"/>
      <c r="IPR69" s="666"/>
      <c r="IPS69" s="1455"/>
      <c r="IPT69" s="666"/>
      <c r="IPU69" s="666"/>
      <c r="IPV69" s="666"/>
      <c r="IPW69" s="666"/>
      <c r="IPX69" s="666"/>
      <c r="IPY69" s="666"/>
      <c r="IPZ69" s="666"/>
      <c r="IQA69" s="666"/>
      <c r="IQB69" s="666"/>
      <c r="IQC69" s="1453"/>
      <c r="IQD69" s="1453"/>
      <c r="IQE69" s="1453"/>
      <c r="IQF69" s="1454"/>
      <c r="IQG69" s="666"/>
      <c r="IQH69" s="666"/>
      <c r="IQI69" s="666"/>
      <c r="IQJ69" s="1455"/>
      <c r="IQK69" s="666"/>
      <c r="IQL69" s="666"/>
      <c r="IQM69" s="666"/>
      <c r="IQN69" s="666"/>
      <c r="IQO69" s="666"/>
      <c r="IQP69" s="666"/>
      <c r="IQQ69" s="666"/>
      <c r="IQR69" s="666"/>
      <c r="IQS69" s="666"/>
      <c r="IQT69" s="1453"/>
      <c r="IQU69" s="1453"/>
      <c r="IQV69" s="1453"/>
      <c r="IQW69" s="1454"/>
      <c r="IQX69" s="666"/>
      <c r="IQY69" s="666"/>
      <c r="IQZ69" s="666"/>
      <c r="IRA69" s="1455"/>
      <c r="IRB69" s="666"/>
      <c r="IRC69" s="666"/>
      <c r="IRD69" s="666"/>
      <c r="IRE69" s="666"/>
      <c r="IRF69" s="666"/>
      <c r="IRG69" s="666"/>
      <c r="IRH69" s="666"/>
      <c r="IRI69" s="666"/>
      <c r="IRJ69" s="666"/>
      <c r="IRK69" s="1453"/>
      <c r="IRL69" s="1453"/>
      <c r="IRM69" s="1453"/>
      <c r="IRN69" s="1454"/>
      <c r="IRO69" s="666"/>
      <c r="IRP69" s="666"/>
      <c r="IRQ69" s="666"/>
      <c r="IRR69" s="1455"/>
      <c r="IRS69" s="666"/>
      <c r="IRT69" s="666"/>
      <c r="IRU69" s="666"/>
      <c r="IRV69" s="666"/>
      <c r="IRW69" s="666"/>
      <c r="IRX69" s="666"/>
      <c r="IRY69" s="666"/>
      <c r="IRZ69" s="666"/>
      <c r="ISA69" s="666"/>
      <c r="ISB69" s="1453"/>
      <c r="ISC69" s="1453"/>
      <c r="ISD69" s="1453"/>
      <c r="ISE69" s="1454"/>
      <c r="ISF69" s="666"/>
      <c r="ISG69" s="666"/>
      <c r="ISH69" s="666"/>
      <c r="ISI69" s="1455"/>
      <c r="ISJ69" s="666"/>
      <c r="ISK69" s="666"/>
      <c r="ISL69" s="666"/>
      <c r="ISM69" s="666"/>
      <c r="ISN69" s="666"/>
      <c r="ISO69" s="666"/>
      <c r="ISP69" s="666"/>
      <c r="ISQ69" s="666"/>
      <c r="ISR69" s="666"/>
      <c r="ISS69" s="1453"/>
      <c r="IST69" s="1453"/>
      <c r="ISU69" s="1453"/>
      <c r="ISV69" s="1454"/>
      <c r="ISW69" s="666"/>
      <c r="ISX69" s="666"/>
      <c r="ISY69" s="666"/>
      <c r="ISZ69" s="1455"/>
      <c r="ITA69" s="666"/>
      <c r="ITB69" s="666"/>
      <c r="ITC69" s="666"/>
      <c r="ITD69" s="666"/>
      <c r="ITE69" s="666"/>
      <c r="ITF69" s="666"/>
      <c r="ITG69" s="666"/>
      <c r="ITH69" s="666"/>
      <c r="ITI69" s="666"/>
      <c r="ITJ69" s="1453"/>
      <c r="ITK69" s="1453"/>
      <c r="ITL69" s="1453"/>
      <c r="ITM69" s="1454"/>
      <c r="ITN69" s="666"/>
      <c r="ITO69" s="666"/>
      <c r="ITP69" s="666"/>
      <c r="ITQ69" s="1455"/>
      <c r="ITR69" s="666"/>
      <c r="ITS69" s="666"/>
      <c r="ITT69" s="666"/>
      <c r="ITU69" s="666"/>
      <c r="ITV69" s="666"/>
      <c r="ITW69" s="666"/>
      <c r="ITX69" s="666"/>
      <c r="ITY69" s="666"/>
      <c r="ITZ69" s="666"/>
      <c r="IUA69" s="1453"/>
      <c r="IUB69" s="1453"/>
      <c r="IUC69" s="1453"/>
      <c r="IUD69" s="1454"/>
      <c r="IUE69" s="666"/>
      <c r="IUF69" s="666"/>
      <c r="IUG69" s="666"/>
      <c r="IUH69" s="1455"/>
      <c r="IUI69" s="666"/>
      <c r="IUJ69" s="666"/>
      <c r="IUK69" s="666"/>
      <c r="IUL69" s="666"/>
      <c r="IUM69" s="666"/>
      <c r="IUN69" s="666"/>
      <c r="IUO69" s="666"/>
      <c r="IUP69" s="666"/>
      <c r="IUQ69" s="666"/>
      <c r="IUR69" s="1453"/>
      <c r="IUS69" s="1453"/>
      <c r="IUT69" s="1453"/>
      <c r="IUU69" s="1454"/>
      <c r="IUV69" s="666"/>
      <c r="IUW69" s="666"/>
      <c r="IUX69" s="666"/>
      <c r="IUY69" s="1455"/>
      <c r="IUZ69" s="666"/>
      <c r="IVA69" s="666"/>
      <c r="IVB69" s="666"/>
      <c r="IVC69" s="666"/>
      <c r="IVD69" s="666"/>
      <c r="IVE69" s="666"/>
      <c r="IVF69" s="666"/>
      <c r="IVG69" s="666"/>
      <c r="IVH69" s="666"/>
      <c r="IVI69" s="1453"/>
      <c r="IVJ69" s="1453"/>
      <c r="IVK69" s="1453"/>
      <c r="IVL69" s="1454"/>
      <c r="IVM69" s="666"/>
      <c r="IVN69" s="666"/>
      <c r="IVO69" s="666"/>
      <c r="IVP69" s="1455"/>
      <c r="IVQ69" s="666"/>
      <c r="IVR69" s="666"/>
      <c r="IVS69" s="666"/>
      <c r="IVT69" s="666"/>
      <c r="IVU69" s="666"/>
      <c r="IVV69" s="666"/>
      <c r="IVW69" s="666"/>
      <c r="IVX69" s="666"/>
      <c r="IVY69" s="666"/>
      <c r="IVZ69" s="1453"/>
      <c r="IWA69" s="1453"/>
      <c r="IWB69" s="1453"/>
      <c r="IWC69" s="1454"/>
      <c r="IWD69" s="666"/>
      <c r="IWE69" s="666"/>
      <c r="IWF69" s="666"/>
      <c r="IWG69" s="1455"/>
      <c r="IWH69" s="666"/>
      <c r="IWI69" s="666"/>
      <c r="IWJ69" s="666"/>
      <c r="IWK69" s="666"/>
      <c r="IWL69" s="666"/>
      <c r="IWM69" s="666"/>
      <c r="IWN69" s="666"/>
      <c r="IWO69" s="666"/>
      <c r="IWP69" s="666"/>
      <c r="IWQ69" s="1453"/>
      <c r="IWR69" s="1453"/>
      <c r="IWS69" s="1453"/>
      <c r="IWT69" s="1454"/>
      <c r="IWU69" s="666"/>
      <c r="IWV69" s="666"/>
      <c r="IWW69" s="666"/>
      <c r="IWX69" s="1455"/>
      <c r="IWY69" s="666"/>
      <c r="IWZ69" s="666"/>
      <c r="IXA69" s="666"/>
      <c r="IXB69" s="666"/>
      <c r="IXC69" s="666"/>
      <c r="IXD69" s="666"/>
      <c r="IXE69" s="666"/>
      <c r="IXF69" s="666"/>
      <c r="IXG69" s="666"/>
      <c r="IXH69" s="1453"/>
      <c r="IXI69" s="1453"/>
      <c r="IXJ69" s="1453"/>
      <c r="IXK69" s="1454"/>
      <c r="IXL69" s="666"/>
      <c r="IXM69" s="666"/>
      <c r="IXN69" s="666"/>
      <c r="IXO69" s="1455"/>
      <c r="IXP69" s="666"/>
      <c r="IXQ69" s="666"/>
      <c r="IXR69" s="666"/>
      <c r="IXS69" s="666"/>
      <c r="IXT69" s="666"/>
      <c r="IXU69" s="666"/>
      <c r="IXV69" s="666"/>
      <c r="IXW69" s="666"/>
      <c r="IXX69" s="666"/>
      <c r="IXY69" s="1453"/>
      <c r="IXZ69" s="1453"/>
      <c r="IYA69" s="1453"/>
      <c r="IYB69" s="1454"/>
      <c r="IYC69" s="666"/>
      <c r="IYD69" s="666"/>
      <c r="IYE69" s="666"/>
      <c r="IYF69" s="1455"/>
      <c r="IYG69" s="666"/>
      <c r="IYH69" s="666"/>
      <c r="IYI69" s="666"/>
      <c r="IYJ69" s="666"/>
      <c r="IYK69" s="666"/>
      <c r="IYL69" s="666"/>
      <c r="IYM69" s="666"/>
      <c r="IYN69" s="666"/>
      <c r="IYO69" s="666"/>
      <c r="IYP69" s="1453"/>
      <c r="IYQ69" s="1453"/>
      <c r="IYR69" s="1453"/>
      <c r="IYS69" s="1454"/>
      <c r="IYT69" s="666"/>
      <c r="IYU69" s="666"/>
      <c r="IYV69" s="666"/>
      <c r="IYW69" s="1455"/>
      <c r="IYX69" s="666"/>
      <c r="IYY69" s="666"/>
      <c r="IYZ69" s="666"/>
      <c r="IZA69" s="666"/>
      <c r="IZB69" s="666"/>
      <c r="IZC69" s="666"/>
      <c r="IZD69" s="666"/>
      <c r="IZE69" s="666"/>
      <c r="IZF69" s="666"/>
      <c r="IZG69" s="1453"/>
      <c r="IZH69" s="1453"/>
      <c r="IZI69" s="1453"/>
      <c r="IZJ69" s="1454"/>
      <c r="IZK69" s="666"/>
      <c r="IZL69" s="666"/>
      <c r="IZM69" s="666"/>
      <c r="IZN69" s="1455"/>
      <c r="IZO69" s="666"/>
      <c r="IZP69" s="666"/>
      <c r="IZQ69" s="666"/>
      <c r="IZR69" s="666"/>
      <c r="IZS69" s="666"/>
      <c r="IZT69" s="666"/>
      <c r="IZU69" s="666"/>
      <c r="IZV69" s="666"/>
      <c r="IZW69" s="666"/>
      <c r="IZX69" s="1453"/>
      <c r="IZY69" s="1453"/>
      <c r="IZZ69" s="1453"/>
      <c r="JAA69" s="1454"/>
      <c r="JAB69" s="666"/>
      <c r="JAC69" s="666"/>
      <c r="JAD69" s="666"/>
      <c r="JAE69" s="1455"/>
      <c r="JAF69" s="666"/>
      <c r="JAG69" s="666"/>
      <c r="JAH69" s="666"/>
      <c r="JAI69" s="666"/>
      <c r="JAJ69" s="666"/>
      <c r="JAK69" s="666"/>
      <c r="JAL69" s="666"/>
      <c r="JAM69" s="666"/>
      <c r="JAN69" s="666"/>
      <c r="JAO69" s="1453"/>
      <c r="JAP69" s="1453"/>
      <c r="JAQ69" s="1453"/>
      <c r="JAR69" s="1454"/>
      <c r="JAS69" s="666"/>
      <c r="JAT69" s="666"/>
      <c r="JAU69" s="666"/>
      <c r="JAV69" s="1455"/>
      <c r="JAW69" s="666"/>
      <c r="JAX69" s="666"/>
      <c r="JAY69" s="666"/>
      <c r="JAZ69" s="666"/>
      <c r="JBA69" s="666"/>
      <c r="JBB69" s="666"/>
      <c r="JBC69" s="666"/>
      <c r="JBD69" s="666"/>
      <c r="JBE69" s="666"/>
      <c r="JBF69" s="1453"/>
      <c r="JBG69" s="1453"/>
      <c r="JBH69" s="1453"/>
      <c r="JBI69" s="1454"/>
      <c r="JBJ69" s="666"/>
      <c r="JBK69" s="666"/>
      <c r="JBL69" s="666"/>
      <c r="JBM69" s="1455"/>
      <c r="JBN69" s="666"/>
      <c r="JBO69" s="666"/>
      <c r="JBP69" s="666"/>
      <c r="JBQ69" s="666"/>
      <c r="JBR69" s="666"/>
      <c r="JBS69" s="666"/>
      <c r="JBT69" s="666"/>
      <c r="JBU69" s="666"/>
      <c r="JBV69" s="666"/>
      <c r="JBW69" s="1453"/>
      <c r="JBX69" s="1453"/>
      <c r="JBY69" s="1453"/>
      <c r="JBZ69" s="1454"/>
      <c r="JCA69" s="666"/>
      <c r="JCB69" s="666"/>
      <c r="JCC69" s="666"/>
      <c r="JCD69" s="1455"/>
      <c r="JCE69" s="666"/>
      <c r="JCF69" s="666"/>
      <c r="JCG69" s="666"/>
      <c r="JCH69" s="666"/>
      <c r="JCI69" s="666"/>
      <c r="JCJ69" s="666"/>
      <c r="JCK69" s="666"/>
      <c r="JCL69" s="666"/>
      <c r="JCM69" s="666"/>
      <c r="JCN69" s="1453"/>
      <c r="JCO69" s="1453"/>
      <c r="JCP69" s="1453"/>
      <c r="JCQ69" s="1454"/>
      <c r="JCR69" s="666"/>
      <c r="JCS69" s="666"/>
      <c r="JCT69" s="666"/>
      <c r="JCU69" s="1455"/>
      <c r="JCV69" s="666"/>
      <c r="JCW69" s="666"/>
      <c r="JCX69" s="666"/>
      <c r="JCY69" s="666"/>
      <c r="JCZ69" s="666"/>
      <c r="JDA69" s="666"/>
      <c r="JDB69" s="666"/>
      <c r="JDC69" s="666"/>
      <c r="JDD69" s="666"/>
      <c r="JDE69" s="1453"/>
      <c r="JDF69" s="1453"/>
      <c r="JDG69" s="1453"/>
      <c r="JDH69" s="1454"/>
      <c r="JDI69" s="666"/>
      <c r="JDJ69" s="666"/>
      <c r="JDK69" s="666"/>
      <c r="JDL69" s="1455"/>
      <c r="JDM69" s="666"/>
      <c r="JDN69" s="666"/>
      <c r="JDO69" s="666"/>
      <c r="JDP69" s="666"/>
      <c r="JDQ69" s="666"/>
      <c r="JDR69" s="666"/>
      <c r="JDS69" s="666"/>
      <c r="JDT69" s="666"/>
      <c r="JDU69" s="666"/>
      <c r="JDV69" s="1453"/>
      <c r="JDW69" s="1453"/>
      <c r="JDX69" s="1453"/>
      <c r="JDY69" s="1454"/>
      <c r="JDZ69" s="666"/>
      <c r="JEA69" s="666"/>
      <c r="JEB69" s="666"/>
      <c r="JEC69" s="1455"/>
      <c r="JED69" s="666"/>
      <c r="JEE69" s="666"/>
      <c r="JEF69" s="666"/>
      <c r="JEG69" s="666"/>
      <c r="JEH69" s="666"/>
      <c r="JEI69" s="666"/>
      <c r="JEJ69" s="666"/>
      <c r="JEK69" s="666"/>
      <c r="JEL69" s="666"/>
      <c r="JEM69" s="1453"/>
      <c r="JEN69" s="1453"/>
      <c r="JEO69" s="1453"/>
      <c r="JEP69" s="1454"/>
      <c r="JEQ69" s="666"/>
      <c r="JER69" s="666"/>
      <c r="JES69" s="666"/>
      <c r="JET69" s="1455"/>
      <c r="JEU69" s="666"/>
      <c r="JEV69" s="666"/>
      <c r="JEW69" s="666"/>
      <c r="JEX69" s="666"/>
      <c r="JEY69" s="666"/>
      <c r="JEZ69" s="666"/>
      <c r="JFA69" s="666"/>
      <c r="JFB69" s="666"/>
      <c r="JFC69" s="666"/>
      <c r="JFD69" s="1453"/>
      <c r="JFE69" s="1453"/>
      <c r="JFF69" s="1453"/>
      <c r="JFG69" s="1454"/>
      <c r="JFH69" s="666"/>
      <c r="JFI69" s="666"/>
      <c r="JFJ69" s="666"/>
      <c r="JFK69" s="1455"/>
      <c r="JFL69" s="666"/>
      <c r="JFM69" s="666"/>
      <c r="JFN69" s="666"/>
      <c r="JFO69" s="666"/>
      <c r="JFP69" s="666"/>
      <c r="JFQ69" s="666"/>
      <c r="JFR69" s="666"/>
      <c r="JFS69" s="666"/>
      <c r="JFT69" s="666"/>
      <c r="JFU69" s="1453"/>
      <c r="JFV69" s="1453"/>
      <c r="JFW69" s="1453"/>
      <c r="JFX69" s="1454"/>
      <c r="JFY69" s="666"/>
      <c r="JFZ69" s="666"/>
      <c r="JGA69" s="666"/>
      <c r="JGB69" s="1455"/>
      <c r="JGC69" s="666"/>
      <c r="JGD69" s="666"/>
      <c r="JGE69" s="666"/>
      <c r="JGF69" s="666"/>
      <c r="JGG69" s="666"/>
      <c r="JGH69" s="666"/>
      <c r="JGI69" s="666"/>
      <c r="JGJ69" s="666"/>
      <c r="JGK69" s="666"/>
      <c r="JGL69" s="1453"/>
      <c r="JGM69" s="1453"/>
      <c r="JGN69" s="1453"/>
      <c r="JGO69" s="1454"/>
      <c r="JGP69" s="666"/>
      <c r="JGQ69" s="666"/>
      <c r="JGR69" s="666"/>
      <c r="JGS69" s="1455"/>
      <c r="JGT69" s="666"/>
      <c r="JGU69" s="666"/>
      <c r="JGV69" s="666"/>
      <c r="JGW69" s="666"/>
      <c r="JGX69" s="666"/>
      <c r="JGY69" s="666"/>
      <c r="JGZ69" s="666"/>
      <c r="JHA69" s="666"/>
      <c r="JHB69" s="666"/>
      <c r="JHC69" s="1453"/>
      <c r="JHD69" s="1453"/>
      <c r="JHE69" s="1453"/>
      <c r="JHF69" s="1454"/>
      <c r="JHG69" s="666"/>
      <c r="JHH69" s="666"/>
      <c r="JHI69" s="666"/>
      <c r="JHJ69" s="1455"/>
      <c r="JHK69" s="666"/>
      <c r="JHL69" s="666"/>
      <c r="JHM69" s="666"/>
      <c r="JHN69" s="666"/>
      <c r="JHO69" s="666"/>
      <c r="JHP69" s="666"/>
      <c r="JHQ69" s="666"/>
      <c r="JHR69" s="666"/>
      <c r="JHS69" s="666"/>
      <c r="JHT69" s="1453"/>
      <c r="JHU69" s="1453"/>
      <c r="JHV69" s="1453"/>
      <c r="JHW69" s="1454"/>
      <c r="JHX69" s="666"/>
      <c r="JHY69" s="666"/>
      <c r="JHZ69" s="666"/>
      <c r="JIA69" s="1455"/>
      <c r="JIB69" s="666"/>
      <c r="JIC69" s="666"/>
      <c r="JID69" s="666"/>
      <c r="JIE69" s="666"/>
      <c r="JIF69" s="666"/>
      <c r="JIG69" s="666"/>
      <c r="JIH69" s="666"/>
      <c r="JII69" s="666"/>
      <c r="JIJ69" s="666"/>
      <c r="JIK69" s="1453"/>
      <c r="JIL69" s="1453"/>
      <c r="JIM69" s="1453"/>
      <c r="JIN69" s="1454"/>
      <c r="JIO69" s="666"/>
      <c r="JIP69" s="666"/>
      <c r="JIQ69" s="666"/>
      <c r="JIR69" s="1455"/>
      <c r="JIS69" s="666"/>
      <c r="JIT69" s="666"/>
      <c r="JIU69" s="666"/>
      <c r="JIV69" s="666"/>
      <c r="JIW69" s="666"/>
      <c r="JIX69" s="666"/>
      <c r="JIY69" s="666"/>
      <c r="JIZ69" s="666"/>
      <c r="JJA69" s="666"/>
      <c r="JJB69" s="1453"/>
      <c r="JJC69" s="1453"/>
      <c r="JJD69" s="1453"/>
      <c r="JJE69" s="1454"/>
      <c r="JJF69" s="666"/>
      <c r="JJG69" s="666"/>
      <c r="JJH69" s="666"/>
      <c r="JJI69" s="1455"/>
      <c r="JJJ69" s="666"/>
      <c r="JJK69" s="666"/>
      <c r="JJL69" s="666"/>
      <c r="JJM69" s="666"/>
      <c r="JJN69" s="666"/>
      <c r="JJO69" s="666"/>
      <c r="JJP69" s="666"/>
      <c r="JJQ69" s="666"/>
      <c r="JJR69" s="666"/>
      <c r="JJS69" s="1453"/>
      <c r="JJT69" s="1453"/>
      <c r="JJU69" s="1453"/>
      <c r="JJV69" s="1454"/>
      <c r="JJW69" s="666"/>
      <c r="JJX69" s="666"/>
      <c r="JJY69" s="666"/>
      <c r="JJZ69" s="1455"/>
      <c r="JKA69" s="666"/>
      <c r="JKB69" s="666"/>
      <c r="JKC69" s="666"/>
      <c r="JKD69" s="666"/>
      <c r="JKE69" s="666"/>
      <c r="JKF69" s="666"/>
      <c r="JKG69" s="666"/>
      <c r="JKH69" s="666"/>
      <c r="JKI69" s="666"/>
      <c r="JKJ69" s="1453"/>
      <c r="JKK69" s="1453"/>
      <c r="JKL69" s="1453"/>
      <c r="JKM69" s="1454"/>
      <c r="JKN69" s="666"/>
      <c r="JKO69" s="666"/>
      <c r="JKP69" s="666"/>
      <c r="JKQ69" s="1455"/>
      <c r="JKR69" s="666"/>
      <c r="JKS69" s="666"/>
      <c r="JKT69" s="666"/>
      <c r="JKU69" s="666"/>
      <c r="JKV69" s="666"/>
      <c r="JKW69" s="666"/>
      <c r="JKX69" s="666"/>
      <c r="JKY69" s="666"/>
      <c r="JKZ69" s="666"/>
      <c r="JLA69" s="1453"/>
      <c r="JLB69" s="1453"/>
      <c r="JLC69" s="1453"/>
      <c r="JLD69" s="1454"/>
      <c r="JLE69" s="666"/>
      <c r="JLF69" s="666"/>
      <c r="JLG69" s="666"/>
      <c r="JLH69" s="1455"/>
      <c r="JLI69" s="666"/>
      <c r="JLJ69" s="666"/>
      <c r="JLK69" s="666"/>
      <c r="JLL69" s="666"/>
      <c r="JLM69" s="666"/>
      <c r="JLN69" s="666"/>
      <c r="JLO69" s="666"/>
      <c r="JLP69" s="666"/>
      <c r="JLQ69" s="666"/>
      <c r="JLR69" s="1453"/>
      <c r="JLS69" s="1453"/>
      <c r="JLT69" s="1453"/>
      <c r="JLU69" s="1454"/>
      <c r="JLV69" s="666"/>
      <c r="JLW69" s="666"/>
      <c r="JLX69" s="666"/>
      <c r="JLY69" s="1455"/>
      <c r="JLZ69" s="666"/>
      <c r="JMA69" s="666"/>
      <c r="JMB69" s="666"/>
      <c r="JMC69" s="666"/>
      <c r="JMD69" s="666"/>
      <c r="JME69" s="666"/>
      <c r="JMF69" s="666"/>
      <c r="JMG69" s="666"/>
      <c r="JMH69" s="666"/>
      <c r="JMI69" s="1453"/>
      <c r="JMJ69" s="1453"/>
      <c r="JMK69" s="1453"/>
      <c r="JML69" s="1454"/>
      <c r="JMM69" s="666"/>
      <c r="JMN69" s="666"/>
      <c r="JMO69" s="666"/>
      <c r="JMP69" s="1455"/>
      <c r="JMQ69" s="666"/>
      <c r="JMR69" s="666"/>
      <c r="JMS69" s="666"/>
      <c r="JMT69" s="666"/>
      <c r="JMU69" s="666"/>
      <c r="JMV69" s="666"/>
      <c r="JMW69" s="666"/>
      <c r="JMX69" s="666"/>
      <c r="JMY69" s="666"/>
      <c r="JMZ69" s="1453"/>
      <c r="JNA69" s="1453"/>
      <c r="JNB69" s="1453"/>
      <c r="JNC69" s="1454"/>
      <c r="JND69" s="666"/>
      <c r="JNE69" s="666"/>
      <c r="JNF69" s="666"/>
      <c r="JNG69" s="1455"/>
      <c r="JNH69" s="666"/>
      <c r="JNI69" s="666"/>
      <c r="JNJ69" s="666"/>
      <c r="JNK69" s="666"/>
      <c r="JNL69" s="666"/>
      <c r="JNM69" s="666"/>
      <c r="JNN69" s="666"/>
      <c r="JNO69" s="666"/>
      <c r="JNP69" s="666"/>
      <c r="JNQ69" s="1453"/>
      <c r="JNR69" s="1453"/>
      <c r="JNS69" s="1453"/>
      <c r="JNT69" s="1454"/>
      <c r="JNU69" s="666"/>
      <c r="JNV69" s="666"/>
      <c r="JNW69" s="666"/>
      <c r="JNX69" s="1455"/>
      <c r="JNY69" s="666"/>
      <c r="JNZ69" s="666"/>
      <c r="JOA69" s="666"/>
      <c r="JOB69" s="666"/>
      <c r="JOC69" s="666"/>
      <c r="JOD69" s="666"/>
      <c r="JOE69" s="666"/>
      <c r="JOF69" s="666"/>
      <c r="JOG69" s="666"/>
      <c r="JOH69" s="1453"/>
      <c r="JOI69" s="1453"/>
      <c r="JOJ69" s="1453"/>
      <c r="JOK69" s="1454"/>
      <c r="JOL69" s="666"/>
      <c r="JOM69" s="666"/>
      <c r="JON69" s="666"/>
      <c r="JOO69" s="1455"/>
      <c r="JOP69" s="666"/>
      <c r="JOQ69" s="666"/>
      <c r="JOR69" s="666"/>
      <c r="JOS69" s="666"/>
      <c r="JOT69" s="666"/>
      <c r="JOU69" s="666"/>
      <c r="JOV69" s="666"/>
      <c r="JOW69" s="666"/>
      <c r="JOX69" s="666"/>
      <c r="JOY69" s="1453"/>
      <c r="JOZ69" s="1453"/>
      <c r="JPA69" s="1453"/>
      <c r="JPB69" s="1454"/>
      <c r="JPC69" s="666"/>
      <c r="JPD69" s="666"/>
      <c r="JPE69" s="666"/>
      <c r="JPF69" s="1455"/>
      <c r="JPG69" s="666"/>
      <c r="JPH69" s="666"/>
      <c r="JPI69" s="666"/>
      <c r="JPJ69" s="666"/>
      <c r="JPK69" s="666"/>
      <c r="JPL69" s="666"/>
      <c r="JPM69" s="666"/>
      <c r="JPN69" s="666"/>
      <c r="JPO69" s="666"/>
      <c r="JPP69" s="1453"/>
      <c r="JPQ69" s="1453"/>
      <c r="JPR69" s="1453"/>
      <c r="JPS69" s="1454"/>
      <c r="JPT69" s="666"/>
      <c r="JPU69" s="666"/>
      <c r="JPV69" s="666"/>
      <c r="JPW69" s="1455"/>
      <c r="JPX69" s="666"/>
      <c r="JPY69" s="666"/>
      <c r="JPZ69" s="666"/>
      <c r="JQA69" s="666"/>
      <c r="JQB69" s="666"/>
      <c r="JQC69" s="666"/>
      <c r="JQD69" s="666"/>
      <c r="JQE69" s="666"/>
      <c r="JQF69" s="666"/>
      <c r="JQG69" s="1453"/>
      <c r="JQH69" s="1453"/>
      <c r="JQI69" s="1453"/>
      <c r="JQJ69" s="1454"/>
      <c r="JQK69" s="666"/>
      <c r="JQL69" s="666"/>
      <c r="JQM69" s="666"/>
      <c r="JQN69" s="1455"/>
      <c r="JQO69" s="666"/>
      <c r="JQP69" s="666"/>
      <c r="JQQ69" s="666"/>
      <c r="JQR69" s="666"/>
      <c r="JQS69" s="666"/>
      <c r="JQT69" s="666"/>
      <c r="JQU69" s="666"/>
      <c r="JQV69" s="666"/>
      <c r="JQW69" s="666"/>
      <c r="JQX69" s="1453"/>
      <c r="JQY69" s="1453"/>
      <c r="JQZ69" s="1453"/>
      <c r="JRA69" s="1454"/>
      <c r="JRB69" s="666"/>
      <c r="JRC69" s="666"/>
      <c r="JRD69" s="666"/>
      <c r="JRE69" s="1455"/>
      <c r="JRF69" s="666"/>
      <c r="JRG69" s="666"/>
      <c r="JRH69" s="666"/>
      <c r="JRI69" s="666"/>
      <c r="JRJ69" s="666"/>
      <c r="JRK69" s="666"/>
      <c r="JRL69" s="666"/>
      <c r="JRM69" s="666"/>
      <c r="JRN69" s="666"/>
      <c r="JRO69" s="1453"/>
      <c r="JRP69" s="1453"/>
      <c r="JRQ69" s="1453"/>
      <c r="JRR69" s="1454"/>
      <c r="JRS69" s="666"/>
      <c r="JRT69" s="666"/>
      <c r="JRU69" s="666"/>
      <c r="JRV69" s="1455"/>
      <c r="JRW69" s="666"/>
      <c r="JRX69" s="666"/>
      <c r="JRY69" s="666"/>
      <c r="JRZ69" s="666"/>
      <c r="JSA69" s="666"/>
      <c r="JSB69" s="666"/>
      <c r="JSC69" s="666"/>
      <c r="JSD69" s="666"/>
      <c r="JSE69" s="666"/>
      <c r="JSF69" s="1453"/>
      <c r="JSG69" s="1453"/>
      <c r="JSH69" s="1453"/>
      <c r="JSI69" s="1454"/>
      <c r="JSJ69" s="666"/>
      <c r="JSK69" s="666"/>
      <c r="JSL69" s="666"/>
      <c r="JSM69" s="1455"/>
      <c r="JSN69" s="666"/>
      <c r="JSO69" s="666"/>
      <c r="JSP69" s="666"/>
      <c r="JSQ69" s="666"/>
      <c r="JSR69" s="666"/>
      <c r="JSS69" s="666"/>
      <c r="JST69" s="666"/>
      <c r="JSU69" s="666"/>
      <c r="JSV69" s="666"/>
      <c r="JSW69" s="1453"/>
      <c r="JSX69" s="1453"/>
      <c r="JSY69" s="1453"/>
      <c r="JSZ69" s="1454"/>
      <c r="JTA69" s="666"/>
      <c r="JTB69" s="666"/>
      <c r="JTC69" s="666"/>
      <c r="JTD69" s="1455"/>
      <c r="JTE69" s="666"/>
      <c r="JTF69" s="666"/>
      <c r="JTG69" s="666"/>
      <c r="JTH69" s="666"/>
      <c r="JTI69" s="666"/>
      <c r="JTJ69" s="666"/>
      <c r="JTK69" s="666"/>
      <c r="JTL69" s="666"/>
      <c r="JTM69" s="666"/>
      <c r="JTN69" s="1453"/>
      <c r="JTO69" s="1453"/>
      <c r="JTP69" s="1453"/>
      <c r="JTQ69" s="1454"/>
      <c r="JTR69" s="666"/>
      <c r="JTS69" s="666"/>
      <c r="JTT69" s="666"/>
      <c r="JTU69" s="1455"/>
      <c r="JTV69" s="666"/>
      <c r="JTW69" s="666"/>
      <c r="JTX69" s="666"/>
      <c r="JTY69" s="666"/>
      <c r="JTZ69" s="666"/>
      <c r="JUA69" s="666"/>
      <c r="JUB69" s="666"/>
      <c r="JUC69" s="666"/>
      <c r="JUD69" s="666"/>
      <c r="JUE69" s="1453"/>
      <c r="JUF69" s="1453"/>
      <c r="JUG69" s="1453"/>
      <c r="JUH69" s="1454"/>
      <c r="JUI69" s="666"/>
      <c r="JUJ69" s="666"/>
      <c r="JUK69" s="666"/>
      <c r="JUL69" s="1455"/>
      <c r="JUM69" s="666"/>
      <c r="JUN69" s="666"/>
      <c r="JUO69" s="666"/>
      <c r="JUP69" s="666"/>
      <c r="JUQ69" s="666"/>
      <c r="JUR69" s="666"/>
      <c r="JUS69" s="666"/>
      <c r="JUT69" s="666"/>
      <c r="JUU69" s="666"/>
      <c r="JUV69" s="1453"/>
      <c r="JUW69" s="1453"/>
      <c r="JUX69" s="1453"/>
      <c r="JUY69" s="1454"/>
      <c r="JUZ69" s="666"/>
      <c r="JVA69" s="666"/>
      <c r="JVB69" s="666"/>
      <c r="JVC69" s="1455"/>
      <c r="JVD69" s="666"/>
      <c r="JVE69" s="666"/>
      <c r="JVF69" s="666"/>
      <c r="JVG69" s="666"/>
      <c r="JVH69" s="666"/>
      <c r="JVI69" s="666"/>
      <c r="JVJ69" s="666"/>
      <c r="JVK69" s="666"/>
      <c r="JVL69" s="666"/>
      <c r="JVM69" s="1453"/>
      <c r="JVN69" s="1453"/>
      <c r="JVO69" s="1453"/>
      <c r="JVP69" s="1454"/>
      <c r="JVQ69" s="666"/>
      <c r="JVR69" s="666"/>
      <c r="JVS69" s="666"/>
      <c r="JVT69" s="1455"/>
      <c r="JVU69" s="666"/>
      <c r="JVV69" s="666"/>
      <c r="JVW69" s="666"/>
      <c r="JVX69" s="666"/>
      <c r="JVY69" s="666"/>
      <c r="JVZ69" s="666"/>
      <c r="JWA69" s="666"/>
      <c r="JWB69" s="666"/>
      <c r="JWC69" s="666"/>
      <c r="JWD69" s="1453"/>
      <c r="JWE69" s="1453"/>
      <c r="JWF69" s="1453"/>
      <c r="JWG69" s="1454"/>
      <c r="JWH69" s="666"/>
      <c r="JWI69" s="666"/>
      <c r="JWJ69" s="666"/>
      <c r="JWK69" s="1455"/>
      <c r="JWL69" s="666"/>
      <c r="JWM69" s="666"/>
      <c r="JWN69" s="666"/>
      <c r="JWO69" s="666"/>
      <c r="JWP69" s="666"/>
      <c r="JWQ69" s="666"/>
      <c r="JWR69" s="666"/>
      <c r="JWS69" s="666"/>
      <c r="JWT69" s="666"/>
      <c r="JWU69" s="1453"/>
      <c r="JWV69" s="1453"/>
      <c r="JWW69" s="1453"/>
      <c r="JWX69" s="1454"/>
      <c r="JWY69" s="666"/>
      <c r="JWZ69" s="666"/>
      <c r="JXA69" s="666"/>
      <c r="JXB69" s="1455"/>
      <c r="JXC69" s="666"/>
      <c r="JXD69" s="666"/>
      <c r="JXE69" s="666"/>
      <c r="JXF69" s="666"/>
      <c r="JXG69" s="666"/>
      <c r="JXH69" s="666"/>
      <c r="JXI69" s="666"/>
      <c r="JXJ69" s="666"/>
      <c r="JXK69" s="666"/>
      <c r="JXL69" s="1453"/>
      <c r="JXM69" s="1453"/>
      <c r="JXN69" s="1453"/>
      <c r="JXO69" s="1454"/>
      <c r="JXP69" s="666"/>
      <c r="JXQ69" s="666"/>
      <c r="JXR69" s="666"/>
      <c r="JXS69" s="1455"/>
      <c r="JXT69" s="666"/>
      <c r="JXU69" s="666"/>
      <c r="JXV69" s="666"/>
      <c r="JXW69" s="666"/>
      <c r="JXX69" s="666"/>
      <c r="JXY69" s="666"/>
      <c r="JXZ69" s="666"/>
      <c r="JYA69" s="666"/>
      <c r="JYB69" s="666"/>
      <c r="JYC69" s="1453"/>
      <c r="JYD69" s="1453"/>
      <c r="JYE69" s="1453"/>
      <c r="JYF69" s="1454"/>
      <c r="JYG69" s="666"/>
      <c r="JYH69" s="666"/>
      <c r="JYI69" s="666"/>
      <c r="JYJ69" s="1455"/>
      <c r="JYK69" s="666"/>
      <c r="JYL69" s="666"/>
      <c r="JYM69" s="666"/>
      <c r="JYN69" s="666"/>
      <c r="JYO69" s="666"/>
      <c r="JYP69" s="666"/>
      <c r="JYQ69" s="666"/>
      <c r="JYR69" s="666"/>
      <c r="JYS69" s="666"/>
      <c r="JYT69" s="1453"/>
      <c r="JYU69" s="1453"/>
      <c r="JYV69" s="1453"/>
      <c r="JYW69" s="1454"/>
      <c r="JYX69" s="666"/>
      <c r="JYY69" s="666"/>
      <c r="JYZ69" s="666"/>
      <c r="JZA69" s="1455"/>
      <c r="JZB69" s="666"/>
      <c r="JZC69" s="666"/>
      <c r="JZD69" s="666"/>
      <c r="JZE69" s="666"/>
      <c r="JZF69" s="666"/>
      <c r="JZG69" s="666"/>
      <c r="JZH69" s="666"/>
      <c r="JZI69" s="666"/>
      <c r="JZJ69" s="666"/>
      <c r="JZK69" s="1453"/>
      <c r="JZL69" s="1453"/>
      <c r="JZM69" s="1453"/>
      <c r="JZN69" s="1454"/>
      <c r="JZO69" s="666"/>
      <c r="JZP69" s="666"/>
      <c r="JZQ69" s="666"/>
      <c r="JZR69" s="1455"/>
      <c r="JZS69" s="666"/>
      <c r="JZT69" s="666"/>
      <c r="JZU69" s="666"/>
      <c r="JZV69" s="666"/>
      <c r="JZW69" s="666"/>
      <c r="JZX69" s="666"/>
      <c r="JZY69" s="666"/>
      <c r="JZZ69" s="666"/>
      <c r="KAA69" s="666"/>
      <c r="KAB69" s="1453"/>
      <c r="KAC69" s="1453"/>
      <c r="KAD69" s="1453"/>
      <c r="KAE69" s="1454"/>
      <c r="KAF69" s="666"/>
      <c r="KAG69" s="666"/>
      <c r="KAH69" s="666"/>
      <c r="KAI69" s="1455"/>
      <c r="KAJ69" s="666"/>
      <c r="KAK69" s="666"/>
      <c r="KAL69" s="666"/>
      <c r="KAM69" s="666"/>
      <c r="KAN69" s="666"/>
      <c r="KAO69" s="666"/>
      <c r="KAP69" s="666"/>
      <c r="KAQ69" s="666"/>
      <c r="KAR69" s="666"/>
      <c r="KAS69" s="1453"/>
      <c r="KAT69" s="1453"/>
      <c r="KAU69" s="1453"/>
      <c r="KAV69" s="1454"/>
      <c r="KAW69" s="666"/>
      <c r="KAX69" s="666"/>
      <c r="KAY69" s="666"/>
      <c r="KAZ69" s="1455"/>
      <c r="KBA69" s="666"/>
      <c r="KBB69" s="666"/>
      <c r="KBC69" s="666"/>
      <c r="KBD69" s="666"/>
      <c r="KBE69" s="666"/>
      <c r="KBF69" s="666"/>
      <c r="KBG69" s="666"/>
      <c r="KBH69" s="666"/>
      <c r="KBI69" s="666"/>
      <c r="KBJ69" s="1453"/>
      <c r="KBK69" s="1453"/>
      <c r="KBL69" s="1453"/>
      <c r="KBM69" s="1454"/>
      <c r="KBN69" s="666"/>
      <c r="KBO69" s="666"/>
      <c r="KBP69" s="666"/>
      <c r="KBQ69" s="1455"/>
      <c r="KBR69" s="666"/>
      <c r="KBS69" s="666"/>
      <c r="KBT69" s="666"/>
      <c r="KBU69" s="666"/>
      <c r="KBV69" s="666"/>
      <c r="KBW69" s="666"/>
      <c r="KBX69" s="666"/>
      <c r="KBY69" s="666"/>
      <c r="KBZ69" s="666"/>
      <c r="KCA69" s="1453"/>
      <c r="KCB69" s="1453"/>
      <c r="KCC69" s="1453"/>
      <c r="KCD69" s="1454"/>
      <c r="KCE69" s="666"/>
      <c r="KCF69" s="666"/>
      <c r="KCG69" s="666"/>
      <c r="KCH69" s="1455"/>
      <c r="KCI69" s="666"/>
      <c r="KCJ69" s="666"/>
      <c r="KCK69" s="666"/>
      <c r="KCL69" s="666"/>
      <c r="KCM69" s="666"/>
      <c r="KCN69" s="666"/>
      <c r="KCO69" s="666"/>
      <c r="KCP69" s="666"/>
      <c r="KCQ69" s="666"/>
      <c r="KCR69" s="1453"/>
      <c r="KCS69" s="1453"/>
      <c r="KCT69" s="1453"/>
      <c r="KCU69" s="1454"/>
      <c r="KCV69" s="666"/>
      <c r="KCW69" s="666"/>
      <c r="KCX69" s="666"/>
      <c r="KCY69" s="1455"/>
      <c r="KCZ69" s="666"/>
      <c r="KDA69" s="666"/>
      <c r="KDB69" s="666"/>
      <c r="KDC69" s="666"/>
      <c r="KDD69" s="666"/>
      <c r="KDE69" s="666"/>
      <c r="KDF69" s="666"/>
      <c r="KDG69" s="666"/>
      <c r="KDH69" s="666"/>
      <c r="KDI69" s="1453"/>
      <c r="KDJ69" s="1453"/>
      <c r="KDK69" s="1453"/>
      <c r="KDL69" s="1454"/>
      <c r="KDM69" s="666"/>
      <c r="KDN69" s="666"/>
      <c r="KDO69" s="666"/>
      <c r="KDP69" s="1455"/>
      <c r="KDQ69" s="666"/>
      <c r="KDR69" s="666"/>
      <c r="KDS69" s="666"/>
      <c r="KDT69" s="666"/>
      <c r="KDU69" s="666"/>
      <c r="KDV69" s="666"/>
      <c r="KDW69" s="666"/>
      <c r="KDX69" s="666"/>
      <c r="KDY69" s="666"/>
      <c r="KDZ69" s="1453"/>
      <c r="KEA69" s="1453"/>
      <c r="KEB69" s="1453"/>
      <c r="KEC69" s="1454"/>
      <c r="KED69" s="666"/>
      <c r="KEE69" s="666"/>
      <c r="KEF69" s="666"/>
      <c r="KEG69" s="1455"/>
      <c r="KEH69" s="666"/>
      <c r="KEI69" s="666"/>
      <c r="KEJ69" s="666"/>
      <c r="KEK69" s="666"/>
      <c r="KEL69" s="666"/>
      <c r="KEM69" s="666"/>
      <c r="KEN69" s="666"/>
      <c r="KEO69" s="666"/>
      <c r="KEP69" s="666"/>
      <c r="KEQ69" s="1453"/>
      <c r="KER69" s="1453"/>
      <c r="KES69" s="1453"/>
      <c r="KET69" s="1454"/>
      <c r="KEU69" s="666"/>
      <c r="KEV69" s="666"/>
      <c r="KEW69" s="666"/>
      <c r="KEX69" s="1455"/>
      <c r="KEY69" s="666"/>
      <c r="KEZ69" s="666"/>
      <c r="KFA69" s="666"/>
      <c r="KFB69" s="666"/>
      <c r="KFC69" s="666"/>
      <c r="KFD69" s="666"/>
      <c r="KFE69" s="666"/>
      <c r="KFF69" s="666"/>
      <c r="KFG69" s="666"/>
      <c r="KFH69" s="1453"/>
      <c r="KFI69" s="1453"/>
      <c r="KFJ69" s="1453"/>
      <c r="KFK69" s="1454"/>
      <c r="KFL69" s="666"/>
      <c r="KFM69" s="666"/>
      <c r="KFN69" s="666"/>
      <c r="KFO69" s="1455"/>
      <c r="KFP69" s="666"/>
      <c r="KFQ69" s="666"/>
      <c r="KFR69" s="666"/>
      <c r="KFS69" s="666"/>
      <c r="KFT69" s="666"/>
      <c r="KFU69" s="666"/>
      <c r="KFV69" s="666"/>
      <c r="KFW69" s="666"/>
      <c r="KFX69" s="666"/>
      <c r="KFY69" s="1453"/>
      <c r="KFZ69" s="1453"/>
      <c r="KGA69" s="1453"/>
      <c r="KGB69" s="1454"/>
      <c r="KGC69" s="666"/>
      <c r="KGD69" s="666"/>
      <c r="KGE69" s="666"/>
      <c r="KGF69" s="1455"/>
      <c r="KGG69" s="666"/>
      <c r="KGH69" s="666"/>
      <c r="KGI69" s="666"/>
      <c r="KGJ69" s="666"/>
      <c r="KGK69" s="666"/>
      <c r="KGL69" s="666"/>
      <c r="KGM69" s="666"/>
      <c r="KGN69" s="666"/>
      <c r="KGO69" s="666"/>
      <c r="KGP69" s="1453"/>
      <c r="KGQ69" s="1453"/>
      <c r="KGR69" s="1453"/>
      <c r="KGS69" s="1454"/>
      <c r="KGT69" s="666"/>
      <c r="KGU69" s="666"/>
      <c r="KGV69" s="666"/>
      <c r="KGW69" s="1455"/>
      <c r="KGX69" s="666"/>
      <c r="KGY69" s="666"/>
      <c r="KGZ69" s="666"/>
      <c r="KHA69" s="666"/>
      <c r="KHB69" s="666"/>
      <c r="KHC69" s="666"/>
      <c r="KHD69" s="666"/>
      <c r="KHE69" s="666"/>
      <c r="KHF69" s="666"/>
      <c r="KHG69" s="1453"/>
      <c r="KHH69" s="1453"/>
      <c r="KHI69" s="1453"/>
      <c r="KHJ69" s="1454"/>
      <c r="KHK69" s="666"/>
      <c r="KHL69" s="666"/>
      <c r="KHM69" s="666"/>
      <c r="KHN69" s="1455"/>
      <c r="KHO69" s="666"/>
      <c r="KHP69" s="666"/>
      <c r="KHQ69" s="666"/>
      <c r="KHR69" s="666"/>
      <c r="KHS69" s="666"/>
      <c r="KHT69" s="666"/>
      <c r="KHU69" s="666"/>
      <c r="KHV69" s="666"/>
      <c r="KHW69" s="666"/>
      <c r="KHX69" s="1453"/>
      <c r="KHY69" s="1453"/>
      <c r="KHZ69" s="1453"/>
      <c r="KIA69" s="1454"/>
      <c r="KIB69" s="666"/>
      <c r="KIC69" s="666"/>
      <c r="KID69" s="666"/>
      <c r="KIE69" s="1455"/>
      <c r="KIF69" s="666"/>
      <c r="KIG69" s="666"/>
      <c r="KIH69" s="666"/>
      <c r="KII69" s="666"/>
      <c r="KIJ69" s="666"/>
      <c r="KIK69" s="666"/>
      <c r="KIL69" s="666"/>
      <c r="KIM69" s="666"/>
      <c r="KIN69" s="666"/>
      <c r="KIO69" s="1453"/>
      <c r="KIP69" s="1453"/>
      <c r="KIQ69" s="1453"/>
      <c r="KIR69" s="1454"/>
      <c r="KIS69" s="666"/>
      <c r="KIT69" s="666"/>
      <c r="KIU69" s="666"/>
      <c r="KIV69" s="1455"/>
      <c r="KIW69" s="666"/>
      <c r="KIX69" s="666"/>
      <c r="KIY69" s="666"/>
      <c r="KIZ69" s="666"/>
      <c r="KJA69" s="666"/>
      <c r="KJB69" s="666"/>
      <c r="KJC69" s="666"/>
      <c r="KJD69" s="666"/>
      <c r="KJE69" s="666"/>
      <c r="KJF69" s="1453"/>
      <c r="KJG69" s="1453"/>
      <c r="KJH69" s="1453"/>
      <c r="KJI69" s="1454"/>
      <c r="KJJ69" s="666"/>
      <c r="KJK69" s="666"/>
      <c r="KJL69" s="666"/>
      <c r="KJM69" s="1455"/>
      <c r="KJN69" s="666"/>
      <c r="KJO69" s="666"/>
      <c r="KJP69" s="666"/>
      <c r="KJQ69" s="666"/>
      <c r="KJR69" s="666"/>
      <c r="KJS69" s="666"/>
      <c r="KJT69" s="666"/>
      <c r="KJU69" s="666"/>
      <c r="KJV69" s="666"/>
      <c r="KJW69" s="1453"/>
      <c r="KJX69" s="1453"/>
      <c r="KJY69" s="1453"/>
      <c r="KJZ69" s="1454"/>
      <c r="KKA69" s="666"/>
      <c r="KKB69" s="666"/>
      <c r="KKC69" s="666"/>
      <c r="KKD69" s="1455"/>
      <c r="KKE69" s="666"/>
      <c r="KKF69" s="666"/>
      <c r="KKG69" s="666"/>
      <c r="KKH69" s="666"/>
      <c r="KKI69" s="666"/>
      <c r="KKJ69" s="666"/>
      <c r="KKK69" s="666"/>
      <c r="KKL69" s="666"/>
      <c r="KKM69" s="666"/>
      <c r="KKN69" s="1453"/>
      <c r="KKO69" s="1453"/>
      <c r="KKP69" s="1453"/>
      <c r="KKQ69" s="1454"/>
      <c r="KKR69" s="666"/>
      <c r="KKS69" s="666"/>
      <c r="KKT69" s="666"/>
      <c r="KKU69" s="1455"/>
      <c r="KKV69" s="666"/>
      <c r="KKW69" s="666"/>
      <c r="KKX69" s="666"/>
      <c r="KKY69" s="666"/>
      <c r="KKZ69" s="666"/>
      <c r="KLA69" s="666"/>
      <c r="KLB69" s="666"/>
      <c r="KLC69" s="666"/>
      <c r="KLD69" s="666"/>
      <c r="KLE69" s="1453"/>
      <c r="KLF69" s="1453"/>
      <c r="KLG69" s="1453"/>
      <c r="KLH69" s="1454"/>
      <c r="KLI69" s="666"/>
      <c r="KLJ69" s="666"/>
      <c r="KLK69" s="666"/>
      <c r="KLL69" s="1455"/>
      <c r="KLM69" s="666"/>
      <c r="KLN69" s="666"/>
      <c r="KLO69" s="666"/>
      <c r="KLP69" s="666"/>
      <c r="KLQ69" s="666"/>
      <c r="KLR69" s="666"/>
      <c r="KLS69" s="666"/>
      <c r="KLT69" s="666"/>
      <c r="KLU69" s="666"/>
      <c r="KLV69" s="1453"/>
      <c r="KLW69" s="1453"/>
      <c r="KLX69" s="1453"/>
      <c r="KLY69" s="1454"/>
      <c r="KLZ69" s="666"/>
      <c r="KMA69" s="666"/>
      <c r="KMB69" s="666"/>
      <c r="KMC69" s="1455"/>
      <c r="KMD69" s="666"/>
      <c r="KME69" s="666"/>
      <c r="KMF69" s="666"/>
      <c r="KMG69" s="666"/>
      <c r="KMH69" s="666"/>
      <c r="KMI69" s="666"/>
      <c r="KMJ69" s="666"/>
      <c r="KMK69" s="666"/>
      <c r="KML69" s="666"/>
      <c r="KMM69" s="1453"/>
      <c r="KMN69" s="1453"/>
      <c r="KMO69" s="1453"/>
      <c r="KMP69" s="1454"/>
      <c r="KMQ69" s="666"/>
      <c r="KMR69" s="666"/>
      <c r="KMS69" s="666"/>
      <c r="KMT69" s="1455"/>
      <c r="KMU69" s="666"/>
      <c r="KMV69" s="666"/>
      <c r="KMW69" s="666"/>
      <c r="KMX69" s="666"/>
      <c r="KMY69" s="666"/>
      <c r="KMZ69" s="666"/>
      <c r="KNA69" s="666"/>
      <c r="KNB69" s="666"/>
      <c r="KNC69" s="666"/>
      <c r="KND69" s="1453"/>
      <c r="KNE69" s="1453"/>
      <c r="KNF69" s="1453"/>
      <c r="KNG69" s="1454"/>
      <c r="KNH69" s="666"/>
      <c r="KNI69" s="666"/>
      <c r="KNJ69" s="666"/>
      <c r="KNK69" s="1455"/>
      <c r="KNL69" s="666"/>
      <c r="KNM69" s="666"/>
      <c r="KNN69" s="666"/>
      <c r="KNO69" s="666"/>
      <c r="KNP69" s="666"/>
      <c r="KNQ69" s="666"/>
      <c r="KNR69" s="666"/>
      <c r="KNS69" s="666"/>
      <c r="KNT69" s="666"/>
      <c r="KNU69" s="1453"/>
      <c r="KNV69" s="1453"/>
      <c r="KNW69" s="1453"/>
      <c r="KNX69" s="1454"/>
      <c r="KNY69" s="666"/>
      <c r="KNZ69" s="666"/>
      <c r="KOA69" s="666"/>
      <c r="KOB69" s="1455"/>
      <c r="KOC69" s="666"/>
      <c r="KOD69" s="666"/>
      <c r="KOE69" s="666"/>
      <c r="KOF69" s="666"/>
      <c r="KOG69" s="666"/>
      <c r="KOH69" s="666"/>
      <c r="KOI69" s="666"/>
      <c r="KOJ69" s="666"/>
      <c r="KOK69" s="666"/>
      <c r="KOL69" s="1453"/>
      <c r="KOM69" s="1453"/>
      <c r="KON69" s="1453"/>
      <c r="KOO69" s="1454"/>
      <c r="KOP69" s="666"/>
      <c r="KOQ69" s="666"/>
      <c r="KOR69" s="666"/>
      <c r="KOS69" s="1455"/>
      <c r="KOT69" s="666"/>
      <c r="KOU69" s="666"/>
      <c r="KOV69" s="666"/>
      <c r="KOW69" s="666"/>
      <c r="KOX69" s="666"/>
      <c r="KOY69" s="666"/>
      <c r="KOZ69" s="666"/>
      <c r="KPA69" s="666"/>
      <c r="KPB69" s="666"/>
      <c r="KPC69" s="1453"/>
      <c r="KPD69" s="1453"/>
      <c r="KPE69" s="1453"/>
      <c r="KPF69" s="1454"/>
      <c r="KPG69" s="666"/>
      <c r="KPH69" s="666"/>
      <c r="KPI69" s="666"/>
      <c r="KPJ69" s="1455"/>
      <c r="KPK69" s="666"/>
      <c r="KPL69" s="666"/>
      <c r="KPM69" s="666"/>
      <c r="KPN69" s="666"/>
      <c r="KPO69" s="666"/>
      <c r="KPP69" s="666"/>
      <c r="KPQ69" s="666"/>
      <c r="KPR69" s="666"/>
      <c r="KPS69" s="666"/>
      <c r="KPT69" s="1453"/>
      <c r="KPU69" s="1453"/>
      <c r="KPV69" s="1453"/>
      <c r="KPW69" s="1454"/>
      <c r="KPX69" s="666"/>
      <c r="KPY69" s="666"/>
      <c r="KPZ69" s="666"/>
      <c r="KQA69" s="1455"/>
      <c r="KQB69" s="666"/>
      <c r="KQC69" s="666"/>
      <c r="KQD69" s="666"/>
      <c r="KQE69" s="666"/>
      <c r="KQF69" s="666"/>
      <c r="KQG69" s="666"/>
      <c r="KQH69" s="666"/>
      <c r="KQI69" s="666"/>
      <c r="KQJ69" s="666"/>
      <c r="KQK69" s="1453"/>
      <c r="KQL69" s="1453"/>
      <c r="KQM69" s="1453"/>
      <c r="KQN69" s="1454"/>
      <c r="KQO69" s="666"/>
      <c r="KQP69" s="666"/>
      <c r="KQQ69" s="666"/>
      <c r="KQR69" s="1455"/>
      <c r="KQS69" s="666"/>
      <c r="KQT69" s="666"/>
      <c r="KQU69" s="666"/>
      <c r="KQV69" s="666"/>
      <c r="KQW69" s="666"/>
      <c r="KQX69" s="666"/>
      <c r="KQY69" s="666"/>
      <c r="KQZ69" s="666"/>
      <c r="KRA69" s="666"/>
      <c r="KRB69" s="1453"/>
      <c r="KRC69" s="1453"/>
      <c r="KRD69" s="1453"/>
      <c r="KRE69" s="1454"/>
      <c r="KRF69" s="666"/>
      <c r="KRG69" s="666"/>
      <c r="KRH69" s="666"/>
      <c r="KRI69" s="1455"/>
      <c r="KRJ69" s="666"/>
      <c r="KRK69" s="666"/>
      <c r="KRL69" s="666"/>
      <c r="KRM69" s="666"/>
      <c r="KRN69" s="666"/>
      <c r="KRO69" s="666"/>
      <c r="KRP69" s="666"/>
      <c r="KRQ69" s="666"/>
      <c r="KRR69" s="666"/>
      <c r="KRS69" s="1453"/>
      <c r="KRT69" s="1453"/>
      <c r="KRU69" s="1453"/>
      <c r="KRV69" s="1454"/>
      <c r="KRW69" s="666"/>
      <c r="KRX69" s="666"/>
      <c r="KRY69" s="666"/>
      <c r="KRZ69" s="1455"/>
      <c r="KSA69" s="666"/>
      <c r="KSB69" s="666"/>
      <c r="KSC69" s="666"/>
      <c r="KSD69" s="666"/>
      <c r="KSE69" s="666"/>
      <c r="KSF69" s="666"/>
      <c r="KSG69" s="666"/>
      <c r="KSH69" s="666"/>
      <c r="KSI69" s="666"/>
      <c r="KSJ69" s="1453"/>
      <c r="KSK69" s="1453"/>
      <c r="KSL69" s="1453"/>
      <c r="KSM69" s="1454"/>
      <c r="KSN69" s="666"/>
      <c r="KSO69" s="666"/>
      <c r="KSP69" s="666"/>
      <c r="KSQ69" s="1455"/>
      <c r="KSR69" s="666"/>
      <c r="KSS69" s="666"/>
      <c r="KST69" s="666"/>
      <c r="KSU69" s="666"/>
      <c r="KSV69" s="666"/>
      <c r="KSW69" s="666"/>
      <c r="KSX69" s="666"/>
      <c r="KSY69" s="666"/>
      <c r="KSZ69" s="666"/>
      <c r="KTA69" s="1453"/>
      <c r="KTB69" s="1453"/>
      <c r="KTC69" s="1453"/>
      <c r="KTD69" s="1454"/>
      <c r="KTE69" s="666"/>
      <c r="KTF69" s="666"/>
      <c r="KTG69" s="666"/>
      <c r="KTH69" s="1455"/>
      <c r="KTI69" s="666"/>
      <c r="KTJ69" s="666"/>
      <c r="KTK69" s="666"/>
      <c r="KTL69" s="666"/>
      <c r="KTM69" s="666"/>
      <c r="KTN69" s="666"/>
      <c r="KTO69" s="666"/>
      <c r="KTP69" s="666"/>
      <c r="KTQ69" s="666"/>
      <c r="KTR69" s="1453"/>
      <c r="KTS69" s="1453"/>
      <c r="KTT69" s="1453"/>
      <c r="KTU69" s="1454"/>
      <c r="KTV69" s="666"/>
      <c r="KTW69" s="666"/>
      <c r="KTX69" s="666"/>
      <c r="KTY69" s="1455"/>
      <c r="KTZ69" s="666"/>
      <c r="KUA69" s="666"/>
      <c r="KUB69" s="666"/>
      <c r="KUC69" s="666"/>
      <c r="KUD69" s="666"/>
      <c r="KUE69" s="666"/>
      <c r="KUF69" s="666"/>
      <c r="KUG69" s="666"/>
      <c r="KUH69" s="666"/>
      <c r="KUI69" s="1453"/>
      <c r="KUJ69" s="1453"/>
      <c r="KUK69" s="1453"/>
      <c r="KUL69" s="1454"/>
      <c r="KUM69" s="666"/>
      <c r="KUN69" s="666"/>
      <c r="KUO69" s="666"/>
      <c r="KUP69" s="1455"/>
      <c r="KUQ69" s="666"/>
      <c r="KUR69" s="666"/>
      <c r="KUS69" s="666"/>
      <c r="KUT69" s="666"/>
      <c r="KUU69" s="666"/>
      <c r="KUV69" s="666"/>
      <c r="KUW69" s="666"/>
      <c r="KUX69" s="666"/>
      <c r="KUY69" s="666"/>
      <c r="KUZ69" s="1453"/>
      <c r="KVA69" s="1453"/>
      <c r="KVB69" s="1453"/>
      <c r="KVC69" s="1454"/>
      <c r="KVD69" s="666"/>
      <c r="KVE69" s="666"/>
      <c r="KVF69" s="666"/>
      <c r="KVG69" s="1455"/>
      <c r="KVH69" s="666"/>
      <c r="KVI69" s="666"/>
      <c r="KVJ69" s="666"/>
      <c r="KVK69" s="666"/>
      <c r="KVL69" s="666"/>
      <c r="KVM69" s="666"/>
      <c r="KVN69" s="666"/>
      <c r="KVO69" s="666"/>
      <c r="KVP69" s="666"/>
      <c r="KVQ69" s="1453"/>
      <c r="KVR69" s="1453"/>
      <c r="KVS69" s="1453"/>
      <c r="KVT69" s="1454"/>
      <c r="KVU69" s="666"/>
      <c r="KVV69" s="666"/>
      <c r="KVW69" s="666"/>
      <c r="KVX69" s="1455"/>
      <c r="KVY69" s="666"/>
      <c r="KVZ69" s="666"/>
      <c r="KWA69" s="666"/>
      <c r="KWB69" s="666"/>
      <c r="KWC69" s="666"/>
      <c r="KWD69" s="666"/>
      <c r="KWE69" s="666"/>
      <c r="KWF69" s="666"/>
      <c r="KWG69" s="666"/>
      <c r="KWH69" s="1453"/>
      <c r="KWI69" s="1453"/>
      <c r="KWJ69" s="1453"/>
      <c r="KWK69" s="1454"/>
      <c r="KWL69" s="666"/>
      <c r="KWM69" s="666"/>
      <c r="KWN69" s="666"/>
      <c r="KWO69" s="1455"/>
      <c r="KWP69" s="666"/>
      <c r="KWQ69" s="666"/>
      <c r="KWR69" s="666"/>
      <c r="KWS69" s="666"/>
      <c r="KWT69" s="666"/>
      <c r="KWU69" s="666"/>
      <c r="KWV69" s="666"/>
      <c r="KWW69" s="666"/>
      <c r="KWX69" s="666"/>
      <c r="KWY69" s="1453"/>
      <c r="KWZ69" s="1453"/>
      <c r="KXA69" s="1453"/>
      <c r="KXB69" s="1454"/>
      <c r="KXC69" s="666"/>
      <c r="KXD69" s="666"/>
      <c r="KXE69" s="666"/>
      <c r="KXF69" s="1455"/>
      <c r="KXG69" s="666"/>
      <c r="KXH69" s="666"/>
      <c r="KXI69" s="666"/>
      <c r="KXJ69" s="666"/>
      <c r="KXK69" s="666"/>
      <c r="KXL69" s="666"/>
      <c r="KXM69" s="666"/>
      <c r="KXN69" s="666"/>
      <c r="KXO69" s="666"/>
      <c r="KXP69" s="1453"/>
      <c r="KXQ69" s="1453"/>
      <c r="KXR69" s="1453"/>
      <c r="KXS69" s="1454"/>
      <c r="KXT69" s="666"/>
      <c r="KXU69" s="666"/>
      <c r="KXV69" s="666"/>
      <c r="KXW69" s="1455"/>
      <c r="KXX69" s="666"/>
      <c r="KXY69" s="666"/>
      <c r="KXZ69" s="666"/>
      <c r="KYA69" s="666"/>
      <c r="KYB69" s="666"/>
      <c r="KYC69" s="666"/>
      <c r="KYD69" s="666"/>
      <c r="KYE69" s="666"/>
      <c r="KYF69" s="666"/>
      <c r="KYG69" s="1453"/>
      <c r="KYH69" s="1453"/>
      <c r="KYI69" s="1453"/>
      <c r="KYJ69" s="1454"/>
      <c r="KYK69" s="666"/>
      <c r="KYL69" s="666"/>
      <c r="KYM69" s="666"/>
      <c r="KYN69" s="1455"/>
      <c r="KYO69" s="666"/>
      <c r="KYP69" s="666"/>
      <c r="KYQ69" s="666"/>
      <c r="KYR69" s="666"/>
      <c r="KYS69" s="666"/>
      <c r="KYT69" s="666"/>
      <c r="KYU69" s="666"/>
      <c r="KYV69" s="666"/>
      <c r="KYW69" s="666"/>
      <c r="KYX69" s="1453"/>
      <c r="KYY69" s="1453"/>
      <c r="KYZ69" s="1453"/>
      <c r="KZA69" s="1454"/>
      <c r="KZB69" s="666"/>
      <c r="KZC69" s="666"/>
      <c r="KZD69" s="666"/>
      <c r="KZE69" s="1455"/>
      <c r="KZF69" s="666"/>
      <c r="KZG69" s="666"/>
      <c r="KZH69" s="666"/>
      <c r="KZI69" s="666"/>
      <c r="KZJ69" s="666"/>
      <c r="KZK69" s="666"/>
      <c r="KZL69" s="666"/>
      <c r="KZM69" s="666"/>
      <c r="KZN69" s="666"/>
      <c r="KZO69" s="1453"/>
      <c r="KZP69" s="1453"/>
      <c r="KZQ69" s="1453"/>
      <c r="KZR69" s="1454"/>
      <c r="KZS69" s="666"/>
      <c r="KZT69" s="666"/>
      <c r="KZU69" s="666"/>
      <c r="KZV69" s="1455"/>
      <c r="KZW69" s="666"/>
      <c r="KZX69" s="666"/>
      <c r="KZY69" s="666"/>
      <c r="KZZ69" s="666"/>
      <c r="LAA69" s="666"/>
      <c r="LAB69" s="666"/>
      <c r="LAC69" s="666"/>
      <c r="LAD69" s="666"/>
      <c r="LAE69" s="666"/>
      <c r="LAF69" s="1453"/>
      <c r="LAG69" s="1453"/>
      <c r="LAH69" s="1453"/>
      <c r="LAI69" s="1454"/>
      <c r="LAJ69" s="666"/>
      <c r="LAK69" s="666"/>
      <c r="LAL69" s="666"/>
      <c r="LAM69" s="1455"/>
      <c r="LAN69" s="666"/>
      <c r="LAO69" s="666"/>
      <c r="LAP69" s="666"/>
      <c r="LAQ69" s="666"/>
      <c r="LAR69" s="666"/>
      <c r="LAS69" s="666"/>
      <c r="LAT69" s="666"/>
      <c r="LAU69" s="666"/>
      <c r="LAV69" s="666"/>
      <c r="LAW69" s="1453"/>
      <c r="LAX69" s="1453"/>
      <c r="LAY69" s="1453"/>
      <c r="LAZ69" s="1454"/>
      <c r="LBA69" s="666"/>
      <c r="LBB69" s="666"/>
      <c r="LBC69" s="666"/>
      <c r="LBD69" s="1455"/>
      <c r="LBE69" s="666"/>
      <c r="LBF69" s="666"/>
      <c r="LBG69" s="666"/>
      <c r="LBH69" s="666"/>
      <c r="LBI69" s="666"/>
      <c r="LBJ69" s="666"/>
      <c r="LBK69" s="666"/>
      <c r="LBL69" s="666"/>
      <c r="LBM69" s="666"/>
      <c r="LBN69" s="1453"/>
      <c r="LBO69" s="1453"/>
      <c r="LBP69" s="1453"/>
      <c r="LBQ69" s="1454"/>
      <c r="LBR69" s="666"/>
      <c r="LBS69" s="666"/>
      <c r="LBT69" s="666"/>
      <c r="LBU69" s="1455"/>
      <c r="LBV69" s="666"/>
      <c r="LBW69" s="666"/>
      <c r="LBX69" s="666"/>
      <c r="LBY69" s="666"/>
      <c r="LBZ69" s="666"/>
      <c r="LCA69" s="666"/>
      <c r="LCB69" s="666"/>
      <c r="LCC69" s="666"/>
      <c r="LCD69" s="666"/>
      <c r="LCE69" s="1453"/>
      <c r="LCF69" s="1453"/>
      <c r="LCG69" s="1453"/>
      <c r="LCH69" s="1454"/>
      <c r="LCI69" s="666"/>
      <c r="LCJ69" s="666"/>
      <c r="LCK69" s="666"/>
      <c r="LCL69" s="1455"/>
      <c r="LCM69" s="666"/>
      <c r="LCN69" s="666"/>
      <c r="LCO69" s="666"/>
      <c r="LCP69" s="666"/>
      <c r="LCQ69" s="666"/>
      <c r="LCR69" s="666"/>
      <c r="LCS69" s="666"/>
      <c r="LCT69" s="666"/>
      <c r="LCU69" s="666"/>
      <c r="LCV69" s="1453"/>
      <c r="LCW69" s="1453"/>
      <c r="LCX69" s="1453"/>
      <c r="LCY69" s="1454"/>
      <c r="LCZ69" s="666"/>
      <c r="LDA69" s="666"/>
      <c r="LDB69" s="666"/>
      <c r="LDC69" s="1455"/>
      <c r="LDD69" s="666"/>
      <c r="LDE69" s="666"/>
      <c r="LDF69" s="666"/>
      <c r="LDG69" s="666"/>
      <c r="LDH69" s="666"/>
      <c r="LDI69" s="666"/>
      <c r="LDJ69" s="666"/>
      <c r="LDK69" s="666"/>
      <c r="LDL69" s="666"/>
      <c r="LDM69" s="1453"/>
      <c r="LDN69" s="1453"/>
      <c r="LDO69" s="1453"/>
      <c r="LDP69" s="1454"/>
      <c r="LDQ69" s="666"/>
      <c r="LDR69" s="666"/>
      <c r="LDS69" s="666"/>
      <c r="LDT69" s="1455"/>
      <c r="LDU69" s="666"/>
      <c r="LDV69" s="666"/>
      <c r="LDW69" s="666"/>
      <c r="LDX69" s="666"/>
      <c r="LDY69" s="666"/>
      <c r="LDZ69" s="666"/>
      <c r="LEA69" s="666"/>
      <c r="LEB69" s="666"/>
      <c r="LEC69" s="666"/>
      <c r="LED69" s="1453"/>
      <c r="LEE69" s="1453"/>
      <c r="LEF69" s="1453"/>
      <c r="LEG69" s="1454"/>
      <c r="LEH69" s="666"/>
      <c r="LEI69" s="666"/>
      <c r="LEJ69" s="666"/>
      <c r="LEK69" s="1455"/>
      <c r="LEL69" s="666"/>
      <c r="LEM69" s="666"/>
      <c r="LEN69" s="666"/>
      <c r="LEO69" s="666"/>
      <c r="LEP69" s="666"/>
      <c r="LEQ69" s="666"/>
      <c r="LER69" s="666"/>
      <c r="LES69" s="666"/>
      <c r="LET69" s="666"/>
      <c r="LEU69" s="1453"/>
      <c r="LEV69" s="1453"/>
      <c r="LEW69" s="1453"/>
      <c r="LEX69" s="1454"/>
      <c r="LEY69" s="666"/>
      <c r="LEZ69" s="666"/>
      <c r="LFA69" s="666"/>
      <c r="LFB69" s="1455"/>
      <c r="LFC69" s="666"/>
      <c r="LFD69" s="666"/>
      <c r="LFE69" s="666"/>
      <c r="LFF69" s="666"/>
      <c r="LFG69" s="666"/>
      <c r="LFH69" s="666"/>
      <c r="LFI69" s="666"/>
      <c r="LFJ69" s="666"/>
      <c r="LFK69" s="666"/>
      <c r="LFL69" s="1453"/>
      <c r="LFM69" s="1453"/>
      <c r="LFN69" s="1453"/>
      <c r="LFO69" s="1454"/>
      <c r="LFP69" s="666"/>
      <c r="LFQ69" s="666"/>
      <c r="LFR69" s="666"/>
      <c r="LFS69" s="1455"/>
      <c r="LFT69" s="666"/>
      <c r="LFU69" s="666"/>
      <c r="LFV69" s="666"/>
      <c r="LFW69" s="666"/>
      <c r="LFX69" s="666"/>
      <c r="LFY69" s="666"/>
      <c r="LFZ69" s="666"/>
      <c r="LGA69" s="666"/>
      <c r="LGB69" s="666"/>
      <c r="LGC69" s="1453"/>
      <c r="LGD69" s="1453"/>
      <c r="LGE69" s="1453"/>
      <c r="LGF69" s="1454"/>
      <c r="LGG69" s="666"/>
      <c r="LGH69" s="666"/>
      <c r="LGI69" s="666"/>
      <c r="LGJ69" s="1455"/>
      <c r="LGK69" s="666"/>
      <c r="LGL69" s="666"/>
      <c r="LGM69" s="666"/>
      <c r="LGN69" s="666"/>
      <c r="LGO69" s="666"/>
      <c r="LGP69" s="666"/>
      <c r="LGQ69" s="666"/>
      <c r="LGR69" s="666"/>
      <c r="LGS69" s="666"/>
      <c r="LGT69" s="1453"/>
      <c r="LGU69" s="1453"/>
      <c r="LGV69" s="1453"/>
      <c r="LGW69" s="1454"/>
      <c r="LGX69" s="666"/>
      <c r="LGY69" s="666"/>
      <c r="LGZ69" s="666"/>
      <c r="LHA69" s="1455"/>
      <c r="LHB69" s="666"/>
      <c r="LHC69" s="666"/>
      <c r="LHD69" s="666"/>
      <c r="LHE69" s="666"/>
      <c r="LHF69" s="666"/>
      <c r="LHG69" s="666"/>
      <c r="LHH69" s="666"/>
      <c r="LHI69" s="666"/>
      <c r="LHJ69" s="666"/>
      <c r="LHK69" s="1453"/>
      <c r="LHL69" s="1453"/>
      <c r="LHM69" s="1453"/>
      <c r="LHN69" s="1454"/>
      <c r="LHO69" s="666"/>
      <c r="LHP69" s="666"/>
      <c r="LHQ69" s="666"/>
      <c r="LHR69" s="1455"/>
      <c r="LHS69" s="666"/>
      <c r="LHT69" s="666"/>
      <c r="LHU69" s="666"/>
      <c r="LHV69" s="666"/>
      <c r="LHW69" s="666"/>
      <c r="LHX69" s="666"/>
      <c r="LHY69" s="666"/>
      <c r="LHZ69" s="666"/>
      <c r="LIA69" s="666"/>
      <c r="LIB69" s="1453"/>
      <c r="LIC69" s="1453"/>
      <c r="LID69" s="1453"/>
      <c r="LIE69" s="1454"/>
      <c r="LIF69" s="666"/>
      <c r="LIG69" s="666"/>
      <c r="LIH69" s="666"/>
      <c r="LII69" s="1455"/>
      <c r="LIJ69" s="666"/>
      <c r="LIK69" s="666"/>
      <c r="LIL69" s="666"/>
      <c r="LIM69" s="666"/>
      <c r="LIN69" s="666"/>
      <c r="LIO69" s="666"/>
      <c r="LIP69" s="666"/>
      <c r="LIQ69" s="666"/>
      <c r="LIR69" s="666"/>
      <c r="LIS69" s="1453"/>
      <c r="LIT69" s="1453"/>
      <c r="LIU69" s="1453"/>
      <c r="LIV69" s="1454"/>
      <c r="LIW69" s="666"/>
      <c r="LIX69" s="666"/>
      <c r="LIY69" s="666"/>
      <c r="LIZ69" s="1455"/>
      <c r="LJA69" s="666"/>
      <c r="LJB69" s="666"/>
      <c r="LJC69" s="666"/>
      <c r="LJD69" s="666"/>
      <c r="LJE69" s="666"/>
      <c r="LJF69" s="666"/>
      <c r="LJG69" s="666"/>
      <c r="LJH69" s="666"/>
      <c r="LJI69" s="666"/>
      <c r="LJJ69" s="1453"/>
      <c r="LJK69" s="1453"/>
      <c r="LJL69" s="1453"/>
      <c r="LJM69" s="1454"/>
      <c r="LJN69" s="666"/>
      <c r="LJO69" s="666"/>
      <c r="LJP69" s="666"/>
      <c r="LJQ69" s="1455"/>
      <c r="LJR69" s="666"/>
      <c r="LJS69" s="666"/>
      <c r="LJT69" s="666"/>
      <c r="LJU69" s="666"/>
      <c r="LJV69" s="666"/>
      <c r="LJW69" s="666"/>
      <c r="LJX69" s="666"/>
      <c r="LJY69" s="666"/>
      <c r="LJZ69" s="666"/>
      <c r="LKA69" s="1453"/>
      <c r="LKB69" s="1453"/>
      <c r="LKC69" s="1453"/>
      <c r="LKD69" s="1454"/>
      <c r="LKE69" s="666"/>
      <c r="LKF69" s="666"/>
      <c r="LKG69" s="666"/>
      <c r="LKH69" s="1455"/>
      <c r="LKI69" s="666"/>
      <c r="LKJ69" s="666"/>
      <c r="LKK69" s="666"/>
      <c r="LKL69" s="666"/>
      <c r="LKM69" s="666"/>
      <c r="LKN69" s="666"/>
      <c r="LKO69" s="666"/>
      <c r="LKP69" s="666"/>
      <c r="LKQ69" s="666"/>
      <c r="LKR69" s="1453"/>
      <c r="LKS69" s="1453"/>
      <c r="LKT69" s="1453"/>
      <c r="LKU69" s="1454"/>
      <c r="LKV69" s="666"/>
      <c r="LKW69" s="666"/>
      <c r="LKX69" s="666"/>
      <c r="LKY69" s="1455"/>
      <c r="LKZ69" s="666"/>
      <c r="LLA69" s="666"/>
      <c r="LLB69" s="666"/>
      <c r="LLC69" s="666"/>
      <c r="LLD69" s="666"/>
      <c r="LLE69" s="666"/>
      <c r="LLF69" s="666"/>
      <c r="LLG69" s="666"/>
      <c r="LLH69" s="666"/>
      <c r="LLI69" s="1453"/>
      <c r="LLJ69" s="1453"/>
      <c r="LLK69" s="1453"/>
      <c r="LLL69" s="1454"/>
      <c r="LLM69" s="666"/>
      <c r="LLN69" s="666"/>
      <c r="LLO69" s="666"/>
      <c r="LLP69" s="1455"/>
      <c r="LLQ69" s="666"/>
      <c r="LLR69" s="666"/>
      <c r="LLS69" s="666"/>
      <c r="LLT69" s="666"/>
      <c r="LLU69" s="666"/>
      <c r="LLV69" s="666"/>
      <c r="LLW69" s="666"/>
      <c r="LLX69" s="666"/>
      <c r="LLY69" s="666"/>
      <c r="LLZ69" s="1453"/>
      <c r="LMA69" s="1453"/>
      <c r="LMB69" s="1453"/>
      <c r="LMC69" s="1454"/>
      <c r="LMD69" s="666"/>
      <c r="LME69" s="666"/>
      <c r="LMF69" s="666"/>
      <c r="LMG69" s="1455"/>
      <c r="LMH69" s="666"/>
      <c r="LMI69" s="666"/>
      <c r="LMJ69" s="666"/>
      <c r="LMK69" s="666"/>
      <c r="LML69" s="666"/>
      <c r="LMM69" s="666"/>
      <c r="LMN69" s="666"/>
      <c r="LMO69" s="666"/>
      <c r="LMP69" s="666"/>
      <c r="LMQ69" s="1453"/>
      <c r="LMR69" s="1453"/>
      <c r="LMS69" s="1453"/>
      <c r="LMT69" s="1454"/>
      <c r="LMU69" s="666"/>
      <c r="LMV69" s="666"/>
      <c r="LMW69" s="666"/>
      <c r="LMX69" s="1455"/>
      <c r="LMY69" s="666"/>
      <c r="LMZ69" s="666"/>
      <c r="LNA69" s="666"/>
      <c r="LNB69" s="666"/>
      <c r="LNC69" s="666"/>
      <c r="LND69" s="666"/>
      <c r="LNE69" s="666"/>
      <c r="LNF69" s="666"/>
      <c r="LNG69" s="666"/>
      <c r="LNH69" s="1453"/>
      <c r="LNI69" s="1453"/>
      <c r="LNJ69" s="1453"/>
      <c r="LNK69" s="1454"/>
      <c r="LNL69" s="666"/>
      <c r="LNM69" s="666"/>
      <c r="LNN69" s="666"/>
      <c r="LNO69" s="1455"/>
      <c r="LNP69" s="666"/>
      <c r="LNQ69" s="666"/>
      <c r="LNR69" s="666"/>
      <c r="LNS69" s="666"/>
      <c r="LNT69" s="666"/>
      <c r="LNU69" s="666"/>
      <c r="LNV69" s="666"/>
      <c r="LNW69" s="666"/>
      <c r="LNX69" s="666"/>
      <c r="LNY69" s="1453"/>
      <c r="LNZ69" s="1453"/>
      <c r="LOA69" s="1453"/>
      <c r="LOB69" s="1454"/>
      <c r="LOC69" s="666"/>
      <c r="LOD69" s="666"/>
      <c r="LOE69" s="666"/>
      <c r="LOF69" s="1455"/>
      <c r="LOG69" s="666"/>
      <c r="LOH69" s="666"/>
      <c r="LOI69" s="666"/>
      <c r="LOJ69" s="666"/>
      <c r="LOK69" s="666"/>
      <c r="LOL69" s="666"/>
      <c r="LOM69" s="666"/>
      <c r="LON69" s="666"/>
      <c r="LOO69" s="666"/>
      <c r="LOP69" s="1453"/>
      <c r="LOQ69" s="1453"/>
      <c r="LOR69" s="1453"/>
      <c r="LOS69" s="1454"/>
      <c r="LOT69" s="666"/>
      <c r="LOU69" s="666"/>
      <c r="LOV69" s="666"/>
      <c r="LOW69" s="1455"/>
      <c r="LOX69" s="666"/>
      <c r="LOY69" s="666"/>
      <c r="LOZ69" s="666"/>
      <c r="LPA69" s="666"/>
      <c r="LPB69" s="666"/>
      <c r="LPC69" s="666"/>
      <c r="LPD69" s="666"/>
      <c r="LPE69" s="666"/>
      <c r="LPF69" s="666"/>
      <c r="LPG69" s="1453"/>
      <c r="LPH69" s="1453"/>
      <c r="LPI69" s="1453"/>
      <c r="LPJ69" s="1454"/>
      <c r="LPK69" s="666"/>
      <c r="LPL69" s="666"/>
      <c r="LPM69" s="666"/>
      <c r="LPN69" s="1455"/>
      <c r="LPO69" s="666"/>
      <c r="LPP69" s="666"/>
      <c r="LPQ69" s="666"/>
      <c r="LPR69" s="666"/>
      <c r="LPS69" s="666"/>
      <c r="LPT69" s="666"/>
      <c r="LPU69" s="666"/>
      <c r="LPV69" s="666"/>
      <c r="LPW69" s="666"/>
      <c r="LPX69" s="1453"/>
      <c r="LPY69" s="1453"/>
      <c r="LPZ69" s="1453"/>
      <c r="LQA69" s="1454"/>
      <c r="LQB69" s="666"/>
      <c r="LQC69" s="666"/>
      <c r="LQD69" s="666"/>
      <c r="LQE69" s="1455"/>
      <c r="LQF69" s="666"/>
      <c r="LQG69" s="666"/>
      <c r="LQH69" s="666"/>
      <c r="LQI69" s="666"/>
      <c r="LQJ69" s="666"/>
      <c r="LQK69" s="666"/>
      <c r="LQL69" s="666"/>
      <c r="LQM69" s="666"/>
      <c r="LQN69" s="666"/>
      <c r="LQO69" s="1453"/>
      <c r="LQP69" s="1453"/>
      <c r="LQQ69" s="1453"/>
      <c r="LQR69" s="1454"/>
      <c r="LQS69" s="666"/>
      <c r="LQT69" s="666"/>
      <c r="LQU69" s="666"/>
      <c r="LQV69" s="1455"/>
      <c r="LQW69" s="666"/>
      <c r="LQX69" s="666"/>
      <c r="LQY69" s="666"/>
      <c r="LQZ69" s="666"/>
      <c r="LRA69" s="666"/>
      <c r="LRB69" s="666"/>
      <c r="LRC69" s="666"/>
      <c r="LRD69" s="666"/>
      <c r="LRE69" s="666"/>
      <c r="LRF69" s="1453"/>
      <c r="LRG69" s="1453"/>
      <c r="LRH69" s="1453"/>
      <c r="LRI69" s="1454"/>
      <c r="LRJ69" s="666"/>
      <c r="LRK69" s="666"/>
      <c r="LRL69" s="666"/>
      <c r="LRM69" s="1455"/>
      <c r="LRN69" s="666"/>
      <c r="LRO69" s="666"/>
      <c r="LRP69" s="666"/>
      <c r="LRQ69" s="666"/>
      <c r="LRR69" s="666"/>
      <c r="LRS69" s="666"/>
      <c r="LRT69" s="666"/>
      <c r="LRU69" s="666"/>
      <c r="LRV69" s="666"/>
      <c r="LRW69" s="1453"/>
      <c r="LRX69" s="1453"/>
      <c r="LRY69" s="1453"/>
      <c r="LRZ69" s="1454"/>
      <c r="LSA69" s="666"/>
      <c r="LSB69" s="666"/>
      <c r="LSC69" s="666"/>
      <c r="LSD69" s="1455"/>
      <c r="LSE69" s="666"/>
      <c r="LSF69" s="666"/>
      <c r="LSG69" s="666"/>
      <c r="LSH69" s="666"/>
      <c r="LSI69" s="666"/>
      <c r="LSJ69" s="666"/>
      <c r="LSK69" s="666"/>
      <c r="LSL69" s="666"/>
      <c r="LSM69" s="666"/>
      <c r="LSN69" s="1453"/>
      <c r="LSO69" s="1453"/>
      <c r="LSP69" s="1453"/>
      <c r="LSQ69" s="1454"/>
      <c r="LSR69" s="666"/>
      <c r="LSS69" s="666"/>
      <c r="LST69" s="666"/>
      <c r="LSU69" s="1455"/>
      <c r="LSV69" s="666"/>
      <c r="LSW69" s="666"/>
      <c r="LSX69" s="666"/>
      <c r="LSY69" s="666"/>
      <c r="LSZ69" s="666"/>
      <c r="LTA69" s="666"/>
      <c r="LTB69" s="666"/>
      <c r="LTC69" s="666"/>
      <c r="LTD69" s="666"/>
      <c r="LTE69" s="1453"/>
      <c r="LTF69" s="1453"/>
      <c r="LTG69" s="1453"/>
      <c r="LTH69" s="1454"/>
      <c r="LTI69" s="666"/>
      <c r="LTJ69" s="666"/>
      <c r="LTK69" s="666"/>
      <c r="LTL69" s="1455"/>
      <c r="LTM69" s="666"/>
      <c r="LTN69" s="666"/>
      <c r="LTO69" s="666"/>
      <c r="LTP69" s="666"/>
      <c r="LTQ69" s="666"/>
      <c r="LTR69" s="666"/>
      <c r="LTS69" s="666"/>
      <c r="LTT69" s="666"/>
      <c r="LTU69" s="666"/>
      <c r="LTV69" s="1453"/>
      <c r="LTW69" s="1453"/>
      <c r="LTX69" s="1453"/>
      <c r="LTY69" s="1454"/>
      <c r="LTZ69" s="666"/>
      <c r="LUA69" s="666"/>
      <c r="LUB69" s="666"/>
      <c r="LUC69" s="1455"/>
      <c r="LUD69" s="666"/>
      <c r="LUE69" s="666"/>
      <c r="LUF69" s="666"/>
      <c r="LUG69" s="666"/>
      <c r="LUH69" s="666"/>
      <c r="LUI69" s="666"/>
      <c r="LUJ69" s="666"/>
      <c r="LUK69" s="666"/>
      <c r="LUL69" s="666"/>
      <c r="LUM69" s="1453"/>
      <c r="LUN69" s="1453"/>
      <c r="LUO69" s="1453"/>
      <c r="LUP69" s="1454"/>
      <c r="LUQ69" s="666"/>
      <c r="LUR69" s="666"/>
      <c r="LUS69" s="666"/>
      <c r="LUT69" s="1455"/>
      <c r="LUU69" s="666"/>
      <c r="LUV69" s="666"/>
      <c r="LUW69" s="666"/>
      <c r="LUX69" s="666"/>
      <c r="LUY69" s="666"/>
      <c r="LUZ69" s="666"/>
      <c r="LVA69" s="666"/>
      <c r="LVB69" s="666"/>
      <c r="LVC69" s="666"/>
      <c r="LVD69" s="1453"/>
      <c r="LVE69" s="1453"/>
      <c r="LVF69" s="1453"/>
      <c r="LVG69" s="1454"/>
      <c r="LVH69" s="666"/>
      <c r="LVI69" s="666"/>
      <c r="LVJ69" s="666"/>
      <c r="LVK69" s="1455"/>
      <c r="LVL69" s="666"/>
      <c r="LVM69" s="666"/>
      <c r="LVN69" s="666"/>
      <c r="LVO69" s="666"/>
      <c r="LVP69" s="666"/>
      <c r="LVQ69" s="666"/>
      <c r="LVR69" s="666"/>
      <c r="LVS69" s="666"/>
      <c r="LVT69" s="666"/>
      <c r="LVU69" s="1453"/>
      <c r="LVV69" s="1453"/>
      <c r="LVW69" s="1453"/>
      <c r="LVX69" s="1454"/>
      <c r="LVY69" s="666"/>
      <c r="LVZ69" s="666"/>
      <c r="LWA69" s="666"/>
      <c r="LWB69" s="1455"/>
      <c r="LWC69" s="666"/>
      <c r="LWD69" s="666"/>
      <c r="LWE69" s="666"/>
      <c r="LWF69" s="666"/>
      <c r="LWG69" s="666"/>
      <c r="LWH69" s="666"/>
      <c r="LWI69" s="666"/>
      <c r="LWJ69" s="666"/>
      <c r="LWK69" s="666"/>
      <c r="LWL69" s="1453"/>
      <c r="LWM69" s="1453"/>
      <c r="LWN69" s="1453"/>
      <c r="LWO69" s="1454"/>
      <c r="LWP69" s="666"/>
      <c r="LWQ69" s="666"/>
      <c r="LWR69" s="666"/>
      <c r="LWS69" s="1455"/>
      <c r="LWT69" s="666"/>
      <c r="LWU69" s="666"/>
      <c r="LWV69" s="666"/>
      <c r="LWW69" s="666"/>
      <c r="LWX69" s="666"/>
      <c r="LWY69" s="666"/>
      <c r="LWZ69" s="666"/>
      <c r="LXA69" s="666"/>
      <c r="LXB69" s="666"/>
      <c r="LXC69" s="1453"/>
      <c r="LXD69" s="1453"/>
      <c r="LXE69" s="1453"/>
      <c r="LXF69" s="1454"/>
      <c r="LXG69" s="666"/>
      <c r="LXH69" s="666"/>
      <c r="LXI69" s="666"/>
      <c r="LXJ69" s="1455"/>
      <c r="LXK69" s="666"/>
      <c r="LXL69" s="666"/>
      <c r="LXM69" s="666"/>
      <c r="LXN69" s="666"/>
      <c r="LXO69" s="666"/>
      <c r="LXP69" s="666"/>
      <c r="LXQ69" s="666"/>
      <c r="LXR69" s="666"/>
      <c r="LXS69" s="666"/>
      <c r="LXT69" s="1453"/>
      <c r="LXU69" s="1453"/>
      <c r="LXV69" s="1453"/>
      <c r="LXW69" s="1454"/>
      <c r="LXX69" s="666"/>
      <c r="LXY69" s="666"/>
      <c r="LXZ69" s="666"/>
      <c r="LYA69" s="1455"/>
      <c r="LYB69" s="666"/>
      <c r="LYC69" s="666"/>
      <c r="LYD69" s="666"/>
      <c r="LYE69" s="666"/>
      <c r="LYF69" s="666"/>
      <c r="LYG69" s="666"/>
      <c r="LYH69" s="666"/>
      <c r="LYI69" s="666"/>
      <c r="LYJ69" s="666"/>
      <c r="LYK69" s="1453"/>
      <c r="LYL69" s="1453"/>
      <c r="LYM69" s="1453"/>
      <c r="LYN69" s="1454"/>
      <c r="LYO69" s="666"/>
      <c r="LYP69" s="666"/>
      <c r="LYQ69" s="666"/>
      <c r="LYR69" s="1455"/>
      <c r="LYS69" s="666"/>
      <c r="LYT69" s="666"/>
      <c r="LYU69" s="666"/>
      <c r="LYV69" s="666"/>
      <c r="LYW69" s="666"/>
      <c r="LYX69" s="666"/>
      <c r="LYY69" s="666"/>
      <c r="LYZ69" s="666"/>
      <c r="LZA69" s="666"/>
      <c r="LZB69" s="1453"/>
      <c r="LZC69" s="1453"/>
      <c r="LZD69" s="1453"/>
      <c r="LZE69" s="1454"/>
      <c r="LZF69" s="666"/>
      <c r="LZG69" s="666"/>
      <c r="LZH69" s="666"/>
      <c r="LZI69" s="1455"/>
      <c r="LZJ69" s="666"/>
      <c r="LZK69" s="666"/>
      <c r="LZL69" s="666"/>
      <c r="LZM69" s="666"/>
      <c r="LZN69" s="666"/>
      <c r="LZO69" s="666"/>
      <c r="LZP69" s="666"/>
      <c r="LZQ69" s="666"/>
      <c r="LZR69" s="666"/>
      <c r="LZS69" s="1453"/>
      <c r="LZT69" s="1453"/>
      <c r="LZU69" s="1453"/>
      <c r="LZV69" s="1454"/>
      <c r="LZW69" s="666"/>
      <c r="LZX69" s="666"/>
      <c r="LZY69" s="666"/>
      <c r="LZZ69" s="1455"/>
      <c r="MAA69" s="666"/>
      <c r="MAB69" s="666"/>
      <c r="MAC69" s="666"/>
      <c r="MAD69" s="666"/>
      <c r="MAE69" s="666"/>
      <c r="MAF69" s="666"/>
      <c r="MAG69" s="666"/>
      <c r="MAH69" s="666"/>
      <c r="MAI69" s="666"/>
      <c r="MAJ69" s="1453"/>
      <c r="MAK69" s="1453"/>
      <c r="MAL69" s="1453"/>
      <c r="MAM69" s="1454"/>
      <c r="MAN69" s="666"/>
      <c r="MAO69" s="666"/>
      <c r="MAP69" s="666"/>
      <c r="MAQ69" s="1455"/>
      <c r="MAR69" s="666"/>
      <c r="MAS69" s="666"/>
      <c r="MAT69" s="666"/>
      <c r="MAU69" s="666"/>
      <c r="MAV69" s="666"/>
      <c r="MAW69" s="666"/>
      <c r="MAX69" s="666"/>
      <c r="MAY69" s="666"/>
      <c r="MAZ69" s="666"/>
      <c r="MBA69" s="1453"/>
      <c r="MBB69" s="1453"/>
      <c r="MBC69" s="1453"/>
      <c r="MBD69" s="1454"/>
      <c r="MBE69" s="666"/>
      <c r="MBF69" s="666"/>
      <c r="MBG69" s="666"/>
      <c r="MBH69" s="1455"/>
      <c r="MBI69" s="666"/>
      <c r="MBJ69" s="666"/>
      <c r="MBK69" s="666"/>
      <c r="MBL69" s="666"/>
      <c r="MBM69" s="666"/>
      <c r="MBN69" s="666"/>
      <c r="MBO69" s="666"/>
      <c r="MBP69" s="666"/>
      <c r="MBQ69" s="666"/>
      <c r="MBR69" s="1453"/>
      <c r="MBS69" s="1453"/>
      <c r="MBT69" s="1453"/>
      <c r="MBU69" s="1454"/>
      <c r="MBV69" s="666"/>
      <c r="MBW69" s="666"/>
      <c r="MBX69" s="666"/>
      <c r="MBY69" s="1455"/>
      <c r="MBZ69" s="666"/>
      <c r="MCA69" s="666"/>
      <c r="MCB69" s="666"/>
      <c r="MCC69" s="666"/>
      <c r="MCD69" s="666"/>
      <c r="MCE69" s="666"/>
      <c r="MCF69" s="666"/>
      <c r="MCG69" s="666"/>
      <c r="MCH69" s="666"/>
      <c r="MCI69" s="1453"/>
      <c r="MCJ69" s="1453"/>
      <c r="MCK69" s="1453"/>
      <c r="MCL69" s="1454"/>
      <c r="MCM69" s="666"/>
      <c r="MCN69" s="666"/>
      <c r="MCO69" s="666"/>
      <c r="MCP69" s="1455"/>
      <c r="MCQ69" s="666"/>
      <c r="MCR69" s="666"/>
      <c r="MCS69" s="666"/>
      <c r="MCT69" s="666"/>
      <c r="MCU69" s="666"/>
      <c r="MCV69" s="666"/>
      <c r="MCW69" s="666"/>
      <c r="MCX69" s="666"/>
      <c r="MCY69" s="666"/>
      <c r="MCZ69" s="1453"/>
      <c r="MDA69" s="1453"/>
      <c r="MDB69" s="1453"/>
      <c r="MDC69" s="1454"/>
      <c r="MDD69" s="666"/>
      <c r="MDE69" s="666"/>
      <c r="MDF69" s="666"/>
      <c r="MDG69" s="1455"/>
      <c r="MDH69" s="666"/>
      <c r="MDI69" s="666"/>
      <c r="MDJ69" s="666"/>
      <c r="MDK69" s="666"/>
      <c r="MDL69" s="666"/>
      <c r="MDM69" s="666"/>
      <c r="MDN69" s="666"/>
      <c r="MDO69" s="666"/>
      <c r="MDP69" s="666"/>
      <c r="MDQ69" s="1453"/>
      <c r="MDR69" s="1453"/>
      <c r="MDS69" s="1453"/>
      <c r="MDT69" s="1454"/>
      <c r="MDU69" s="666"/>
      <c r="MDV69" s="666"/>
      <c r="MDW69" s="666"/>
      <c r="MDX69" s="1455"/>
      <c r="MDY69" s="666"/>
      <c r="MDZ69" s="666"/>
      <c r="MEA69" s="666"/>
      <c r="MEB69" s="666"/>
      <c r="MEC69" s="666"/>
      <c r="MED69" s="666"/>
      <c r="MEE69" s="666"/>
      <c r="MEF69" s="666"/>
      <c r="MEG69" s="666"/>
      <c r="MEH69" s="1453"/>
      <c r="MEI69" s="1453"/>
      <c r="MEJ69" s="1453"/>
      <c r="MEK69" s="1454"/>
      <c r="MEL69" s="666"/>
      <c r="MEM69" s="666"/>
      <c r="MEN69" s="666"/>
      <c r="MEO69" s="1455"/>
      <c r="MEP69" s="666"/>
      <c r="MEQ69" s="666"/>
      <c r="MER69" s="666"/>
      <c r="MES69" s="666"/>
      <c r="MET69" s="666"/>
      <c r="MEU69" s="666"/>
      <c r="MEV69" s="666"/>
      <c r="MEW69" s="666"/>
      <c r="MEX69" s="666"/>
      <c r="MEY69" s="1453"/>
      <c r="MEZ69" s="1453"/>
      <c r="MFA69" s="1453"/>
      <c r="MFB69" s="1454"/>
      <c r="MFC69" s="666"/>
      <c r="MFD69" s="666"/>
      <c r="MFE69" s="666"/>
      <c r="MFF69" s="1455"/>
      <c r="MFG69" s="666"/>
      <c r="MFH69" s="666"/>
      <c r="MFI69" s="666"/>
      <c r="MFJ69" s="666"/>
      <c r="MFK69" s="666"/>
      <c r="MFL69" s="666"/>
      <c r="MFM69" s="666"/>
      <c r="MFN69" s="666"/>
      <c r="MFO69" s="666"/>
      <c r="MFP69" s="1453"/>
      <c r="MFQ69" s="1453"/>
      <c r="MFR69" s="1453"/>
      <c r="MFS69" s="1454"/>
      <c r="MFT69" s="666"/>
      <c r="MFU69" s="666"/>
      <c r="MFV69" s="666"/>
      <c r="MFW69" s="1455"/>
      <c r="MFX69" s="666"/>
      <c r="MFY69" s="666"/>
      <c r="MFZ69" s="666"/>
      <c r="MGA69" s="666"/>
      <c r="MGB69" s="666"/>
      <c r="MGC69" s="666"/>
      <c r="MGD69" s="666"/>
      <c r="MGE69" s="666"/>
      <c r="MGF69" s="666"/>
      <c r="MGG69" s="1453"/>
      <c r="MGH69" s="1453"/>
      <c r="MGI69" s="1453"/>
      <c r="MGJ69" s="1454"/>
      <c r="MGK69" s="666"/>
      <c r="MGL69" s="666"/>
      <c r="MGM69" s="666"/>
      <c r="MGN69" s="1455"/>
      <c r="MGO69" s="666"/>
      <c r="MGP69" s="666"/>
      <c r="MGQ69" s="666"/>
      <c r="MGR69" s="666"/>
      <c r="MGS69" s="666"/>
      <c r="MGT69" s="666"/>
      <c r="MGU69" s="666"/>
      <c r="MGV69" s="666"/>
      <c r="MGW69" s="666"/>
      <c r="MGX69" s="1453"/>
      <c r="MGY69" s="1453"/>
      <c r="MGZ69" s="1453"/>
      <c r="MHA69" s="1454"/>
      <c r="MHB69" s="666"/>
      <c r="MHC69" s="666"/>
      <c r="MHD69" s="666"/>
      <c r="MHE69" s="1455"/>
      <c r="MHF69" s="666"/>
      <c r="MHG69" s="666"/>
      <c r="MHH69" s="666"/>
      <c r="MHI69" s="666"/>
      <c r="MHJ69" s="666"/>
      <c r="MHK69" s="666"/>
      <c r="MHL69" s="666"/>
      <c r="MHM69" s="666"/>
      <c r="MHN69" s="666"/>
      <c r="MHO69" s="1453"/>
      <c r="MHP69" s="1453"/>
      <c r="MHQ69" s="1453"/>
      <c r="MHR69" s="1454"/>
      <c r="MHS69" s="666"/>
      <c r="MHT69" s="666"/>
      <c r="MHU69" s="666"/>
      <c r="MHV69" s="1455"/>
      <c r="MHW69" s="666"/>
      <c r="MHX69" s="666"/>
      <c r="MHY69" s="666"/>
      <c r="MHZ69" s="666"/>
      <c r="MIA69" s="666"/>
      <c r="MIB69" s="666"/>
      <c r="MIC69" s="666"/>
      <c r="MID69" s="666"/>
      <c r="MIE69" s="666"/>
      <c r="MIF69" s="1453"/>
      <c r="MIG69" s="1453"/>
      <c r="MIH69" s="1453"/>
      <c r="MII69" s="1454"/>
      <c r="MIJ69" s="666"/>
      <c r="MIK69" s="666"/>
      <c r="MIL69" s="666"/>
      <c r="MIM69" s="1455"/>
      <c r="MIN69" s="666"/>
      <c r="MIO69" s="666"/>
      <c r="MIP69" s="666"/>
      <c r="MIQ69" s="666"/>
      <c r="MIR69" s="666"/>
      <c r="MIS69" s="666"/>
      <c r="MIT69" s="666"/>
      <c r="MIU69" s="666"/>
      <c r="MIV69" s="666"/>
      <c r="MIW69" s="1453"/>
      <c r="MIX69" s="1453"/>
      <c r="MIY69" s="1453"/>
      <c r="MIZ69" s="1454"/>
      <c r="MJA69" s="666"/>
      <c r="MJB69" s="666"/>
      <c r="MJC69" s="666"/>
      <c r="MJD69" s="1455"/>
      <c r="MJE69" s="666"/>
      <c r="MJF69" s="666"/>
      <c r="MJG69" s="666"/>
      <c r="MJH69" s="666"/>
      <c r="MJI69" s="666"/>
      <c r="MJJ69" s="666"/>
      <c r="MJK69" s="666"/>
      <c r="MJL69" s="666"/>
      <c r="MJM69" s="666"/>
      <c r="MJN69" s="1453"/>
      <c r="MJO69" s="1453"/>
      <c r="MJP69" s="1453"/>
      <c r="MJQ69" s="1454"/>
      <c r="MJR69" s="666"/>
      <c r="MJS69" s="666"/>
      <c r="MJT69" s="666"/>
      <c r="MJU69" s="1455"/>
      <c r="MJV69" s="666"/>
      <c r="MJW69" s="666"/>
      <c r="MJX69" s="666"/>
      <c r="MJY69" s="666"/>
      <c r="MJZ69" s="666"/>
      <c r="MKA69" s="666"/>
      <c r="MKB69" s="666"/>
      <c r="MKC69" s="666"/>
      <c r="MKD69" s="666"/>
      <c r="MKE69" s="1453"/>
      <c r="MKF69" s="1453"/>
      <c r="MKG69" s="1453"/>
      <c r="MKH69" s="1454"/>
      <c r="MKI69" s="666"/>
      <c r="MKJ69" s="666"/>
      <c r="MKK69" s="666"/>
      <c r="MKL69" s="1455"/>
      <c r="MKM69" s="666"/>
      <c r="MKN69" s="666"/>
      <c r="MKO69" s="666"/>
      <c r="MKP69" s="666"/>
      <c r="MKQ69" s="666"/>
      <c r="MKR69" s="666"/>
      <c r="MKS69" s="666"/>
      <c r="MKT69" s="666"/>
      <c r="MKU69" s="666"/>
      <c r="MKV69" s="1453"/>
      <c r="MKW69" s="1453"/>
      <c r="MKX69" s="1453"/>
      <c r="MKY69" s="1454"/>
      <c r="MKZ69" s="666"/>
      <c r="MLA69" s="666"/>
      <c r="MLB69" s="666"/>
      <c r="MLC69" s="1455"/>
      <c r="MLD69" s="666"/>
      <c r="MLE69" s="666"/>
      <c r="MLF69" s="666"/>
      <c r="MLG69" s="666"/>
      <c r="MLH69" s="666"/>
      <c r="MLI69" s="666"/>
      <c r="MLJ69" s="666"/>
      <c r="MLK69" s="666"/>
      <c r="MLL69" s="666"/>
      <c r="MLM69" s="1453"/>
      <c r="MLN69" s="1453"/>
      <c r="MLO69" s="1453"/>
      <c r="MLP69" s="1454"/>
      <c r="MLQ69" s="666"/>
      <c r="MLR69" s="666"/>
      <c r="MLS69" s="666"/>
      <c r="MLT69" s="1455"/>
      <c r="MLU69" s="666"/>
      <c r="MLV69" s="666"/>
      <c r="MLW69" s="666"/>
      <c r="MLX69" s="666"/>
      <c r="MLY69" s="666"/>
      <c r="MLZ69" s="666"/>
      <c r="MMA69" s="666"/>
      <c r="MMB69" s="666"/>
      <c r="MMC69" s="666"/>
      <c r="MMD69" s="1453"/>
      <c r="MME69" s="1453"/>
      <c r="MMF69" s="1453"/>
      <c r="MMG69" s="1454"/>
      <c r="MMH69" s="666"/>
      <c r="MMI69" s="666"/>
      <c r="MMJ69" s="666"/>
      <c r="MMK69" s="1455"/>
      <c r="MML69" s="666"/>
      <c r="MMM69" s="666"/>
      <c r="MMN69" s="666"/>
      <c r="MMO69" s="666"/>
      <c r="MMP69" s="666"/>
      <c r="MMQ69" s="666"/>
      <c r="MMR69" s="666"/>
      <c r="MMS69" s="666"/>
      <c r="MMT69" s="666"/>
      <c r="MMU69" s="1453"/>
      <c r="MMV69" s="1453"/>
      <c r="MMW69" s="1453"/>
      <c r="MMX69" s="1454"/>
      <c r="MMY69" s="666"/>
      <c r="MMZ69" s="666"/>
      <c r="MNA69" s="666"/>
      <c r="MNB69" s="1455"/>
      <c r="MNC69" s="666"/>
      <c r="MND69" s="666"/>
      <c r="MNE69" s="666"/>
      <c r="MNF69" s="666"/>
      <c r="MNG69" s="666"/>
      <c r="MNH69" s="666"/>
      <c r="MNI69" s="666"/>
      <c r="MNJ69" s="666"/>
      <c r="MNK69" s="666"/>
      <c r="MNL69" s="1453"/>
      <c r="MNM69" s="1453"/>
      <c r="MNN69" s="1453"/>
      <c r="MNO69" s="1454"/>
      <c r="MNP69" s="666"/>
      <c r="MNQ69" s="666"/>
      <c r="MNR69" s="666"/>
      <c r="MNS69" s="1455"/>
      <c r="MNT69" s="666"/>
      <c r="MNU69" s="666"/>
      <c r="MNV69" s="666"/>
      <c r="MNW69" s="666"/>
      <c r="MNX69" s="666"/>
      <c r="MNY69" s="666"/>
      <c r="MNZ69" s="666"/>
      <c r="MOA69" s="666"/>
      <c r="MOB69" s="666"/>
      <c r="MOC69" s="1453"/>
      <c r="MOD69" s="1453"/>
      <c r="MOE69" s="1453"/>
      <c r="MOF69" s="1454"/>
      <c r="MOG69" s="666"/>
      <c r="MOH69" s="666"/>
      <c r="MOI69" s="666"/>
      <c r="MOJ69" s="1455"/>
      <c r="MOK69" s="666"/>
      <c r="MOL69" s="666"/>
      <c r="MOM69" s="666"/>
      <c r="MON69" s="666"/>
      <c r="MOO69" s="666"/>
      <c r="MOP69" s="666"/>
      <c r="MOQ69" s="666"/>
      <c r="MOR69" s="666"/>
      <c r="MOS69" s="666"/>
      <c r="MOT69" s="1453"/>
      <c r="MOU69" s="1453"/>
      <c r="MOV69" s="1453"/>
      <c r="MOW69" s="1454"/>
      <c r="MOX69" s="666"/>
      <c r="MOY69" s="666"/>
      <c r="MOZ69" s="666"/>
      <c r="MPA69" s="1455"/>
      <c r="MPB69" s="666"/>
      <c r="MPC69" s="666"/>
      <c r="MPD69" s="666"/>
      <c r="MPE69" s="666"/>
      <c r="MPF69" s="666"/>
      <c r="MPG69" s="666"/>
      <c r="MPH69" s="666"/>
      <c r="MPI69" s="666"/>
      <c r="MPJ69" s="666"/>
      <c r="MPK69" s="1453"/>
      <c r="MPL69" s="1453"/>
      <c r="MPM69" s="1453"/>
      <c r="MPN69" s="1454"/>
      <c r="MPO69" s="666"/>
      <c r="MPP69" s="666"/>
      <c r="MPQ69" s="666"/>
      <c r="MPR69" s="1455"/>
      <c r="MPS69" s="666"/>
      <c r="MPT69" s="666"/>
      <c r="MPU69" s="666"/>
      <c r="MPV69" s="666"/>
      <c r="MPW69" s="666"/>
      <c r="MPX69" s="666"/>
      <c r="MPY69" s="666"/>
      <c r="MPZ69" s="666"/>
      <c r="MQA69" s="666"/>
      <c r="MQB69" s="1453"/>
      <c r="MQC69" s="1453"/>
      <c r="MQD69" s="1453"/>
      <c r="MQE69" s="1454"/>
      <c r="MQF69" s="666"/>
      <c r="MQG69" s="666"/>
      <c r="MQH69" s="666"/>
      <c r="MQI69" s="1455"/>
      <c r="MQJ69" s="666"/>
      <c r="MQK69" s="666"/>
      <c r="MQL69" s="666"/>
      <c r="MQM69" s="666"/>
      <c r="MQN69" s="666"/>
      <c r="MQO69" s="666"/>
      <c r="MQP69" s="666"/>
      <c r="MQQ69" s="666"/>
      <c r="MQR69" s="666"/>
      <c r="MQS69" s="1453"/>
      <c r="MQT69" s="1453"/>
      <c r="MQU69" s="1453"/>
      <c r="MQV69" s="1454"/>
      <c r="MQW69" s="666"/>
      <c r="MQX69" s="666"/>
      <c r="MQY69" s="666"/>
      <c r="MQZ69" s="1455"/>
      <c r="MRA69" s="666"/>
      <c r="MRB69" s="666"/>
      <c r="MRC69" s="666"/>
      <c r="MRD69" s="666"/>
      <c r="MRE69" s="666"/>
      <c r="MRF69" s="666"/>
      <c r="MRG69" s="666"/>
      <c r="MRH69" s="666"/>
      <c r="MRI69" s="666"/>
      <c r="MRJ69" s="1453"/>
      <c r="MRK69" s="1453"/>
      <c r="MRL69" s="1453"/>
      <c r="MRM69" s="1454"/>
      <c r="MRN69" s="666"/>
      <c r="MRO69" s="666"/>
      <c r="MRP69" s="666"/>
      <c r="MRQ69" s="1455"/>
      <c r="MRR69" s="666"/>
      <c r="MRS69" s="666"/>
      <c r="MRT69" s="666"/>
      <c r="MRU69" s="666"/>
      <c r="MRV69" s="666"/>
      <c r="MRW69" s="666"/>
      <c r="MRX69" s="666"/>
      <c r="MRY69" s="666"/>
      <c r="MRZ69" s="666"/>
      <c r="MSA69" s="1453"/>
      <c r="MSB69" s="1453"/>
      <c r="MSC69" s="1453"/>
      <c r="MSD69" s="1454"/>
      <c r="MSE69" s="666"/>
      <c r="MSF69" s="666"/>
      <c r="MSG69" s="666"/>
      <c r="MSH69" s="1455"/>
      <c r="MSI69" s="666"/>
      <c r="MSJ69" s="666"/>
      <c r="MSK69" s="666"/>
      <c r="MSL69" s="666"/>
      <c r="MSM69" s="666"/>
      <c r="MSN69" s="666"/>
      <c r="MSO69" s="666"/>
      <c r="MSP69" s="666"/>
      <c r="MSQ69" s="666"/>
      <c r="MSR69" s="1453"/>
      <c r="MSS69" s="1453"/>
      <c r="MST69" s="1453"/>
      <c r="MSU69" s="1454"/>
      <c r="MSV69" s="666"/>
      <c r="MSW69" s="666"/>
      <c r="MSX69" s="666"/>
      <c r="MSY69" s="1455"/>
      <c r="MSZ69" s="666"/>
      <c r="MTA69" s="666"/>
      <c r="MTB69" s="666"/>
      <c r="MTC69" s="666"/>
      <c r="MTD69" s="666"/>
      <c r="MTE69" s="666"/>
      <c r="MTF69" s="666"/>
      <c r="MTG69" s="666"/>
      <c r="MTH69" s="666"/>
      <c r="MTI69" s="1453"/>
      <c r="MTJ69" s="1453"/>
      <c r="MTK69" s="1453"/>
      <c r="MTL69" s="1454"/>
      <c r="MTM69" s="666"/>
      <c r="MTN69" s="666"/>
      <c r="MTO69" s="666"/>
      <c r="MTP69" s="1455"/>
      <c r="MTQ69" s="666"/>
      <c r="MTR69" s="666"/>
      <c r="MTS69" s="666"/>
      <c r="MTT69" s="666"/>
      <c r="MTU69" s="666"/>
      <c r="MTV69" s="666"/>
      <c r="MTW69" s="666"/>
      <c r="MTX69" s="666"/>
      <c r="MTY69" s="666"/>
      <c r="MTZ69" s="1453"/>
      <c r="MUA69" s="1453"/>
      <c r="MUB69" s="1453"/>
      <c r="MUC69" s="1454"/>
      <c r="MUD69" s="666"/>
      <c r="MUE69" s="666"/>
      <c r="MUF69" s="666"/>
      <c r="MUG69" s="1455"/>
      <c r="MUH69" s="666"/>
      <c r="MUI69" s="666"/>
      <c r="MUJ69" s="666"/>
      <c r="MUK69" s="666"/>
      <c r="MUL69" s="666"/>
      <c r="MUM69" s="666"/>
      <c r="MUN69" s="666"/>
      <c r="MUO69" s="666"/>
      <c r="MUP69" s="666"/>
      <c r="MUQ69" s="1453"/>
      <c r="MUR69" s="1453"/>
      <c r="MUS69" s="1453"/>
      <c r="MUT69" s="1454"/>
      <c r="MUU69" s="666"/>
      <c r="MUV69" s="666"/>
      <c r="MUW69" s="666"/>
      <c r="MUX69" s="1455"/>
      <c r="MUY69" s="666"/>
      <c r="MUZ69" s="666"/>
      <c r="MVA69" s="666"/>
      <c r="MVB69" s="666"/>
      <c r="MVC69" s="666"/>
      <c r="MVD69" s="666"/>
      <c r="MVE69" s="666"/>
      <c r="MVF69" s="666"/>
      <c r="MVG69" s="666"/>
      <c r="MVH69" s="1453"/>
      <c r="MVI69" s="1453"/>
      <c r="MVJ69" s="1453"/>
      <c r="MVK69" s="1454"/>
      <c r="MVL69" s="666"/>
      <c r="MVM69" s="666"/>
      <c r="MVN69" s="666"/>
      <c r="MVO69" s="1455"/>
      <c r="MVP69" s="666"/>
      <c r="MVQ69" s="666"/>
      <c r="MVR69" s="666"/>
      <c r="MVS69" s="666"/>
      <c r="MVT69" s="666"/>
      <c r="MVU69" s="666"/>
      <c r="MVV69" s="666"/>
      <c r="MVW69" s="666"/>
      <c r="MVX69" s="666"/>
      <c r="MVY69" s="1453"/>
      <c r="MVZ69" s="1453"/>
      <c r="MWA69" s="1453"/>
      <c r="MWB69" s="1454"/>
      <c r="MWC69" s="666"/>
      <c r="MWD69" s="666"/>
      <c r="MWE69" s="666"/>
      <c r="MWF69" s="1455"/>
      <c r="MWG69" s="666"/>
      <c r="MWH69" s="666"/>
      <c r="MWI69" s="666"/>
      <c r="MWJ69" s="666"/>
      <c r="MWK69" s="666"/>
      <c r="MWL69" s="666"/>
      <c r="MWM69" s="666"/>
      <c r="MWN69" s="666"/>
      <c r="MWO69" s="666"/>
      <c r="MWP69" s="1453"/>
      <c r="MWQ69" s="1453"/>
      <c r="MWR69" s="1453"/>
      <c r="MWS69" s="1454"/>
      <c r="MWT69" s="666"/>
      <c r="MWU69" s="666"/>
      <c r="MWV69" s="666"/>
      <c r="MWW69" s="1455"/>
      <c r="MWX69" s="666"/>
      <c r="MWY69" s="666"/>
      <c r="MWZ69" s="666"/>
      <c r="MXA69" s="666"/>
      <c r="MXB69" s="666"/>
      <c r="MXC69" s="666"/>
      <c r="MXD69" s="666"/>
      <c r="MXE69" s="666"/>
      <c r="MXF69" s="666"/>
      <c r="MXG69" s="1453"/>
      <c r="MXH69" s="1453"/>
      <c r="MXI69" s="1453"/>
      <c r="MXJ69" s="1454"/>
      <c r="MXK69" s="666"/>
      <c r="MXL69" s="666"/>
      <c r="MXM69" s="666"/>
      <c r="MXN69" s="1455"/>
      <c r="MXO69" s="666"/>
      <c r="MXP69" s="666"/>
      <c r="MXQ69" s="666"/>
      <c r="MXR69" s="666"/>
      <c r="MXS69" s="666"/>
      <c r="MXT69" s="666"/>
      <c r="MXU69" s="666"/>
      <c r="MXV69" s="666"/>
      <c r="MXW69" s="666"/>
      <c r="MXX69" s="1453"/>
      <c r="MXY69" s="1453"/>
      <c r="MXZ69" s="1453"/>
      <c r="MYA69" s="1454"/>
      <c r="MYB69" s="666"/>
      <c r="MYC69" s="666"/>
      <c r="MYD69" s="666"/>
      <c r="MYE69" s="1455"/>
      <c r="MYF69" s="666"/>
      <c r="MYG69" s="666"/>
      <c r="MYH69" s="666"/>
      <c r="MYI69" s="666"/>
      <c r="MYJ69" s="666"/>
      <c r="MYK69" s="666"/>
      <c r="MYL69" s="666"/>
      <c r="MYM69" s="666"/>
      <c r="MYN69" s="666"/>
      <c r="MYO69" s="1453"/>
      <c r="MYP69" s="1453"/>
      <c r="MYQ69" s="1453"/>
      <c r="MYR69" s="1454"/>
      <c r="MYS69" s="666"/>
      <c r="MYT69" s="666"/>
      <c r="MYU69" s="666"/>
      <c r="MYV69" s="1455"/>
      <c r="MYW69" s="666"/>
      <c r="MYX69" s="666"/>
      <c r="MYY69" s="666"/>
      <c r="MYZ69" s="666"/>
      <c r="MZA69" s="666"/>
      <c r="MZB69" s="666"/>
      <c r="MZC69" s="666"/>
      <c r="MZD69" s="666"/>
      <c r="MZE69" s="666"/>
      <c r="MZF69" s="1453"/>
      <c r="MZG69" s="1453"/>
      <c r="MZH69" s="1453"/>
      <c r="MZI69" s="1454"/>
      <c r="MZJ69" s="666"/>
      <c r="MZK69" s="666"/>
      <c r="MZL69" s="666"/>
      <c r="MZM69" s="1455"/>
      <c r="MZN69" s="666"/>
      <c r="MZO69" s="666"/>
      <c r="MZP69" s="666"/>
      <c r="MZQ69" s="666"/>
      <c r="MZR69" s="666"/>
      <c r="MZS69" s="666"/>
      <c r="MZT69" s="666"/>
      <c r="MZU69" s="666"/>
      <c r="MZV69" s="666"/>
      <c r="MZW69" s="1453"/>
      <c r="MZX69" s="1453"/>
      <c r="MZY69" s="1453"/>
      <c r="MZZ69" s="1454"/>
      <c r="NAA69" s="666"/>
      <c r="NAB69" s="666"/>
      <c r="NAC69" s="666"/>
      <c r="NAD69" s="1455"/>
      <c r="NAE69" s="666"/>
      <c r="NAF69" s="666"/>
      <c r="NAG69" s="666"/>
      <c r="NAH69" s="666"/>
      <c r="NAI69" s="666"/>
      <c r="NAJ69" s="666"/>
      <c r="NAK69" s="666"/>
      <c r="NAL69" s="666"/>
      <c r="NAM69" s="666"/>
      <c r="NAN69" s="1453"/>
      <c r="NAO69" s="1453"/>
      <c r="NAP69" s="1453"/>
      <c r="NAQ69" s="1454"/>
      <c r="NAR69" s="666"/>
      <c r="NAS69" s="666"/>
      <c r="NAT69" s="666"/>
      <c r="NAU69" s="1455"/>
      <c r="NAV69" s="666"/>
      <c r="NAW69" s="666"/>
      <c r="NAX69" s="666"/>
      <c r="NAY69" s="666"/>
      <c r="NAZ69" s="666"/>
      <c r="NBA69" s="666"/>
      <c r="NBB69" s="666"/>
      <c r="NBC69" s="666"/>
      <c r="NBD69" s="666"/>
      <c r="NBE69" s="1453"/>
      <c r="NBF69" s="1453"/>
      <c r="NBG69" s="1453"/>
      <c r="NBH69" s="1454"/>
      <c r="NBI69" s="666"/>
      <c r="NBJ69" s="666"/>
      <c r="NBK69" s="666"/>
      <c r="NBL69" s="1455"/>
      <c r="NBM69" s="666"/>
      <c r="NBN69" s="666"/>
      <c r="NBO69" s="666"/>
      <c r="NBP69" s="666"/>
      <c r="NBQ69" s="666"/>
      <c r="NBR69" s="666"/>
      <c r="NBS69" s="666"/>
      <c r="NBT69" s="666"/>
      <c r="NBU69" s="666"/>
      <c r="NBV69" s="1453"/>
      <c r="NBW69" s="1453"/>
      <c r="NBX69" s="1453"/>
      <c r="NBY69" s="1454"/>
      <c r="NBZ69" s="666"/>
      <c r="NCA69" s="666"/>
      <c r="NCB69" s="666"/>
      <c r="NCC69" s="1455"/>
      <c r="NCD69" s="666"/>
      <c r="NCE69" s="666"/>
      <c r="NCF69" s="666"/>
      <c r="NCG69" s="666"/>
      <c r="NCH69" s="666"/>
      <c r="NCI69" s="666"/>
      <c r="NCJ69" s="666"/>
      <c r="NCK69" s="666"/>
      <c r="NCL69" s="666"/>
      <c r="NCM69" s="1453"/>
      <c r="NCN69" s="1453"/>
      <c r="NCO69" s="1453"/>
      <c r="NCP69" s="1454"/>
      <c r="NCQ69" s="666"/>
      <c r="NCR69" s="666"/>
      <c r="NCS69" s="666"/>
      <c r="NCT69" s="1455"/>
      <c r="NCU69" s="666"/>
      <c r="NCV69" s="666"/>
      <c r="NCW69" s="666"/>
      <c r="NCX69" s="666"/>
      <c r="NCY69" s="666"/>
      <c r="NCZ69" s="666"/>
      <c r="NDA69" s="666"/>
      <c r="NDB69" s="666"/>
      <c r="NDC69" s="666"/>
      <c r="NDD69" s="1453"/>
      <c r="NDE69" s="1453"/>
      <c r="NDF69" s="1453"/>
      <c r="NDG69" s="1454"/>
      <c r="NDH69" s="666"/>
      <c r="NDI69" s="666"/>
      <c r="NDJ69" s="666"/>
      <c r="NDK69" s="1455"/>
      <c r="NDL69" s="666"/>
      <c r="NDM69" s="666"/>
      <c r="NDN69" s="666"/>
      <c r="NDO69" s="666"/>
      <c r="NDP69" s="666"/>
      <c r="NDQ69" s="666"/>
      <c r="NDR69" s="666"/>
      <c r="NDS69" s="666"/>
      <c r="NDT69" s="666"/>
      <c r="NDU69" s="1453"/>
      <c r="NDV69" s="1453"/>
      <c r="NDW69" s="1453"/>
      <c r="NDX69" s="1454"/>
      <c r="NDY69" s="666"/>
      <c r="NDZ69" s="666"/>
      <c r="NEA69" s="666"/>
      <c r="NEB69" s="1455"/>
      <c r="NEC69" s="666"/>
      <c r="NED69" s="666"/>
      <c r="NEE69" s="666"/>
      <c r="NEF69" s="666"/>
      <c r="NEG69" s="666"/>
      <c r="NEH69" s="666"/>
      <c r="NEI69" s="666"/>
      <c r="NEJ69" s="666"/>
      <c r="NEK69" s="666"/>
      <c r="NEL69" s="1453"/>
      <c r="NEM69" s="1453"/>
      <c r="NEN69" s="1453"/>
      <c r="NEO69" s="1454"/>
      <c r="NEP69" s="666"/>
      <c r="NEQ69" s="666"/>
      <c r="NER69" s="666"/>
      <c r="NES69" s="1455"/>
      <c r="NET69" s="666"/>
      <c r="NEU69" s="666"/>
      <c r="NEV69" s="666"/>
      <c r="NEW69" s="666"/>
      <c r="NEX69" s="666"/>
      <c r="NEY69" s="666"/>
      <c r="NEZ69" s="666"/>
      <c r="NFA69" s="666"/>
      <c r="NFB69" s="666"/>
      <c r="NFC69" s="1453"/>
      <c r="NFD69" s="1453"/>
      <c r="NFE69" s="1453"/>
      <c r="NFF69" s="1454"/>
      <c r="NFG69" s="666"/>
      <c r="NFH69" s="666"/>
      <c r="NFI69" s="666"/>
      <c r="NFJ69" s="1455"/>
      <c r="NFK69" s="666"/>
      <c r="NFL69" s="666"/>
      <c r="NFM69" s="666"/>
      <c r="NFN69" s="666"/>
      <c r="NFO69" s="666"/>
      <c r="NFP69" s="666"/>
      <c r="NFQ69" s="666"/>
      <c r="NFR69" s="666"/>
      <c r="NFS69" s="666"/>
      <c r="NFT69" s="1453"/>
      <c r="NFU69" s="1453"/>
      <c r="NFV69" s="1453"/>
      <c r="NFW69" s="1454"/>
      <c r="NFX69" s="666"/>
      <c r="NFY69" s="666"/>
      <c r="NFZ69" s="666"/>
      <c r="NGA69" s="1455"/>
      <c r="NGB69" s="666"/>
      <c r="NGC69" s="666"/>
      <c r="NGD69" s="666"/>
      <c r="NGE69" s="666"/>
      <c r="NGF69" s="666"/>
      <c r="NGG69" s="666"/>
      <c r="NGH69" s="666"/>
      <c r="NGI69" s="666"/>
      <c r="NGJ69" s="666"/>
      <c r="NGK69" s="1453"/>
      <c r="NGL69" s="1453"/>
      <c r="NGM69" s="1453"/>
      <c r="NGN69" s="1454"/>
      <c r="NGO69" s="666"/>
      <c r="NGP69" s="666"/>
      <c r="NGQ69" s="666"/>
      <c r="NGR69" s="1455"/>
      <c r="NGS69" s="666"/>
      <c r="NGT69" s="666"/>
      <c r="NGU69" s="666"/>
      <c r="NGV69" s="666"/>
      <c r="NGW69" s="666"/>
      <c r="NGX69" s="666"/>
      <c r="NGY69" s="666"/>
      <c r="NGZ69" s="666"/>
      <c r="NHA69" s="666"/>
      <c r="NHB69" s="1453"/>
      <c r="NHC69" s="1453"/>
      <c r="NHD69" s="1453"/>
      <c r="NHE69" s="1454"/>
      <c r="NHF69" s="666"/>
      <c r="NHG69" s="666"/>
      <c r="NHH69" s="666"/>
      <c r="NHI69" s="1455"/>
      <c r="NHJ69" s="666"/>
      <c r="NHK69" s="666"/>
      <c r="NHL69" s="666"/>
      <c r="NHM69" s="666"/>
      <c r="NHN69" s="666"/>
      <c r="NHO69" s="666"/>
      <c r="NHP69" s="666"/>
      <c r="NHQ69" s="666"/>
      <c r="NHR69" s="666"/>
      <c r="NHS69" s="1453"/>
      <c r="NHT69" s="1453"/>
      <c r="NHU69" s="1453"/>
      <c r="NHV69" s="1454"/>
      <c r="NHW69" s="666"/>
      <c r="NHX69" s="666"/>
      <c r="NHY69" s="666"/>
      <c r="NHZ69" s="1455"/>
      <c r="NIA69" s="666"/>
      <c r="NIB69" s="666"/>
      <c r="NIC69" s="666"/>
      <c r="NID69" s="666"/>
      <c r="NIE69" s="666"/>
      <c r="NIF69" s="666"/>
      <c r="NIG69" s="666"/>
      <c r="NIH69" s="666"/>
      <c r="NII69" s="666"/>
      <c r="NIJ69" s="1453"/>
      <c r="NIK69" s="1453"/>
      <c r="NIL69" s="1453"/>
      <c r="NIM69" s="1454"/>
      <c r="NIN69" s="666"/>
      <c r="NIO69" s="666"/>
      <c r="NIP69" s="666"/>
      <c r="NIQ69" s="1455"/>
      <c r="NIR69" s="666"/>
      <c r="NIS69" s="666"/>
      <c r="NIT69" s="666"/>
      <c r="NIU69" s="666"/>
      <c r="NIV69" s="666"/>
      <c r="NIW69" s="666"/>
      <c r="NIX69" s="666"/>
      <c r="NIY69" s="666"/>
      <c r="NIZ69" s="666"/>
      <c r="NJA69" s="1453"/>
      <c r="NJB69" s="1453"/>
      <c r="NJC69" s="1453"/>
      <c r="NJD69" s="1454"/>
      <c r="NJE69" s="666"/>
      <c r="NJF69" s="666"/>
      <c r="NJG69" s="666"/>
      <c r="NJH69" s="1455"/>
      <c r="NJI69" s="666"/>
      <c r="NJJ69" s="666"/>
      <c r="NJK69" s="666"/>
      <c r="NJL69" s="666"/>
      <c r="NJM69" s="666"/>
      <c r="NJN69" s="666"/>
      <c r="NJO69" s="666"/>
      <c r="NJP69" s="666"/>
      <c r="NJQ69" s="666"/>
      <c r="NJR69" s="1453"/>
      <c r="NJS69" s="1453"/>
      <c r="NJT69" s="1453"/>
      <c r="NJU69" s="1454"/>
      <c r="NJV69" s="666"/>
      <c r="NJW69" s="666"/>
      <c r="NJX69" s="666"/>
      <c r="NJY69" s="1455"/>
      <c r="NJZ69" s="666"/>
      <c r="NKA69" s="666"/>
      <c r="NKB69" s="666"/>
      <c r="NKC69" s="666"/>
      <c r="NKD69" s="666"/>
      <c r="NKE69" s="666"/>
      <c r="NKF69" s="666"/>
      <c r="NKG69" s="666"/>
      <c r="NKH69" s="666"/>
      <c r="NKI69" s="1453"/>
      <c r="NKJ69" s="1453"/>
      <c r="NKK69" s="1453"/>
      <c r="NKL69" s="1454"/>
      <c r="NKM69" s="666"/>
      <c r="NKN69" s="666"/>
      <c r="NKO69" s="666"/>
      <c r="NKP69" s="1455"/>
      <c r="NKQ69" s="666"/>
      <c r="NKR69" s="666"/>
      <c r="NKS69" s="666"/>
      <c r="NKT69" s="666"/>
      <c r="NKU69" s="666"/>
      <c r="NKV69" s="666"/>
      <c r="NKW69" s="666"/>
      <c r="NKX69" s="666"/>
      <c r="NKY69" s="666"/>
      <c r="NKZ69" s="1453"/>
      <c r="NLA69" s="1453"/>
      <c r="NLB69" s="1453"/>
      <c r="NLC69" s="1454"/>
      <c r="NLD69" s="666"/>
      <c r="NLE69" s="666"/>
      <c r="NLF69" s="666"/>
      <c r="NLG69" s="1455"/>
      <c r="NLH69" s="666"/>
      <c r="NLI69" s="666"/>
      <c r="NLJ69" s="666"/>
      <c r="NLK69" s="666"/>
      <c r="NLL69" s="666"/>
      <c r="NLM69" s="666"/>
      <c r="NLN69" s="666"/>
      <c r="NLO69" s="666"/>
      <c r="NLP69" s="666"/>
      <c r="NLQ69" s="1453"/>
      <c r="NLR69" s="1453"/>
      <c r="NLS69" s="1453"/>
      <c r="NLT69" s="1454"/>
      <c r="NLU69" s="666"/>
      <c r="NLV69" s="666"/>
      <c r="NLW69" s="666"/>
      <c r="NLX69" s="1455"/>
      <c r="NLY69" s="666"/>
      <c r="NLZ69" s="666"/>
      <c r="NMA69" s="666"/>
      <c r="NMB69" s="666"/>
      <c r="NMC69" s="666"/>
      <c r="NMD69" s="666"/>
      <c r="NME69" s="666"/>
      <c r="NMF69" s="666"/>
      <c r="NMG69" s="666"/>
      <c r="NMH69" s="1453"/>
      <c r="NMI69" s="1453"/>
      <c r="NMJ69" s="1453"/>
      <c r="NMK69" s="1454"/>
      <c r="NML69" s="666"/>
      <c r="NMM69" s="666"/>
      <c r="NMN69" s="666"/>
      <c r="NMO69" s="1455"/>
      <c r="NMP69" s="666"/>
      <c r="NMQ69" s="666"/>
      <c r="NMR69" s="666"/>
      <c r="NMS69" s="666"/>
      <c r="NMT69" s="666"/>
      <c r="NMU69" s="666"/>
      <c r="NMV69" s="666"/>
      <c r="NMW69" s="666"/>
      <c r="NMX69" s="666"/>
      <c r="NMY69" s="1453"/>
      <c r="NMZ69" s="1453"/>
      <c r="NNA69" s="1453"/>
      <c r="NNB69" s="1454"/>
      <c r="NNC69" s="666"/>
      <c r="NND69" s="666"/>
      <c r="NNE69" s="666"/>
      <c r="NNF69" s="1455"/>
      <c r="NNG69" s="666"/>
      <c r="NNH69" s="666"/>
      <c r="NNI69" s="666"/>
      <c r="NNJ69" s="666"/>
      <c r="NNK69" s="666"/>
      <c r="NNL69" s="666"/>
      <c r="NNM69" s="666"/>
      <c r="NNN69" s="666"/>
      <c r="NNO69" s="666"/>
      <c r="NNP69" s="1453"/>
      <c r="NNQ69" s="1453"/>
      <c r="NNR69" s="1453"/>
      <c r="NNS69" s="1454"/>
      <c r="NNT69" s="666"/>
      <c r="NNU69" s="666"/>
      <c r="NNV69" s="666"/>
      <c r="NNW69" s="1455"/>
      <c r="NNX69" s="666"/>
      <c r="NNY69" s="666"/>
      <c r="NNZ69" s="666"/>
      <c r="NOA69" s="666"/>
      <c r="NOB69" s="666"/>
      <c r="NOC69" s="666"/>
      <c r="NOD69" s="666"/>
      <c r="NOE69" s="666"/>
      <c r="NOF69" s="666"/>
      <c r="NOG69" s="1453"/>
      <c r="NOH69" s="1453"/>
      <c r="NOI69" s="1453"/>
      <c r="NOJ69" s="1454"/>
      <c r="NOK69" s="666"/>
      <c r="NOL69" s="666"/>
      <c r="NOM69" s="666"/>
      <c r="NON69" s="1455"/>
      <c r="NOO69" s="666"/>
      <c r="NOP69" s="666"/>
      <c r="NOQ69" s="666"/>
      <c r="NOR69" s="666"/>
      <c r="NOS69" s="666"/>
      <c r="NOT69" s="666"/>
      <c r="NOU69" s="666"/>
      <c r="NOV69" s="666"/>
      <c r="NOW69" s="666"/>
      <c r="NOX69" s="1453"/>
      <c r="NOY69" s="1453"/>
      <c r="NOZ69" s="1453"/>
      <c r="NPA69" s="1454"/>
      <c r="NPB69" s="666"/>
      <c r="NPC69" s="666"/>
      <c r="NPD69" s="666"/>
      <c r="NPE69" s="1455"/>
      <c r="NPF69" s="666"/>
      <c r="NPG69" s="666"/>
      <c r="NPH69" s="666"/>
      <c r="NPI69" s="666"/>
      <c r="NPJ69" s="666"/>
      <c r="NPK69" s="666"/>
      <c r="NPL69" s="666"/>
      <c r="NPM69" s="666"/>
      <c r="NPN69" s="666"/>
      <c r="NPO69" s="1453"/>
      <c r="NPP69" s="1453"/>
      <c r="NPQ69" s="1453"/>
      <c r="NPR69" s="1454"/>
      <c r="NPS69" s="666"/>
      <c r="NPT69" s="666"/>
      <c r="NPU69" s="666"/>
      <c r="NPV69" s="1455"/>
      <c r="NPW69" s="666"/>
      <c r="NPX69" s="666"/>
      <c r="NPY69" s="666"/>
      <c r="NPZ69" s="666"/>
      <c r="NQA69" s="666"/>
      <c r="NQB69" s="666"/>
      <c r="NQC69" s="666"/>
      <c r="NQD69" s="666"/>
      <c r="NQE69" s="666"/>
      <c r="NQF69" s="1453"/>
      <c r="NQG69" s="1453"/>
      <c r="NQH69" s="1453"/>
      <c r="NQI69" s="1454"/>
      <c r="NQJ69" s="666"/>
      <c r="NQK69" s="666"/>
      <c r="NQL69" s="666"/>
      <c r="NQM69" s="1455"/>
      <c r="NQN69" s="666"/>
      <c r="NQO69" s="666"/>
      <c r="NQP69" s="666"/>
      <c r="NQQ69" s="666"/>
      <c r="NQR69" s="666"/>
      <c r="NQS69" s="666"/>
      <c r="NQT69" s="666"/>
      <c r="NQU69" s="666"/>
      <c r="NQV69" s="666"/>
      <c r="NQW69" s="1453"/>
      <c r="NQX69" s="1453"/>
      <c r="NQY69" s="1453"/>
      <c r="NQZ69" s="1454"/>
      <c r="NRA69" s="666"/>
      <c r="NRB69" s="666"/>
      <c r="NRC69" s="666"/>
      <c r="NRD69" s="1455"/>
      <c r="NRE69" s="666"/>
      <c r="NRF69" s="666"/>
      <c r="NRG69" s="666"/>
      <c r="NRH69" s="666"/>
      <c r="NRI69" s="666"/>
      <c r="NRJ69" s="666"/>
      <c r="NRK69" s="666"/>
      <c r="NRL69" s="666"/>
      <c r="NRM69" s="666"/>
      <c r="NRN69" s="1453"/>
      <c r="NRO69" s="1453"/>
      <c r="NRP69" s="1453"/>
      <c r="NRQ69" s="1454"/>
      <c r="NRR69" s="666"/>
      <c r="NRS69" s="666"/>
      <c r="NRT69" s="666"/>
      <c r="NRU69" s="1455"/>
      <c r="NRV69" s="666"/>
      <c r="NRW69" s="666"/>
      <c r="NRX69" s="666"/>
      <c r="NRY69" s="666"/>
      <c r="NRZ69" s="666"/>
      <c r="NSA69" s="666"/>
      <c r="NSB69" s="666"/>
      <c r="NSC69" s="666"/>
      <c r="NSD69" s="666"/>
      <c r="NSE69" s="1453"/>
      <c r="NSF69" s="1453"/>
      <c r="NSG69" s="1453"/>
      <c r="NSH69" s="1454"/>
      <c r="NSI69" s="666"/>
      <c r="NSJ69" s="666"/>
      <c r="NSK69" s="666"/>
      <c r="NSL69" s="1455"/>
      <c r="NSM69" s="666"/>
      <c r="NSN69" s="666"/>
      <c r="NSO69" s="666"/>
      <c r="NSP69" s="666"/>
      <c r="NSQ69" s="666"/>
      <c r="NSR69" s="666"/>
      <c r="NSS69" s="666"/>
      <c r="NST69" s="666"/>
      <c r="NSU69" s="666"/>
      <c r="NSV69" s="1453"/>
      <c r="NSW69" s="1453"/>
      <c r="NSX69" s="1453"/>
      <c r="NSY69" s="1454"/>
      <c r="NSZ69" s="666"/>
      <c r="NTA69" s="666"/>
      <c r="NTB69" s="666"/>
      <c r="NTC69" s="1455"/>
      <c r="NTD69" s="666"/>
      <c r="NTE69" s="666"/>
      <c r="NTF69" s="666"/>
      <c r="NTG69" s="666"/>
      <c r="NTH69" s="666"/>
      <c r="NTI69" s="666"/>
      <c r="NTJ69" s="666"/>
      <c r="NTK69" s="666"/>
      <c r="NTL69" s="666"/>
      <c r="NTM69" s="1453"/>
      <c r="NTN69" s="1453"/>
      <c r="NTO69" s="1453"/>
      <c r="NTP69" s="1454"/>
      <c r="NTQ69" s="666"/>
      <c r="NTR69" s="666"/>
      <c r="NTS69" s="666"/>
      <c r="NTT69" s="1455"/>
      <c r="NTU69" s="666"/>
      <c r="NTV69" s="666"/>
      <c r="NTW69" s="666"/>
      <c r="NTX69" s="666"/>
      <c r="NTY69" s="666"/>
      <c r="NTZ69" s="666"/>
      <c r="NUA69" s="666"/>
      <c r="NUB69" s="666"/>
      <c r="NUC69" s="666"/>
      <c r="NUD69" s="1453"/>
      <c r="NUE69" s="1453"/>
      <c r="NUF69" s="1453"/>
      <c r="NUG69" s="1454"/>
      <c r="NUH69" s="666"/>
      <c r="NUI69" s="666"/>
      <c r="NUJ69" s="666"/>
      <c r="NUK69" s="1455"/>
      <c r="NUL69" s="666"/>
      <c r="NUM69" s="666"/>
      <c r="NUN69" s="666"/>
      <c r="NUO69" s="666"/>
      <c r="NUP69" s="666"/>
      <c r="NUQ69" s="666"/>
      <c r="NUR69" s="666"/>
      <c r="NUS69" s="666"/>
      <c r="NUT69" s="666"/>
      <c r="NUU69" s="1453"/>
      <c r="NUV69" s="1453"/>
      <c r="NUW69" s="1453"/>
      <c r="NUX69" s="1454"/>
      <c r="NUY69" s="666"/>
      <c r="NUZ69" s="666"/>
      <c r="NVA69" s="666"/>
      <c r="NVB69" s="1455"/>
      <c r="NVC69" s="666"/>
      <c r="NVD69" s="666"/>
      <c r="NVE69" s="666"/>
      <c r="NVF69" s="666"/>
      <c r="NVG69" s="666"/>
      <c r="NVH69" s="666"/>
      <c r="NVI69" s="666"/>
      <c r="NVJ69" s="666"/>
      <c r="NVK69" s="666"/>
      <c r="NVL69" s="1453"/>
      <c r="NVM69" s="1453"/>
      <c r="NVN69" s="1453"/>
      <c r="NVO69" s="1454"/>
      <c r="NVP69" s="666"/>
      <c r="NVQ69" s="666"/>
      <c r="NVR69" s="666"/>
      <c r="NVS69" s="1455"/>
      <c r="NVT69" s="666"/>
      <c r="NVU69" s="666"/>
      <c r="NVV69" s="666"/>
      <c r="NVW69" s="666"/>
      <c r="NVX69" s="666"/>
      <c r="NVY69" s="666"/>
      <c r="NVZ69" s="666"/>
      <c r="NWA69" s="666"/>
      <c r="NWB69" s="666"/>
      <c r="NWC69" s="1453"/>
      <c r="NWD69" s="1453"/>
      <c r="NWE69" s="1453"/>
      <c r="NWF69" s="1454"/>
      <c r="NWG69" s="666"/>
      <c r="NWH69" s="666"/>
      <c r="NWI69" s="666"/>
      <c r="NWJ69" s="1455"/>
      <c r="NWK69" s="666"/>
      <c r="NWL69" s="666"/>
      <c r="NWM69" s="666"/>
      <c r="NWN69" s="666"/>
      <c r="NWO69" s="666"/>
      <c r="NWP69" s="666"/>
      <c r="NWQ69" s="666"/>
      <c r="NWR69" s="666"/>
      <c r="NWS69" s="666"/>
      <c r="NWT69" s="1453"/>
      <c r="NWU69" s="1453"/>
      <c r="NWV69" s="1453"/>
      <c r="NWW69" s="1454"/>
      <c r="NWX69" s="666"/>
      <c r="NWY69" s="666"/>
      <c r="NWZ69" s="666"/>
      <c r="NXA69" s="1455"/>
      <c r="NXB69" s="666"/>
      <c r="NXC69" s="666"/>
      <c r="NXD69" s="666"/>
      <c r="NXE69" s="666"/>
      <c r="NXF69" s="666"/>
      <c r="NXG69" s="666"/>
      <c r="NXH69" s="666"/>
      <c r="NXI69" s="666"/>
      <c r="NXJ69" s="666"/>
      <c r="NXK69" s="1453"/>
      <c r="NXL69" s="1453"/>
      <c r="NXM69" s="1453"/>
      <c r="NXN69" s="1454"/>
      <c r="NXO69" s="666"/>
      <c r="NXP69" s="666"/>
      <c r="NXQ69" s="666"/>
      <c r="NXR69" s="1455"/>
      <c r="NXS69" s="666"/>
      <c r="NXT69" s="666"/>
      <c r="NXU69" s="666"/>
      <c r="NXV69" s="666"/>
      <c r="NXW69" s="666"/>
      <c r="NXX69" s="666"/>
      <c r="NXY69" s="666"/>
      <c r="NXZ69" s="666"/>
      <c r="NYA69" s="666"/>
      <c r="NYB69" s="1453"/>
      <c r="NYC69" s="1453"/>
      <c r="NYD69" s="1453"/>
      <c r="NYE69" s="1454"/>
      <c r="NYF69" s="666"/>
      <c r="NYG69" s="666"/>
      <c r="NYH69" s="666"/>
      <c r="NYI69" s="1455"/>
      <c r="NYJ69" s="666"/>
      <c r="NYK69" s="666"/>
      <c r="NYL69" s="666"/>
      <c r="NYM69" s="666"/>
      <c r="NYN69" s="666"/>
      <c r="NYO69" s="666"/>
      <c r="NYP69" s="666"/>
      <c r="NYQ69" s="666"/>
      <c r="NYR69" s="666"/>
      <c r="NYS69" s="1453"/>
      <c r="NYT69" s="1453"/>
      <c r="NYU69" s="1453"/>
      <c r="NYV69" s="1454"/>
      <c r="NYW69" s="666"/>
      <c r="NYX69" s="666"/>
      <c r="NYY69" s="666"/>
      <c r="NYZ69" s="1455"/>
      <c r="NZA69" s="666"/>
      <c r="NZB69" s="666"/>
      <c r="NZC69" s="666"/>
      <c r="NZD69" s="666"/>
      <c r="NZE69" s="666"/>
      <c r="NZF69" s="666"/>
      <c r="NZG69" s="666"/>
      <c r="NZH69" s="666"/>
      <c r="NZI69" s="666"/>
      <c r="NZJ69" s="1453"/>
      <c r="NZK69" s="1453"/>
      <c r="NZL69" s="1453"/>
      <c r="NZM69" s="1454"/>
      <c r="NZN69" s="666"/>
      <c r="NZO69" s="666"/>
      <c r="NZP69" s="666"/>
      <c r="NZQ69" s="1455"/>
      <c r="NZR69" s="666"/>
      <c r="NZS69" s="666"/>
      <c r="NZT69" s="666"/>
      <c r="NZU69" s="666"/>
      <c r="NZV69" s="666"/>
      <c r="NZW69" s="666"/>
      <c r="NZX69" s="666"/>
      <c r="NZY69" s="666"/>
      <c r="NZZ69" s="666"/>
      <c r="OAA69" s="1453"/>
      <c r="OAB69" s="1453"/>
      <c r="OAC69" s="1453"/>
      <c r="OAD69" s="1454"/>
      <c r="OAE69" s="666"/>
      <c r="OAF69" s="666"/>
      <c r="OAG69" s="666"/>
      <c r="OAH69" s="1455"/>
      <c r="OAI69" s="666"/>
      <c r="OAJ69" s="666"/>
      <c r="OAK69" s="666"/>
      <c r="OAL69" s="666"/>
      <c r="OAM69" s="666"/>
      <c r="OAN69" s="666"/>
      <c r="OAO69" s="666"/>
      <c r="OAP69" s="666"/>
      <c r="OAQ69" s="666"/>
      <c r="OAR69" s="1453"/>
      <c r="OAS69" s="1453"/>
      <c r="OAT69" s="1453"/>
      <c r="OAU69" s="1454"/>
      <c r="OAV69" s="666"/>
      <c r="OAW69" s="666"/>
      <c r="OAX69" s="666"/>
      <c r="OAY69" s="1455"/>
      <c r="OAZ69" s="666"/>
      <c r="OBA69" s="666"/>
      <c r="OBB69" s="666"/>
      <c r="OBC69" s="666"/>
      <c r="OBD69" s="666"/>
      <c r="OBE69" s="666"/>
      <c r="OBF69" s="666"/>
      <c r="OBG69" s="666"/>
      <c r="OBH69" s="666"/>
      <c r="OBI69" s="1453"/>
      <c r="OBJ69" s="1453"/>
      <c r="OBK69" s="1453"/>
      <c r="OBL69" s="1454"/>
      <c r="OBM69" s="666"/>
      <c r="OBN69" s="666"/>
      <c r="OBO69" s="666"/>
      <c r="OBP69" s="1455"/>
      <c r="OBQ69" s="666"/>
      <c r="OBR69" s="666"/>
      <c r="OBS69" s="666"/>
      <c r="OBT69" s="666"/>
      <c r="OBU69" s="666"/>
      <c r="OBV69" s="666"/>
      <c r="OBW69" s="666"/>
      <c r="OBX69" s="666"/>
      <c r="OBY69" s="666"/>
      <c r="OBZ69" s="1453"/>
      <c r="OCA69" s="1453"/>
      <c r="OCB69" s="1453"/>
      <c r="OCC69" s="1454"/>
      <c r="OCD69" s="666"/>
      <c r="OCE69" s="666"/>
      <c r="OCF69" s="666"/>
      <c r="OCG69" s="1455"/>
      <c r="OCH69" s="666"/>
      <c r="OCI69" s="666"/>
      <c r="OCJ69" s="666"/>
      <c r="OCK69" s="666"/>
      <c r="OCL69" s="666"/>
      <c r="OCM69" s="666"/>
      <c r="OCN69" s="666"/>
      <c r="OCO69" s="666"/>
      <c r="OCP69" s="666"/>
      <c r="OCQ69" s="1453"/>
      <c r="OCR69" s="1453"/>
      <c r="OCS69" s="1453"/>
      <c r="OCT69" s="1454"/>
      <c r="OCU69" s="666"/>
      <c r="OCV69" s="666"/>
      <c r="OCW69" s="666"/>
      <c r="OCX69" s="1455"/>
      <c r="OCY69" s="666"/>
      <c r="OCZ69" s="666"/>
      <c r="ODA69" s="666"/>
      <c r="ODB69" s="666"/>
      <c r="ODC69" s="666"/>
      <c r="ODD69" s="666"/>
      <c r="ODE69" s="666"/>
      <c r="ODF69" s="666"/>
      <c r="ODG69" s="666"/>
      <c r="ODH69" s="1453"/>
      <c r="ODI69" s="1453"/>
      <c r="ODJ69" s="1453"/>
      <c r="ODK69" s="1454"/>
      <c r="ODL69" s="666"/>
      <c r="ODM69" s="666"/>
      <c r="ODN69" s="666"/>
      <c r="ODO69" s="1455"/>
      <c r="ODP69" s="666"/>
      <c r="ODQ69" s="666"/>
      <c r="ODR69" s="666"/>
      <c r="ODS69" s="666"/>
      <c r="ODT69" s="666"/>
      <c r="ODU69" s="666"/>
      <c r="ODV69" s="666"/>
      <c r="ODW69" s="666"/>
      <c r="ODX69" s="666"/>
      <c r="ODY69" s="1453"/>
      <c r="ODZ69" s="1453"/>
      <c r="OEA69" s="1453"/>
      <c r="OEB69" s="1454"/>
      <c r="OEC69" s="666"/>
      <c r="OED69" s="666"/>
      <c r="OEE69" s="666"/>
      <c r="OEF69" s="1455"/>
      <c r="OEG69" s="666"/>
      <c r="OEH69" s="666"/>
      <c r="OEI69" s="666"/>
      <c r="OEJ69" s="666"/>
      <c r="OEK69" s="666"/>
      <c r="OEL69" s="666"/>
      <c r="OEM69" s="666"/>
      <c r="OEN69" s="666"/>
      <c r="OEO69" s="666"/>
      <c r="OEP69" s="1453"/>
      <c r="OEQ69" s="1453"/>
      <c r="OER69" s="1453"/>
      <c r="OES69" s="1454"/>
      <c r="OET69" s="666"/>
      <c r="OEU69" s="666"/>
      <c r="OEV69" s="666"/>
      <c r="OEW69" s="1455"/>
      <c r="OEX69" s="666"/>
      <c r="OEY69" s="666"/>
      <c r="OEZ69" s="666"/>
      <c r="OFA69" s="666"/>
      <c r="OFB69" s="666"/>
      <c r="OFC69" s="666"/>
      <c r="OFD69" s="666"/>
      <c r="OFE69" s="666"/>
      <c r="OFF69" s="666"/>
      <c r="OFG69" s="1453"/>
      <c r="OFH69" s="1453"/>
      <c r="OFI69" s="1453"/>
      <c r="OFJ69" s="1454"/>
      <c r="OFK69" s="666"/>
      <c r="OFL69" s="666"/>
      <c r="OFM69" s="666"/>
      <c r="OFN69" s="1455"/>
      <c r="OFO69" s="666"/>
      <c r="OFP69" s="666"/>
      <c r="OFQ69" s="666"/>
      <c r="OFR69" s="666"/>
      <c r="OFS69" s="666"/>
      <c r="OFT69" s="666"/>
      <c r="OFU69" s="666"/>
      <c r="OFV69" s="666"/>
      <c r="OFW69" s="666"/>
      <c r="OFX69" s="1453"/>
      <c r="OFY69" s="1453"/>
      <c r="OFZ69" s="1453"/>
      <c r="OGA69" s="1454"/>
      <c r="OGB69" s="666"/>
      <c r="OGC69" s="666"/>
      <c r="OGD69" s="666"/>
      <c r="OGE69" s="1455"/>
      <c r="OGF69" s="666"/>
      <c r="OGG69" s="666"/>
      <c r="OGH69" s="666"/>
      <c r="OGI69" s="666"/>
      <c r="OGJ69" s="666"/>
      <c r="OGK69" s="666"/>
      <c r="OGL69" s="666"/>
      <c r="OGM69" s="666"/>
      <c r="OGN69" s="666"/>
      <c r="OGO69" s="1453"/>
      <c r="OGP69" s="1453"/>
      <c r="OGQ69" s="1453"/>
      <c r="OGR69" s="1454"/>
      <c r="OGS69" s="666"/>
      <c r="OGT69" s="666"/>
      <c r="OGU69" s="666"/>
      <c r="OGV69" s="1455"/>
      <c r="OGW69" s="666"/>
      <c r="OGX69" s="666"/>
      <c r="OGY69" s="666"/>
      <c r="OGZ69" s="666"/>
      <c r="OHA69" s="666"/>
      <c r="OHB69" s="666"/>
      <c r="OHC69" s="666"/>
      <c r="OHD69" s="666"/>
      <c r="OHE69" s="666"/>
      <c r="OHF69" s="1453"/>
      <c r="OHG69" s="1453"/>
      <c r="OHH69" s="1453"/>
      <c r="OHI69" s="1454"/>
      <c r="OHJ69" s="666"/>
      <c r="OHK69" s="666"/>
      <c r="OHL69" s="666"/>
      <c r="OHM69" s="1455"/>
      <c r="OHN69" s="666"/>
      <c r="OHO69" s="666"/>
      <c r="OHP69" s="666"/>
      <c r="OHQ69" s="666"/>
      <c r="OHR69" s="666"/>
      <c r="OHS69" s="666"/>
      <c r="OHT69" s="666"/>
      <c r="OHU69" s="666"/>
      <c r="OHV69" s="666"/>
      <c r="OHW69" s="1453"/>
      <c r="OHX69" s="1453"/>
      <c r="OHY69" s="1453"/>
      <c r="OHZ69" s="1454"/>
      <c r="OIA69" s="666"/>
      <c r="OIB69" s="666"/>
      <c r="OIC69" s="666"/>
      <c r="OID69" s="1455"/>
      <c r="OIE69" s="666"/>
      <c r="OIF69" s="666"/>
      <c r="OIG69" s="666"/>
      <c r="OIH69" s="666"/>
      <c r="OII69" s="666"/>
      <c r="OIJ69" s="666"/>
      <c r="OIK69" s="666"/>
      <c r="OIL69" s="666"/>
      <c r="OIM69" s="666"/>
      <c r="OIN69" s="1453"/>
      <c r="OIO69" s="1453"/>
      <c r="OIP69" s="1453"/>
      <c r="OIQ69" s="1454"/>
      <c r="OIR69" s="666"/>
      <c r="OIS69" s="666"/>
      <c r="OIT69" s="666"/>
      <c r="OIU69" s="1455"/>
      <c r="OIV69" s="666"/>
      <c r="OIW69" s="666"/>
      <c r="OIX69" s="666"/>
      <c r="OIY69" s="666"/>
      <c r="OIZ69" s="666"/>
      <c r="OJA69" s="666"/>
      <c r="OJB69" s="666"/>
      <c r="OJC69" s="666"/>
      <c r="OJD69" s="666"/>
      <c r="OJE69" s="1453"/>
      <c r="OJF69" s="1453"/>
      <c r="OJG69" s="1453"/>
      <c r="OJH69" s="1454"/>
      <c r="OJI69" s="666"/>
      <c r="OJJ69" s="666"/>
      <c r="OJK69" s="666"/>
      <c r="OJL69" s="1455"/>
      <c r="OJM69" s="666"/>
      <c r="OJN69" s="666"/>
      <c r="OJO69" s="666"/>
      <c r="OJP69" s="666"/>
      <c r="OJQ69" s="666"/>
      <c r="OJR69" s="666"/>
      <c r="OJS69" s="666"/>
      <c r="OJT69" s="666"/>
      <c r="OJU69" s="666"/>
      <c r="OJV69" s="1453"/>
      <c r="OJW69" s="1453"/>
      <c r="OJX69" s="1453"/>
      <c r="OJY69" s="1454"/>
      <c r="OJZ69" s="666"/>
      <c r="OKA69" s="666"/>
      <c r="OKB69" s="666"/>
      <c r="OKC69" s="1455"/>
      <c r="OKD69" s="666"/>
      <c r="OKE69" s="666"/>
      <c r="OKF69" s="666"/>
      <c r="OKG69" s="666"/>
      <c r="OKH69" s="666"/>
      <c r="OKI69" s="666"/>
      <c r="OKJ69" s="666"/>
      <c r="OKK69" s="666"/>
      <c r="OKL69" s="666"/>
      <c r="OKM69" s="1453"/>
      <c r="OKN69" s="1453"/>
      <c r="OKO69" s="1453"/>
      <c r="OKP69" s="1454"/>
      <c r="OKQ69" s="666"/>
      <c r="OKR69" s="666"/>
      <c r="OKS69" s="666"/>
      <c r="OKT69" s="1455"/>
      <c r="OKU69" s="666"/>
      <c r="OKV69" s="666"/>
      <c r="OKW69" s="666"/>
      <c r="OKX69" s="666"/>
      <c r="OKY69" s="666"/>
      <c r="OKZ69" s="666"/>
      <c r="OLA69" s="666"/>
      <c r="OLB69" s="666"/>
      <c r="OLC69" s="666"/>
      <c r="OLD69" s="1453"/>
      <c r="OLE69" s="1453"/>
      <c r="OLF69" s="1453"/>
      <c r="OLG69" s="1454"/>
      <c r="OLH69" s="666"/>
      <c r="OLI69" s="666"/>
      <c r="OLJ69" s="666"/>
      <c r="OLK69" s="1455"/>
      <c r="OLL69" s="666"/>
      <c r="OLM69" s="666"/>
      <c r="OLN69" s="666"/>
      <c r="OLO69" s="666"/>
      <c r="OLP69" s="666"/>
      <c r="OLQ69" s="666"/>
      <c r="OLR69" s="666"/>
      <c r="OLS69" s="666"/>
      <c r="OLT69" s="666"/>
      <c r="OLU69" s="1453"/>
      <c r="OLV69" s="1453"/>
      <c r="OLW69" s="1453"/>
      <c r="OLX69" s="1454"/>
      <c r="OLY69" s="666"/>
      <c r="OLZ69" s="666"/>
      <c r="OMA69" s="666"/>
      <c r="OMB69" s="1455"/>
      <c r="OMC69" s="666"/>
      <c r="OMD69" s="666"/>
      <c r="OME69" s="666"/>
      <c r="OMF69" s="666"/>
      <c r="OMG69" s="666"/>
      <c r="OMH69" s="666"/>
      <c r="OMI69" s="666"/>
      <c r="OMJ69" s="666"/>
      <c r="OMK69" s="666"/>
      <c r="OML69" s="1453"/>
      <c r="OMM69" s="1453"/>
      <c r="OMN69" s="1453"/>
      <c r="OMO69" s="1454"/>
      <c r="OMP69" s="666"/>
      <c r="OMQ69" s="666"/>
      <c r="OMR69" s="666"/>
      <c r="OMS69" s="1455"/>
      <c r="OMT69" s="666"/>
      <c r="OMU69" s="666"/>
      <c r="OMV69" s="666"/>
      <c r="OMW69" s="666"/>
      <c r="OMX69" s="666"/>
      <c r="OMY69" s="666"/>
      <c r="OMZ69" s="666"/>
      <c r="ONA69" s="666"/>
      <c r="ONB69" s="666"/>
      <c r="ONC69" s="1453"/>
      <c r="OND69" s="1453"/>
      <c r="ONE69" s="1453"/>
      <c r="ONF69" s="1454"/>
      <c r="ONG69" s="666"/>
      <c r="ONH69" s="666"/>
      <c r="ONI69" s="666"/>
      <c r="ONJ69" s="1455"/>
      <c r="ONK69" s="666"/>
      <c r="ONL69" s="666"/>
      <c r="ONM69" s="666"/>
      <c r="ONN69" s="666"/>
      <c r="ONO69" s="666"/>
      <c r="ONP69" s="666"/>
      <c r="ONQ69" s="666"/>
      <c r="ONR69" s="666"/>
      <c r="ONS69" s="666"/>
      <c r="ONT69" s="1453"/>
      <c r="ONU69" s="1453"/>
      <c r="ONV69" s="1453"/>
      <c r="ONW69" s="1454"/>
      <c r="ONX69" s="666"/>
      <c r="ONY69" s="666"/>
      <c r="ONZ69" s="666"/>
      <c r="OOA69" s="1455"/>
      <c r="OOB69" s="666"/>
      <c r="OOC69" s="666"/>
      <c r="OOD69" s="666"/>
      <c r="OOE69" s="666"/>
      <c r="OOF69" s="666"/>
      <c r="OOG69" s="666"/>
      <c r="OOH69" s="666"/>
      <c r="OOI69" s="666"/>
      <c r="OOJ69" s="666"/>
      <c r="OOK69" s="1453"/>
      <c r="OOL69" s="1453"/>
      <c r="OOM69" s="1453"/>
      <c r="OON69" s="1454"/>
      <c r="OOO69" s="666"/>
      <c r="OOP69" s="666"/>
      <c r="OOQ69" s="666"/>
      <c r="OOR69" s="1455"/>
      <c r="OOS69" s="666"/>
      <c r="OOT69" s="666"/>
      <c r="OOU69" s="666"/>
      <c r="OOV69" s="666"/>
      <c r="OOW69" s="666"/>
      <c r="OOX69" s="666"/>
      <c r="OOY69" s="666"/>
      <c r="OOZ69" s="666"/>
      <c r="OPA69" s="666"/>
      <c r="OPB69" s="1453"/>
      <c r="OPC69" s="1453"/>
      <c r="OPD69" s="1453"/>
      <c r="OPE69" s="1454"/>
      <c r="OPF69" s="666"/>
      <c r="OPG69" s="666"/>
      <c r="OPH69" s="666"/>
      <c r="OPI69" s="1455"/>
      <c r="OPJ69" s="666"/>
      <c r="OPK69" s="666"/>
      <c r="OPL69" s="666"/>
      <c r="OPM69" s="666"/>
      <c r="OPN69" s="666"/>
      <c r="OPO69" s="666"/>
      <c r="OPP69" s="666"/>
      <c r="OPQ69" s="666"/>
      <c r="OPR69" s="666"/>
      <c r="OPS69" s="1453"/>
      <c r="OPT69" s="1453"/>
      <c r="OPU69" s="1453"/>
      <c r="OPV69" s="1454"/>
      <c r="OPW69" s="666"/>
      <c r="OPX69" s="666"/>
      <c r="OPY69" s="666"/>
      <c r="OPZ69" s="1455"/>
      <c r="OQA69" s="666"/>
      <c r="OQB69" s="666"/>
      <c r="OQC69" s="666"/>
      <c r="OQD69" s="666"/>
      <c r="OQE69" s="666"/>
      <c r="OQF69" s="666"/>
      <c r="OQG69" s="666"/>
      <c r="OQH69" s="666"/>
      <c r="OQI69" s="666"/>
      <c r="OQJ69" s="1453"/>
      <c r="OQK69" s="1453"/>
      <c r="OQL69" s="1453"/>
      <c r="OQM69" s="1454"/>
      <c r="OQN69" s="666"/>
      <c r="OQO69" s="666"/>
      <c r="OQP69" s="666"/>
      <c r="OQQ69" s="1455"/>
      <c r="OQR69" s="666"/>
      <c r="OQS69" s="666"/>
      <c r="OQT69" s="666"/>
      <c r="OQU69" s="666"/>
      <c r="OQV69" s="666"/>
      <c r="OQW69" s="666"/>
      <c r="OQX69" s="666"/>
      <c r="OQY69" s="666"/>
      <c r="OQZ69" s="666"/>
      <c r="ORA69" s="1453"/>
      <c r="ORB69" s="1453"/>
      <c r="ORC69" s="1453"/>
      <c r="ORD69" s="1454"/>
      <c r="ORE69" s="666"/>
      <c r="ORF69" s="666"/>
      <c r="ORG69" s="666"/>
      <c r="ORH69" s="1455"/>
      <c r="ORI69" s="666"/>
      <c r="ORJ69" s="666"/>
      <c r="ORK69" s="666"/>
      <c r="ORL69" s="666"/>
      <c r="ORM69" s="666"/>
      <c r="ORN69" s="666"/>
      <c r="ORO69" s="666"/>
      <c r="ORP69" s="666"/>
      <c r="ORQ69" s="666"/>
      <c r="ORR69" s="1453"/>
      <c r="ORS69" s="1453"/>
      <c r="ORT69" s="1453"/>
      <c r="ORU69" s="1454"/>
      <c r="ORV69" s="666"/>
      <c r="ORW69" s="666"/>
      <c r="ORX69" s="666"/>
      <c r="ORY69" s="1455"/>
      <c r="ORZ69" s="666"/>
      <c r="OSA69" s="666"/>
      <c r="OSB69" s="666"/>
      <c r="OSC69" s="666"/>
      <c r="OSD69" s="666"/>
      <c r="OSE69" s="666"/>
      <c r="OSF69" s="666"/>
      <c r="OSG69" s="666"/>
      <c r="OSH69" s="666"/>
      <c r="OSI69" s="1453"/>
      <c r="OSJ69" s="1453"/>
      <c r="OSK69" s="1453"/>
      <c r="OSL69" s="1454"/>
      <c r="OSM69" s="666"/>
      <c r="OSN69" s="666"/>
      <c r="OSO69" s="666"/>
      <c r="OSP69" s="1455"/>
      <c r="OSQ69" s="666"/>
      <c r="OSR69" s="666"/>
      <c r="OSS69" s="666"/>
      <c r="OST69" s="666"/>
      <c r="OSU69" s="666"/>
      <c r="OSV69" s="666"/>
      <c r="OSW69" s="666"/>
      <c r="OSX69" s="666"/>
      <c r="OSY69" s="666"/>
      <c r="OSZ69" s="1453"/>
      <c r="OTA69" s="1453"/>
      <c r="OTB69" s="1453"/>
      <c r="OTC69" s="1454"/>
      <c r="OTD69" s="666"/>
      <c r="OTE69" s="666"/>
      <c r="OTF69" s="666"/>
      <c r="OTG69" s="1455"/>
      <c r="OTH69" s="666"/>
      <c r="OTI69" s="666"/>
      <c r="OTJ69" s="666"/>
      <c r="OTK69" s="666"/>
      <c r="OTL69" s="666"/>
      <c r="OTM69" s="666"/>
      <c r="OTN69" s="666"/>
      <c r="OTO69" s="666"/>
      <c r="OTP69" s="666"/>
      <c r="OTQ69" s="1453"/>
      <c r="OTR69" s="1453"/>
      <c r="OTS69" s="1453"/>
      <c r="OTT69" s="1454"/>
      <c r="OTU69" s="666"/>
      <c r="OTV69" s="666"/>
      <c r="OTW69" s="666"/>
      <c r="OTX69" s="1455"/>
      <c r="OTY69" s="666"/>
      <c r="OTZ69" s="666"/>
      <c r="OUA69" s="666"/>
      <c r="OUB69" s="666"/>
      <c r="OUC69" s="666"/>
      <c r="OUD69" s="666"/>
      <c r="OUE69" s="666"/>
      <c r="OUF69" s="666"/>
      <c r="OUG69" s="666"/>
      <c r="OUH69" s="1453"/>
      <c r="OUI69" s="1453"/>
      <c r="OUJ69" s="1453"/>
      <c r="OUK69" s="1454"/>
      <c r="OUL69" s="666"/>
      <c r="OUM69" s="666"/>
      <c r="OUN69" s="666"/>
      <c r="OUO69" s="1455"/>
      <c r="OUP69" s="666"/>
      <c r="OUQ69" s="666"/>
      <c r="OUR69" s="666"/>
      <c r="OUS69" s="666"/>
      <c r="OUT69" s="666"/>
      <c r="OUU69" s="666"/>
      <c r="OUV69" s="666"/>
      <c r="OUW69" s="666"/>
      <c r="OUX69" s="666"/>
      <c r="OUY69" s="1453"/>
      <c r="OUZ69" s="1453"/>
      <c r="OVA69" s="1453"/>
      <c r="OVB69" s="1454"/>
      <c r="OVC69" s="666"/>
      <c r="OVD69" s="666"/>
      <c r="OVE69" s="666"/>
      <c r="OVF69" s="1455"/>
      <c r="OVG69" s="666"/>
      <c r="OVH69" s="666"/>
      <c r="OVI69" s="666"/>
      <c r="OVJ69" s="666"/>
      <c r="OVK69" s="666"/>
      <c r="OVL69" s="666"/>
      <c r="OVM69" s="666"/>
      <c r="OVN69" s="666"/>
      <c r="OVO69" s="666"/>
      <c r="OVP69" s="1453"/>
      <c r="OVQ69" s="1453"/>
      <c r="OVR69" s="1453"/>
      <c r="OVS69" s="1454"/>
      <c r="OVT69" s="666"/>
      <c r="OVU69" s="666"/>
      <c r="OVV69" s="666"/>
      <c r="OVW69" s="1455"/>
      <c r="OVX69" s="666"/>
      <c r="OVY69" s="666"/>
      <c r="OVZ69" s="666"/>
      <c r="OWA69" s="666"/>
      <c r="OWB69" s="666"/>
      <c r="OWC69" s="666"/>
      <c r="OWD69" s="666"/>
      <c r="OWE69" s="666"/>
      <c r="OWF69" s="666"/>
      <c r="OWG69" s="1453"/>
      <c r="OWH69" s="1453"/>
      <c r="OWI69" s="1453"/>
      <c r="OWJ69" s="1454"/>
      <c r="OWK69" s="666"/>
      <c r="OWL69" s="666"/>
      <c r="OWM69" s="666"/>
      <c r="OWN69" s="1455"/>
      <c r="OWO69" s="666"/>
      <c r="OWP69" s="666"/>
      <c r="OWQ69" s="666"/>
      <c r="OWR69" s="666"/>
      <c r="OWS69" s="666"/>
      <c r="OWT69" s="666"/>
      <c r="OWU69" s="666"/>
      <c r="OWV69" s="666"/>
      <c r="OWW69" s="666"/>
      <c r="OWX69" s="1453"/>
      <c r="OWY69" s="1453"/>
      <c r="OWZ69" s="1453"/>
      <c r="OXA69" s="1454"/>
      <c r="OXB69" s="666"/>
      <c r="OXC69" s="666"/>
      <c r="OXD69" s="666"/>
      <c r="OXE69" s="1455"/>
      <c r="OXF69" s="666"/>
      <c r="OXG69" s="666"/>
      <c r="OXH69" s="666"/>
      <c r="OXI69" s="666"/>
      <c r="OXJ69" s="666"/>
      <c r="OXK69" s="666"/>
      <c r="OXL69" s="666"/>
      <c r="OXM69" s="666"/>
      <c r="OXN69" s="666"/>
      <c r="OXO69" s="1453"/>
      <c r="OXP69" s="1453"/>
      <c r="OXQ69" s="1453"/>
      <c r="OXR69" s="1454"/>
      <c r="OXS69" s="666"/>
      <c r="OXT69" s="666"/>
      <c r="OXU69" s="666"/>
      <c r="OXV69" s="1455"/>
      <c r="OXW69" s="666"/>
      <c r="OXX69" s="666"/>
      <c r="OXY69" s="666"/>
      <c r="OXZ69" s="666"/>
      <c r="OYA69" s="666"/>
      <c r="OYB69" s="666"/>
      <c r="OYC69" s="666"/>
      <c r="OYD69" s="666"/>
      <c r="OYE69" s="666"/>
      <c r="OYF69" s="1453"/>
      <c r="OYG69" s="1453"/>
      <c r="OYH69" s="1453"/>
      <c r="OYI69" s="1454"/>
      <c r="OYJ69" s="666"/>
      <c r="OYK69" s="666"/>
      <c r="OYL69" s="666"/>
      <c r="OYM69" s="1455"/>
      <c r="OYN69" s="666"/>
      <c r="OYO69" s="666"/>
      <c r="OYP69" s="666"/>
      <c r="OYQ69" s="666"/>
      <c r="OYR69" s="666"/>
      <c r="OYS69" s="666"/>
      <c r="OYT69" s="666"/>
      <c r="OYU69" s="666"/>
      <c r="OYV69" s="666"/>
      <c r="OYW69" s="1453"/>
      <c r="OYX69" s="1453"/>
      <c r="OYY69" s="1453"/>
      <c r="OYZ69" s="1454"/>
      <c r="OZA69" s="666"/>
      <c r="OZB69" s="666"/>
      <c r="OZC69" s="666"/>
      <c r="OZD69" s="1455"/>
      <c r="OZE69" s="666"/>
      <c r="OZF69" s="666"/>
      <c r="OZG69" s="666"/>
      <c r="OZH69" s="666"/>
      <c r="OZI69" s="666"/>
      <c r="OZJ69" s="666"/>
      <c r="OZK69" s="666"/>
      <c r="OZL69" s="666"/>
      <c r="OZM69" s="666"/>
      <c r="OZN69" s="1453"/>
      <c r="OZO69" s="1453"/>
      <c r="OZP69" s="1453"/>
      <c r="OZQ69" s="1454"/>
      <c r="OZR69" s="666"/>
      <c r="OZS69" s="666"/>
      <c r="OZT69" s="666"/>
      <c r="OZU69" s="1455"/>
      <c r="OZV69" s="666"/>
      <c r="OZW69" s="666"/>
      <c r="OZX69" s="666"/>
      <c r="OZY69" s="666"/>
      <c r="OZZ69" s="666"/>
      <c r="PAA69" s="666"/>
      <c r="PAB69" s="666"/>
      <c r="PAC69" s="666"/>
      <c r="PAD69" s="666"/>
      <c r="PAE69" s="1453"/>
      <c r="PAF69" s="1453"/>
      <c r="PAG69" s="1453"/>
      <c r="PAH69" s="1454"/>
      <c r="PAI69" s="666"/>
      <c r="PAJ69" s="666"/>
      <c r="PAK69" s="666"/>
      <c r="PAL69" s="1455"/>
      <c r="PAM69" s="666"/>
      <c r="PAN69" s="666"/>
      <c r="PAO69" s="666"/>
      <c r="PAP69" s="666"/>
      <c r="PAQ69" s="666"/>
      <c r="PAR69" s="666"/>
      <c r="PAS69" s="666"/>
      <c r="PAT69" s="666"/>
      <c r="PAU69" s="666"/>
      <c r="PAV69" s="1453"/>
      <c r="PAW69" s="1453"/>
      <c r="PAX69" s="1453"/>
      <c r="PAY69" s="1454"/>
      <c r="PAZ69" s="666"/>
      <c r="PBA69" s="666"/>
      <c r="PBB69" s="666"/>
      <c r="PBC69" s="1455"/>
      <c r="PBD69" s="666"/>
      <c r="PBE69" s="666"/>
      <c r="PBF69" s="666"/>
      <c r="PBG69" s="666"/>
      <c r="PBH69" s="666"/>
      <c r="PBI69" s="666"/>
      <c r="PBJ69" s="666"/>
      <c r="PBK69" s="666"/>
      <c r="PBL69" s="666"/>
      <c r="PBM69" s="1453"/>
      <c r="PBN69" s="1453"/>
      <c r="PBO69" s="1453"/>
      <c r="PBP69" s="1454"/>
      <c r="PBQ69" s="666"/>
      <c r="PBR69" s="666"/>
      <c r="PBS69" s="666"/>
      <c r="PBT69" s="1455"/>
      <c r="PBU69" s="666"/>
      <c r="PBV69" s="666"/>
      <c r="PBW69" s="666"/>
      <c r="PBX69" s="666"/>
      <c r="PBY69" s="666"/>
      <c r="PBZ69" s="666"/>
      <c r="PCA69" s="666"/>
      <c r="PCB69" s="666"/>
      <c r="PCC69" s="666"/>
      <c r="PCD69" s="1453"/>
      <c r="PCE69" s="1453"/>
      <c r="PCF69" s="1453"/>
      <c r="PCG69" s="1454"/>
      <c r="PCH69" s="666"/>
      <c r="PCI69" s="666"/>
      <c r="PCJ69" s="666"/>
      <c r="PCK69" s="1455"/>
      <c r="PCL69" s="666"/>
      <c r="PCM69" s="666"/>
      <c r="PCN69" s="666"/>
      <c r="PCO69" s="666"/>
      <c r="PCP69" s="666"/>
      <c r="PCQ69" s="666"/>
      <c r="PCR69" s="666"/>
      <c r="PCS69" s="666"/>
      <c r="PCT69" s="666"/>
      <c r="PCU69" s="1453"/>
      <c r="PCV69" s="1453"/>
      <c r="PCW69" s="1453"/>
      <c r="PCX69" s="1454"/>
      <c r="PCY69" s="666"/>
      <c r="PCZ69" s="666"/>
      <c r="PDA69" s="666"/>
      <c r="PDB69" s="1455"/>
      <c r="PDC69" s="666"/>
      <c r="PDD69" s="666"/>
      <c r="PDE69" s="666"/>
      <c r="PDF69" s="666"/>
      <c r="PDG69" s="666"/>
      <c r="PDH69" s="666"/>
      <c r="PDI69" s="666"/>
      <c r="PDJ69" s="666"/>
      <c r="PDK69" s="666"/>
      <c r="PDL69" s="1453"/>
      <c r="PDM69" s="1453"/>
      <c r="PDN69" s="1453"/>
      <c r="PDO69" s="1454"/>
      <c r="PDP69" s="666"/>
      <c r="PDQ69" s="666"/>
      <c r="PDR69" s="666"/>
      <c r="PDS69" s="1455"/>
      <c r="PDT69" s="666"/>
      <c r="PDU69" s="666"/>
      <c r="PDV69" s="666"/>
      <c r="PDW69" s="666"/>
      <c r="PDX69" s="666"/>
      <c r="PDY69" s="666"/>
      <c r="PDZ69" s="666"/>
      <c r="PEA69" s="666"/>
      <c r="PEB69" s="666"/>
      <c r="PEC69" s="1453"/>
      <c r="PED69" s="1453"/>
      <c r="PEE69" s="1453"/>
      <c r="PEF69" s="1454"/>
      <c r="PEG69" s="666"/>
      <c r="PEH69" s="666"/>
      <c r="PEI69" s="666"/>
      <c r="PEJ69" s="1455"/>
      <c r="PEK69" s="666"/>
      <c r="PEL69" s="666"/>
      <c r="PEM69" s="666"/>
      <c r="PEN69" s="666"/>
      <c r="PEO69" s="666"/>
      <c r="PEP69" s="666"/>
      <c r="PEQ69" s="666"/>
      <c r="PER69" s="666"/>
      <c r="PES69" s="666"/>
      <c r="PET69" s="1453"/>
      <c r="PEU69" s="1453"/>
      <c r="PEV69" s="1453"/>
      <c r="PEW69" s="1454"/>
      <c r="PEX69" s="666"/>
      <c r="PEY69" s="666"/>
      <c r="PEZ69" s="666"/>
      <c r="PFA69" s="1455"/>
      <c r="PFB69" s="666"/>
      <c r="PFC69" s="666"/>
      <c r="PFD69" s="666"/>
      <c r="PFE69" s="666"/>
      <c r="PFF69" s="666"/>
      <c r="PFG69" s="666"/>
      <c r="PFH69" s="666"/>
      <c r="PFI69" s="666"/>
      <c r="PFJ69" s="666"/>
      <c r="PFK69" s="1453"/>
      <c r="PFL69" s="1453"/>
      <c r="PFM69" s="1453"/>
      <c r="PFN69" s="1454"/>
      <c r="PFO69" s="666"/>
      <c r="PFP69" s="666"/>
      <c r="PFQ69" s="666"/>
      <c r="PFR69" s="1455"/>
      <c r="PFS69" s="666"/>
      <c r="PFT69" s="666"/>
      <c r="PFU69" s="666"/>
      <c r="PFV69" s="666"/>
      <c r="PFW69" s="666"/>
      <c r="PFX69" s="666"/>
      <c r="PFY69" s="666"/>
      <c r="PFZ69" s="666"/>
      <c r="PGA69" s="666"/>
      <c r="PGB69" s="1453"/>
      <c r="PGC69" s="1453"/>
      <c r="PGD69" s="1453"/>
      <c r="PGE69" s="1454"/>
      <c r="PGF69" s="666"/>
      <c r="PGG69" s="666"/>
      <c r="PGH69" s="666"/>
      <c r="PGI69" s="1455"/>
      <c r="PGJ69" s="666"/>
      <c r="PGK69" s="666"/>
      <c r="PGL69" s="666"/>
      <c r="PGM69" s="666"/>
      <c r="PGN69" s="666"/>
      <c r="PGO69" s="666"/>
      <c r="PGP69" s="666"/>
      <c r="PGQ69" s="666"/>
      <c r="PGR69" s="666"/>
      <c r="PGS69" s="1453"/>
      <c r="PGT69" s="1453"/>
      <c r="PGU69" s="1453"/>
      <c r="PGV69" s="1454"/>
      <c r="PGW69" s="666"/>
      <c r="PGX69" s="666"/>
      <c r="PGY69" s="666"/>
      <c r="PGZ69" s="1455"/>
      <c r="PHA69" s="666"/>
      <c r="PHB69" s="666"/>
      <c r="PHC69" s="666"/>
      <c r="PHD69" s="666"/>
      <c r="PHE69" s="666"/>
      <c r="PHF69" s="666"/>
      <c r="PHG69" s="666"/>
      <c r="PHH69" s="666"/>
      <c r="PHI69" s="666"/>
      <c r="PHJ69" s="1453"/>
      <c r="PHK69" s="1453"/>
      <c r="PHL69" s="1453"/>
      <c r="PHM69" s="1454"/>
      <c r="PHN69" s="666"/>
      <c r="PHO69" s="666"/>
      <c r="PHP69" s="666"/>
      <c r="PHQ69" s="1455"/>
      <c r="PHR69" s="666"/>
      <c r="PHS69" s="666"/>
      <c r="PHT69" s="666"/>
      <c r="PHU69" s="666"/>
      <c r="PHV69" s="666"/>
      <c r="PHW69" s="666"/>
      <c r="PHX69" s="666"/>
      <c r="PHY69" s="666"/>
      <c r="PHZ69" s="666"/>
      <c r="PIA69" s="1453"/>
      <c r="PIB69" s="1453"/>
      <c r="PIC69" s="1453"/>
      <c r="PID69" s="1454"/>
      <c r="PIE69" s="666"/>
      <c r="PIF69" s="666"/>
      <c r="PIG69" s="666"/>
      <c r="PIH69" s="1455"/>
      <c r="PII69" s="666"/>
      <c r="PIJ69" s="666"/>
      <c r="PIK69" s="666"/>
      <c r="PIL69" s="666"/>
      <c r="PIM69" s="666"/>
      <c r="PIN69" s="666"/>
      <c r="PIO69" s="666"/>
      <c r="PIP69" s="666"/>
      <c r="PIQ69" s="666"/>
      <c r="PIR69" s="1453"/>
      <c r="PIS69" s="1453"/>
      <c r="PIT69" s="1453"/>
      <c r="PIU69" s="1454"/>
      <c r="PIV69" s="666"/>
      <c r="PIW69" s="666"/>
      <c r="PIX69" s="666"/>
      <c r="PIY69" s="1455"/>
      <c r="PIZ69" s="666"/>
      <c r="PJA69" s="666"/>
      <c r="PJB69" s="666"/>
      <c r="PJC69" s="666"/>
      <c r="PJD69" s="666"/>
      <c r="PJE69" s="666"/>
      <c r="PJF69" s="666"/>
      <c r="PJG69" s="666"/>
      <c r="PJH69" s="666"/>
      <c r="PJI69" s="1453"/>
      <c r="PJJ69" s="1453"/>
      <c r="PJK69" s="1453"/>
      <c r="PJL69" s="1454"/>
      <c r="PJM69" s="666"/>
      <c r="PJN69" s="666"/>
      <c r="PJO69" s="666"/>
      <c r="PJP69" s="1455"/>
      <c r="PJQ69" s="666"/>
      <c r="PJR69" s="666"/>
      <c r="PJS69" s="666"/>
      <c r="PJT69" s="666"/>
      <c r="PJU69" s="666"/>
      <c r="PJV69" s="666"/>
      <c r="PJW69" s="666"/>
      <c r="PJX69" s="666"/>
      <c r="PJY69" s="666"/>
      <c r="PJZ69" s="1453"/>
      <c r="PKA69" s="1453"/>
      <c r="PKB69" s="1453"/>
      <c r="PKC69" s="1454"/>
      <c r="PKD69" s="666"/>
      <c r="PKE69" s="666"/>
      <c r="PKF69" s="666"/>
      <c r="PKG69" s="1455"/>
      <c r="PKH69" s="666"/>
      <c r="PKI69" s="666"/>
      <c r="PKJ69" s="666"/>
      <c r="PKK69" s="666"/>
      <c r="PKL69" s="666"/>
      <c r="PKM69" s="666"/>
      <c r="PKN69" s="666"/>
      <c r="PKO69" s="666"/>
      <c r="PKP69" s="666"/>
      <c r="PKQ69" s="1453"/>
      <c r="PKR69" s="1453"/>
      <c r="PKS69" s="1453"/>
      <c r="PKT69" s="1454"/>
      <c r="PKU69" s="666"/>
      <c r="PKV69" s="666"/>
      <c r="PKW69" s="666"/>
      <c r="PKX69" s="1455"/>
      <c r="PKY69" s="666"/>
      <c r="PKZ69" s="666"/>
      <c r="PLA69" s="666"/>
      <c r="PLB69" s="666"/>
      <c r="PLC69" s="666"/>
      <c r="PLD69" s="666"/>
      <c r="PLE69" s="666"/>
      <c r="PLF69" s="666"/>
      <c r="PLG69" s="666"/>
      <c r="PLH69" s="1453"/>
      <c r="PLI69" s="1453"/>
      <c r="PLJ69" s="1453"/>
      <c r="PLK69" s="1454"/>
      <c r="PLL69" s="666"/>
      <c r="PLM69" s="666"/>
      <c r="PLN69" s="666"/>
      <c r="PLO69" s="1455"/>
      <c r="PLP69" s="666"/>
      <c r="PLQ69" s="666"/>
      <c r="PLR69" s="666"/>
      <c r="PLS69" s="666"/>
      <c r="PLT69" s="666"/>
      <c r="PLU69" s="666"/>
      <c r="PLV69" s="666"/>
      <c r="PLW69" s="666"/>
      <c r="PLX69" s="666"/>
      <c r="PLY69" s="1453"/>
      <c r="PLZ69" s="1453"/>
      <c r="PMA69" s="1453"/>
      <c r="PMB69" s="1454"/>
      <c r="PMC69" s="666"/>
      <c r="PMD69" s="666"/>
      <c r="PME69" s="666"/>
      <c r="PMF69" s="1455"/>
      <c r="PMG69" s="666"/>
      <c r="PMH69" s="666"/>
      <c r="PMI69" s="666"/>
      <c r="PMJ69" s="666"/>
      <c r="PMK69" s="666"/>
      <c r="PML69" s="666"/>
      <c r="PMM69" s="666"/>
      <c r="PMN69" s="666"/>
      <c r="PMO69" s="666"/>
      <c r="PMP69" s="1453"/>
      <c r="PMQ69" s="1453"/>
      <c r="PMR69" s="1453"/>
      <c r="PMS69" s="1454"/>
      <c r="PMT69" s="666"/>
      <c r="PMU69" s="666"/>
      <c r="PMV69" s="666"/>
      <c r="PMW69" s="1455"/>
      <c r="PMX69" s="666"/>
      <c r="PMY69" s="666"/>
      <c r="PMZ69" s="666"/>
      <c r="PNA69" s="666"/>
      <c r="PNB69" s="666"/>
      <c r="PNC69" s="666"/>
      <c r="PND69" s="666"/>
      <c r="PNE69" s="666"/>
      <c r="PNF69" s="666"/>
      <c r="PNG69" s="1453"/>
      <c r="PNH69" s="1453"/>
      <c r="PNI69" s="1453"/>
      <c r="PNJ69" s="1454"/>
      <c r="PNK69" s="666"/>
      <c r="PNL69" s="666"/>
      <c r="PNM69" s="666"/>
      <c r="PNN69" s="1455"/>
      <c r="PNO69" s="666"/>
      <c r="PNP69" s="666"/>
      <c r="PNQ69" s="666"/>
      <c r="PNR69" s="666"/>
      <c r="PNS69" s="666"/>
      <c r="PNT69" s="666"/>
      <c r="PNU69" s="666"/>
      <c r="PNV69" s="666"/>
      <c r="PNW69" s="666"/>
      <c r="PNX69" s="1453"/>
      <c r="PNY69" s="1453"/>
      <c r="PNZ69" s="1453"/>
      <c r="POA69" s="1454"/>
      <c r="POB69" s="666"/>
      <c r="POC69" s="666"/>
      <c r="POD69" s="666"/>
      <c r="POE69" s="1455"/>
      <c r="POF69" s="666"/>
      <c r="POG69" s="666"/>
      <c r="POH69" s="666"/>
      <c r="POI69" s="666"/>
      <c r="POJ69" s="666"/>
      <c r="POK69" s="666"/>
      <c r="POL69" s="666"/>
      <c r="POM69" s="666"/>
      <c r="PON69" s="666"/>
      <c r="POO69" s="1453"/>
      <c r="POP69" s="1453"/>
      <c r="POQ69" s="1453"/>
      <c r="POR69" s="1454"/>
      <c r="POS69" s="666"/>
      <c r="POT69" s="666"/>
      <c r="POU69" s="666"/>
      <c r="POV69" s="1455"/>
      <c r="POW69" s="666"/>
      <c r="POX69" s="666"/>
      <c r="POY69" s="666"/>
      <c r="POZ69" s="666"/>
      <c r="PPA69" s="666"/>
      <c r="PPB69" s="666"/>
      <c r="PPC69" s="666"/>
      <c r="PPD69" s="666"/>
      <c r="PPE69" s="666"/>
      <c r="PPF69" s="1453"/>
      <c r="PPG69" s="1453"/>
      <c r="PPH69" s="1453"/>
      <c r="PPI69" s="1454"/>
      <c r="PPJ69" s="666"/>
      <c r="PPK69" s="666"/>
      <c r="PPL69" s="666"/>
      <c r="PPM69" s="1455"/>
      <c r="PPN69" s="666"/>
      <c r="PPO69" s="666"/>
      <c r="PPP69" s="666"/>
      <c r="PPQ69" s="666"/>
      <c r="PPR69" s="666"/>
      <c r="PPS69" s="666"/>
      <c r="PPT69" s="666"/>
      <c r="PPU69" s="666"/>
      <c r="PPV69" s="666"/>
      <c r="PPW69" s="1453"/>
      <c r="PPX69" s="1453"/>
      <c r="PPY69" s="1453"/>
      <c r="PPZ69" s="1454"/>
      <c r="PQA69" s="666"/>
      <c r="PQB69" s="666"/>
      <c r="PQC69" s="666"/>
      <c r="PQD69" s="1455"/>
      <c r="PQE69" s="666"/>
      <c r="PQF69" s="666"/>
      <c r="PQG69" s="666"/>
      <c r="PQH69" s="666"/>
      <c r="PQI69" s="666"/>
      <c r="PQJ69" s="666"/>
      <c r="PQK69" s="666"/>
      <c r="PQL69" s="666"/>
      <c r="PQM69" s="666"/>
      <c r="PQN69" s="1453"/>
      <c r="PQO69" s="1453"/>
      <c r="PQP69" s="1453"/>
      <c r="PQQ69" s="1454"/>
      <c r="PQR69" s="666"/>
      <c r="PQS69" s="666"/>
      <c r="PQT69" s="666"/>
      <c r="PQU69" s="1455"/>
      <c r="PQV69" s="666"/>
      <c r="PQW69" s="666"/>
      <c r="PQX69" s="666"/>
      <c r="PQY69" s="666"/>
      <c r="PQZ69" s="666"/>
      <c r="PRA69" s="666"/>
      <c r="PRB69" s="666"/>
      <c r="PRC69" s="666"/>
      <c r="PRD69" s="666"/>
      <c r="PRE69" s="1453"/>
      <c r="PRF69" s="1453"/>
      <c r="PRG69" s="1453"/>
      <c r="PRH69" s="1454"/>
      <c r="PRI69" s="666"/>
      <c r="PRJ69" s="666"/>
      <c r="PRK69" s="666"/>
      <c r="PRL69" s="1455"/>
      <c r="PRM69" s="666"/>
      <c r="PRN69" s="666"/>
      <c r="PRO69" s="666"/>
      <c r="PRP69" s="666"/>
      <c r="PRQ69" s="666"/>
      <c r="PRR69" s="666"/>
      <c r="PRS69" s="666"/>
      <c r="PRT69" s="666"/>
      <c r="PRU69" s="666"/>
      <c r="PRV69" s="1453"/>
      <c r="PRW69" s="1453"/>
      <c r="PRX69" s="1453"/>
      <c r="PRY69" s="1454"/>
      <c r="PRZ69" s="666"/>
      <c r="PSA69" s="666"/>
      <c r="PSB69" s="666"/>
      <c r="PSC69" s="1455"/>
      <c r="PSD69" s="666"/>
      <c r="PSE69" s="666"/>
      <c r="PSF69" s="666"/>
      <c r="PSG69" s="666"/>
      <c r="PSH69" s="666"/>
      <c r="PSI69" s="666"/>
      <c r="PSJ69" s="666"/>
      <c r="PSK69" s="666"/>
      <c r="PSL69" s="666"/>
      <c r="PSM69" s="1453"/>
      <c r="PSN69" s="1453"/>
      <c r="PSO69" s="1453"/>
      <c r="PSP69" s="1454"/>
      <c r="PSQ69" s="666"/>
      <c r="PSR69" s="666"/>
      <c r="PSS69" s="666"/>
      <c r="PST69" s="1455"/>
      <c r="PSU69" s="666"/>
      <c r="PSV69" s="666"/>
      <c r="PSW69" s="666"/>
      <c r="PSX69" s="666"/>
      <c r="PSY69" s="666"/>
      <c r="PSZ69" s="666"/>
      <c r="PTA69" s="666"/>
      <c r="PTB69" s="666"/>
      <c r="PTC69" s="666"/>
      <c r="PTD69" s="1453"/>
      <c r="PTE69" s="1453"/>
      <c r="PTF69" s="1453"/>
      <c r="PTG69" s="1454"/>
      <c r="PTH69" s="666"/>
      <c r="PTI69" s="666"/>
      <c r="PTJ69" s="666"/>
      <c r="PTK69" s="1455"/>
      <c r="PTL69" s="666"/>
      <c r="PTM69" s="666"/>
      <c r="PTN69" s="666"/>
      <c r="PTO69" s="666"/>
      <c r="PTP69" s="666"/>
      <c r="PTQ69" s="666"/>
      <c r="PTR69" s="666"/>
      <c r="PTS69" s="666"/>
      <c r="PTT69" s="666"/>
      <c r="PTU69" s="1453"/>
      <c r="PTV69" s="1453"/>
      <c r="PTW69" s="1453"/>
      <c r="PTX69" s="1454"/>
      <c r="PTY69" s="666"/>
      <c r="PTZ69" s="666"/>
      <c r="PUA69" s="666"/>
      <c r="PUB69" s="1455"/>
      <c r="PUC69" s="666"/>
      <c r="PUD69" s="666"/>
      <c r="PUE69" s="666"/>
      <c r="PUF69" s="666"/>
      <c r="PUG69" s="666"/>
      <c r="PUH69" s="666"/>
      <c r="PUI69" s="666"/>
      <c r="PUJ69" s="666"/>
      <c r="PUK69" s="666"/>
      <c r="PUL69" s="1453"/>
      <c r="PUM69" s="1453"/>
      <c r="PUN69" s="1453"/>
      <c r="PUO69" s="1454"/>
      <c r="PUP69" s="666"/>
      <c r="PUQ69" s="666"/>
      <c r="PUR69" s="666"/>
      <c r="PUS69" s="1455"/>
      <c r="PUT69" s="666"/>
      <c r="PUU69" s="666"/>
      <c r="PUV69" s="666"/>
      <c r="PUW69" s="666"/>
      <c r="PUX69" s="666"/>
      <c r="PUY69" s="666"/>
      <c r="PUZ69" s="666"/>
      <c r="PVA69" s="666"/>
      <c r="PVB69" s="666"/>
      <c r="PVC69" s="1453"/>
      <c r="PVD69" s="1453"/>
      <c r="PVE69" s="1453"/>
      <c r="PVF69" s="1454"/>
      <c r="PVG69" s="666"/>
      <c r="PVH69" s="666"/>
      <c r="PVI69" s="666"/>
      <c r="PVJ69" s="1455"/>
      <c r="PVK69" s="666"/>
      <c r="PVL69" s="666"/>
      <c r="PVM69" s="666"/>
      <c r="PVN69" s="666"/>
      <c r="PVO69" s="666"/>
      <c r="PVP69" s="666"/>
      <c r="PVQ69" s="666"/>
      <c r="PVR69" s="666"/>
      <c r="PVS69" s="666"/>
      <c r="PVT69" s="1453"/>
      <c r="PVU69" s="1453"/>
      <c r="PVV69" s="1453"/>
      <c r="PVW69" s="1454"/>
      <c r="PVX69" s="666"/>
      <c r="PVY69" s="666"/>
      <c r="PVZ69" s="666"/>
      <c r="PWA69" s="1455"/>
      <c r="PWB69" s="666"/>
      <c r="PWC69" s="666"/>
      <c r="PWD69" s="666"/>
      <c r="PWE69" s="666"/>
      <c r="PWF69" s="666"/>
      <c r="PWG69" s="666"/>
      <c r="PWH69" s="666"/>
      <c r="PWI69" s="666"/>
      <c r="PWJ69" s="666"/>
      <c r="PWK69" s="1453"/>
      <c r="PWL69" s="1453"/>
      <c r="PWM69" s="1453"/>
      <c r="PWN69" s="1454"/>
      <c r="PWO69" s="666"/>
      <c r="PWP69" s="666"/>
      <c r="PWQ69" s="666"/>
      <c r="PWR69" s="1455"/>
      <c r="PWS69" s="666"/>
      <c r="PWT69" s="666"/>
      <c r="PWU69" s="666"/>
      <c r="PWV69" s="666"/>
      <c r="PWW69" s="666"/>
      <c r="PWX69" s="666"/>
      <c r="PWY69" s="666"/>
      <c r="PWZ69" s="666"/>
      <c r="PXA69" s="666"/>
      <c r="PXB69" s="1453"/>
      <c r="PXC69" s="1453"/>
      <c r="PXD69" s="1453"/>
      <c r="PXE69" s="1454"/>
      <c r="PXF69" s="666"/>
      <c r="PXG69" s="666"/>
      <c r="PXH69" s="666"/>
      <c r="PXI69" s="1455"/>
      <c r="PXJ69" s="666"/>
      <c r="PXK69" s="666"/>
      <c r="PXL69" s="666"/>
      <c r="PXM69" s="666"/>
      <c r="PXN69" s="666"/>
      <c r="PXO69" s="666"/>
      <c r="PXP69" s="666"/>
      <c r="PXQ69" s="666"/>
      <c r="PXR69" s="666"/>
      <c r="PXS69" s="1453"/>
      <c r="PXT69" s="1453"/>
      <c r="PXU69" s="1453"/>
      <c r="PXV69" s="1454"/>
      <c r="PXW69" s="666"/>
      <c r="PXX69" s="666"/>
      <c r="PXY69" s="666"/>
      <c r="PXZ69" s="1455"/>
      <c r="PYA69" s="666"/>
      <c r="PYB69" s="666"/>
      <c r="PYC69" s="666"/>
      <c r="PYD69" s="666"/>
      <c r="PYE69" s="666"/>
      <c r="PYF69" s="666"/>
      <c r="PYG69" s="666"/>
      <c r="PYH69" s="666"/>
      <c r="PYI69" s="666"/>
      <c r="PYJ69" s="1453"/>
      <c r="PYK69" s="1453"/>
      <c r="PYL69" s="1453"/>
      <c r="PYM69" s="1454"/>
      <c r="PYN69" s="666"/>
      <c r="PYO69" s="666"/>
      <c r="PYP69" s="666"/>
      <c r="PYQ69" s="1455"/>
      <c r="PYR69" s="666"/>
      <c r="PYS69" s="666"/>
      <c r="PYT69" s="666"/>
      <c r="PYU69" s="666"/>
      <c r="PYV69" s="666"/>
      <c r="PYW69" s="666"/>
      <c r="PYX69" s="666"/>
      <c r="PYY69" s="666"/>
      <c r="PYZ69" s="666"/>
      <c r="PZA69" s="1453"/>
      <c r="PZB69" s="1453"/>
      <c r="PZC69" s="1453"/>
      <c r="PZD69" s="1454"/>
      <c r="PZE69" s="666"/>
      <c r="PZF69" s="666"/>
      <c r="PZG69" s="666"/>
      <c r="PZH69" s="1455"/>
      <c r="PZI69" s="666"/>
      <c r="PZJ69" s="666"/>
      <c r="PZK69" s="666"/>
      <c r="PZL69" s="666"/>
      <c r="PZM69" s="666"/>
      <c r="PZN69" s="666"/>
      <c r="PZO69" s="666"/>
      <c r="PZP69" s="666"/>
      <c r="PZQ69" s="666"/>
      <c r="PZR69" s="1453"/>
      <c r="PZS69" s="1453"/>
      <c r="PZT69" s="1453"/>
      <c r="PZU69" s="1454"/>
      <c r="PZV69" s="666"/>
      <c r="PZW69" s="666"/>
      <c r="PZX69" s="666"/>
      <c r="PZY69" s="1455"/>
      <c r="PZZ69" s="666"/>
      <c r="QAA69" s="666"/>
      <c r="QAB69" s="666"/>
      <c r="QAC69" s="666"/>
      <c r="QAD69" s="666"/>
      <c r="QAE69" s="666"/>
      <c r="QAF69" s="666"/>
      <c r="QAG69" s="666"/>
      <c r="QAH69" s="666"/>
      <c r="QAI69" s="1453"/>
      <c r="QAJ69" s="1453"/>
      <c r="QAK69" s="1453"/>
      <c r="QAL69" s="1454"/>
      <c r="QAM69" s="666"/>
      <c r="QAN69" s="666"/>
      <c r="QAO69" s="666"/>
      <c r="QAP69" s="1455"/>
      <c r="QAQ69" s="666"/>
      <c r="QAR69" s="666"/>
      <c r="QAS69" s="666"/>
      <c r="QAT69" s="666"/>
      <c r="QAU69" s="666"/>
      <c r="QAV69" s="666"/>
      <c r="QAW69" s="666"/>
      <c r="QAX69" s="666"/>
      <c r="QAY69" s="666"/>
      <c r="QAZ69" s="1453"/>
      <c r="QBA69" s="1453"/>
      <c r="QBB69" s="1453"/>
      <c r="QBC69" s="1454"/>
      <c r="QBD69" s="666"/>
      <c r="QBE69" s="666"/>
      <c r="QBF69" s="666"/>
      <c r="QBG69" s="1455"/>
      <c r="QBH69" s="666"/>
      <c r="QBI69" s="666"/>
      <c r="QBJ69" s="666"/>
      <c r="QBK69" s="666"/>
      <c r="QBL69" s="666"/>
      <c r="QBM69" s="666"/>
      <c r="QBN69" s="666"/>
      <c r="QBO69" s="666"/>
      <c r="QBP69" s="666"/>
      <c r="QBQ69" s="1453"/>
      <c r="QBR69" s="1453"/>
      <c r="QBS69" s="1453"/>
      <c r="QBT69" s="1454"/>
      <c r="QBU69" s="666"/>
      <c r="QBV69" s="666"/>
      <c r="QBW69" s="666"/>
      <c r="QBX69" s="1455"/>
      <c r="QBY69" s="666"/>
      <c r="QBZ69" s="666"/>
      <c r="QCA69" s="666"/>
      <c r="QCB69" s="666"/>
      <c r="QCC69" s="666"/>
      <c r="QCD69" s="666"/>
      <c r="QCE69" s="666"/>
      <c r="QCF69" s="666"/>
      <c r="QCG69" s="666"/>
      <c r="QCH69" s="1453"/>
      <c r="QCI69" s="1453"/>
      <c r="QCJ69" s="1453"/>
      <c r="QCK69" s="1454"/>
      <c r="QCL69" s="666"/>
      <c r="QCM69" s="666"/>
      <c r="QCN69" s="666"/>
      <c r="QCO69" s="1455"/>
      <c r="QCP69" s="666"/>
      <c r="QCQ69" s="666"/>
      <c r="QCR69" s="666"/>
      <c r="QCS69" s="666"/>
      <c r="QCT69" s="666"/>
      <c r="QCU69" s="666"/>
      <c r="QCV69" s="666"/>
      <c r="QCW69" s="666"/>
      <c r="QCX69" s="666"/>
      <c r="QCY69" s="1453"/>
      <c r="QCZ69" s="1453"/>
      <c r="QDA69" s="1453"/>
      <c r="QDB69" s="1454"/>
      <c r="QDC69" s="666"/>
      <c r="QDD69" s="666"/>
      <c r="QDE69" s="666"/>
      <c r="QDF69" s="1455"/>
      <c r="QDG69" s="666"/>
      <c r="QDH69" s="666"/>
      <c r="QDI69" s="666"/>
      <c r="QDJ69" s="666"/>
      <c r="QDK69" s="666"/>
      <c r="QDL69" s="666"/>
      <c r="QDM69" s="666"/>
      <c r="QDN69" s="666"/>
      <c r="QDO69" s="666"/>
      <c r="QDP69" s="1453"/>
      <c r="QDQ69" s="1453"/>
      <c r="QDR69" s="1453"/>
      <c r="QDS69" s="1454"/>
      <c r="QDT69" s="666"/>
      <c r="QDU69" s="666"/>
      <c r="QDV69" s="666"/>
      <c r="QDW69" s="1455"/>
      <c r="QDX69" s="666"/>
      <c r="QDY69" s="666"/>
      <c r="QDZ69" s="666"/>
      <c r="QEA69" s="666"/>
      <c r="QEB69" s="666"/>
      <c r="QEC69" s="666"/>
      <c r="QED69" s="666"/>
      <c r="QEE69" s="666"/>
      <c r="QEF69" s="666"/>
      <c r="QEG69" s="1453"/>
      <c r="QEH69" s="1453"/>
      <c r="QEI69" s="1453"/>
      <c r="QEJ69" s="1454"/>
      <c r="QEK69" s="666"/>
      <c r="QEL69" s="666"/>
      <c r="QEM69" s="666"/>
      <c r="QEN69" s="1455"/>
      <c r="QEO69" s="666"/>
      <c r="QEP69" s="666"/>
      <c r="QEQ69" s="666"/>
      <c r="QER69" s="666"/>
      <c r="QES69" s="666"/>
      <c r="QET69" s="666"/>
      <c r="QEU69" s="666"/>
      <c r="QEV69" s="666"/>
      <c r="QEW69" s="666"/>
      <c r="QEX69" s="1453"/>
      <c r="QEY69" s="1453"/>
      <c r="QEZ69" s="1453"/>
      <c r="QFA69" s="1454"/>
      <c r="QFB69" s="666"/>
      <c r="QFC69" s="666"/>
      <c r="QFD69" s="666"/>
      <c r="QFE69" s="1455"/>
      <c r="QFF69" s="666"/>
      <c r="QFG69" s="666"/>
      <c r="QFH69" s="666"/>
      <c r="QFI69" s="666"/>
      <c r="QFJ69" s="666"/>
      <c r="QFK69" s="666"/>
      <c r="QFL69" s="666"/>
      <c r="QFM69" s="666"/>
      <c r="QFN69" s="666"/>
      <c r="QFO69" s="1453"/>
      <c r="QFP69" s="1453"/>
      <c r="QFQ69" s="1453"/>
      <c r="QFR69" s="1454"/>
      <c r="QFS69" s="666"/>
      <c r="QFT69" s="666"/>
      <c r="QFU69" s="666"/>
      <c r="QFV69" s="1455"/>
      <c r="QFW69" s="666"/>
      <c r="QFX69" s="666"/>
      <c r="QFY69" s="666"/>
      <c r="QFZ69" s="666"/>
      <c r="QGA69" s="666"/>
      <c r="QGB69" s="666"/>
      <c r="QGC69" s="666"/>
      <c r="QGD69" s="666"/>
      <c r="QGE69" s="666"/>
      <c r="QGF69" s="1453"/>
      <c r="QGG69" s="1453"/>
      <c r="QGH69" s="1453"/>
      <c r="QGI69" s="1454"/>
      <c r="QGJ69" s="666"/>
      <c r="QGK69" s="666"/>
      <c r="QGL69" s="666"/>
      <c r="QGM69" s="1455"/>
      <c r="QGN69" s="666"/>
      <c r="QGO69" s="666"/>
      <c r="QGP69" s="666"/>
      <c r="QGQ69" s="666"/>
      <c r="QGR69" s="666"/>
      <c r="QGS69" s="666"/>
      <c r="QGT69" s="666"/>
      <c r="QGU69" s="666"/>
      <c r="QGV69" s="666"/>
      <c r="QGW69" s="1453"/>
      <c r="QGX69" s="1453"/>
      <c r="QGY69" s="1453"/>
      <c r="QGZ69" s="1454"/>
      <c r="QHA69" s="666"/>
      <c r="QHB69" s="666"/>
      <c r="QHC69" s="666"/>
      <c r="QHD69" s="1455"/>
      <c r="QHE69" s="666"/>
      <c r="QHF69" s="666"/>
      <c r="QHG69" s="666"/>
      <c r="QHH69" s="666"/>
      <c r="QHI69" s="666"/>
      <c r="QHJ69" s="666"/>
      <c r="QHK69" s="666"/>
      <c r="QHL69" s="666"/>
      <c r="QHM69" s="666"/>
      <c r="QHN69" s="1453"/>
      <c r="QHO69" s="1453"/>
      <c r="QHP69" s="1453"/>
      <c r="QHQ69" s="1454"/>
      <c r="QHR69" s="666"/>
      <c r="QHS69" s="666"/>
      <c r="QHT69" s="666"/>
      <c r="QHU69" s="1455"/>
      <c r="QHV69" s="666"/>
      <c r="QHW69" s="666"/>
      <c r="QHX69" s="666"/>
      <c r="QHY69" s="666"/>
      <c r="QHZ69" s="666"/>
      <c r="QIA69" s="666"/>
      <c r="QIB69" s="666"/>
      <c r="QIC69" s="666"/>
      <c r="QID69" s="666"/>
      <c r="QIE69" s="1453"/>
      <c r="QIF69" s="1453"/>
      <c r="QIG69" s="1453"/>
      <c r="QIH69" s="1454"/>
      <c r="QII69" s="666"/>
      <c r="QIJ69" s="666"/>
      <c r="QIK69" s="666"/>
      <c r="QIL69" s="1455"/>
      <c r="QIM69" s="666"/>
      <c r="QIN69" s="666"/>
      <c r="QIO69" s="666"/>
      <c r="QIP69" s="666"/>
      <c r="QIQ69" s="666"/>
      <c r="QIR69" s="666"/>
      <c r="QIS69" s="666"/>
      <c r="QIT69" s="666"/>
      <c r="QIU69" s="666"/>
      <c r="QIV69" s="1453"/>
      <c r="QIW69" s="1453"/>
      <c r="QIX69" s="1453"/>
      <c r="QIY69" s="1454"/>
      <c r="QIZ69" s="666"/>
      <c r="QJA69" s="666"/>
      <c r="QJB69" s="666"/>
      <c r="QJC69" s="1455"/>
      <c r="QJD69" s="666"/>
      <c r="QJE69" s="666"/>
      <c r="QJF69" s="666"/>
      <c r="QJG69" s="666"/>
      <c r="QJH69" s="666"/>
      <c r="QJI69" s="666"/>
      <c r="QJJ69" s="666"/>
      <c r="QJK69" s="666"/>
      <c r="QJL69" s="666"/>
      <c r="QJM69" s="1453"/>
      <c r="QJN69" s="1453"/>
      <c r="QJO69" s="1453"/>
      <c r="QJP69" s="1454"/>
      <c r="QJQ69" s="666"/>
      <c r="QJR69" s="666"/>
      <c r="QJS69" s="666"/>
      <c r="QJT69" s="1455"/>
      <c r="QJU69" s="666"/>
      <c r="QJV69" s="666"/>
      <c r="QJW69" s="666"/>
      <c r="QJX69" s="666"/>
      <c r="QJY69" s="666"/>
      <c r="QJZ69" s="666"/>
      <c r="QKA69" s="666"/>
      <c r="QKB69" s="666"/>
      <c r="QKC69" s="666"/>
      <c r="QKD69" s="1453"/>
      <c r="QKE69" s="1453"/>
      <c r="QKF69" s="1453"/>
      <c r="QKG69" s="1454"/>
      <c r="QKH69" s="666"/>
      <c r="QKI69" s="666"/>
      <c r="QKJ69" s="666"/>
      <c r="QKK69" s="1455"/>
      <c r="QKL69" s="666"/>
      <c r="QKM69" s="666"/>
      <c r="QKN69" s="666"/>
      <c r="QKO69" s="666"/>
      <c r="QKP69" s="666"/>
      <c r="QKQ69" s="666"/>
      <c r="QKR69" s="666"/>
      <c r="QKS69" s="666"/>
      <c r="QKT69" s="666"/>
      <c r="QKU69" s="1453"/>
      <c r="QKV69" s="1453"/>
      <c r="QKW69" s="1453"/>
      <c r="QKX69" s="1454"/>
      <c r="QKY69" s="666"/>
      <c r="QKZ69" s="666"/>
      <c r="QLA69" s="666"/>
      <c r="QLB69" s="1455"/>
      <c r="QLC69" s="666"/>
      <c r="QLD69" s="666"/>
      <c r="QLE69" s="666"/>
      <c r="QLF69" s="666"/>
      <c r="QLG69" s="666"/>
      <c r="QLH69" s="666"/>
      <c r="QLI69" s="666"/>
      <c r="QLJ69" s="666"/>
      <c r="QLK69" s="666"/>
      <c r="QLL69" s="1453"/>
      <c r="QLM69" s="1453"/>
      <c r="QLN69" s="1453"/>
      <c r="QLO69" s="1454"/>
      <c r="QLP69" s="666"/>
      <c r="QLQ69" s="666"/>
      <c r="QLR69" s="666"/>
      <c r="QLS69" s="1455"/>
      <c r="QLT69" s="666"/>
      <c r="QLU69" s="666"/>
      <c r="QLV69" s="666"/>
      <c r="QLW69" s="666"/>
      <c r="QLX69" s="666"/>
      <c r="QLY69" s="666"/>
      <c r="QLZ69" s="666"/>
      <c r="QMA69" s="666"/>
      <c r="QMB69" s="666"/>
      <c r="QMC69" s="1453"/>
      <c r="QMD69" s="1453"/>
      <c r="QME69" s="1453"/>
      <c r="QMF69" s="1454"/>
      <c r="QMG69" s="666"/>
      <c r="QMH69" s="666"/>
      <c r="QMI69" s="666"/>
      <c r="QMJ69" s="1455"/>
      <c r="QMK69" s="666"/>
      <c r="QML69" s="666"/>
      <c r="QMM69" s="666"/>
      <c r="QMN69" s="666"/>
      <c r="QMO69" s="666"/>
      <c r="QMP69" s="666"/>
      <c r="QMQ69" s="666"/>
      <c r="QMR69" s="666"/>
      <c r="QMS69" s="666"/>
      <c r="QMT69" s="1453"/>
      <c r="QMU69" s="1453"/>
      <c r="QMV69" s="1453"/>
      <c r="QMW69" s="1454"/>
      <c r="QMX69" s="666"/>
      <c r="QMY69" s="666"/>
      <c r="QMZ69" s="666"/>
      <c r="QNA69" s="1455"/>
      <c r="QNB69" s="666"/>
      <c r="QNC69" s="666"/>
      <c r="QND69" s="666"/>
      <c r="QNE69" s="666"/>
      <c r="QNF69" s="666"/>
      <c r="QNG69" s="666"/>
      <c r="QNH69" s="666"/>
      <c r="QNI69" s="666"/>
      <c r="QNJ69" s="666"/>
      <c r="QNK69" s="1453"/>
      <c r="QNL69" s="1453"/>
      <c r="QNM69" s="1453"/>
      <c r="QNN69" s="1454"/>
      <c r="QNO69" s="666"/>
      <c r="QNP69" s="666"/>
      <c r="QNQ69" s="666"/>
      <c r="QNR69" s="1455"/>
      <c r="QNS69" s="666"/>
      <c r="QNT69" s="666"/>
      <c r="QNU69" s="666"/>
      <c r="QNV69" s="666"/>
      <c r="QNW69" s="666"/>
      <c r="QNX69" s="666"/>
      <c r="QNY69" s="666"/>
      <c r="QNZ69" s="666"/>
      <c r="QOA69" s="666"/>
      <c r="QOB69" s="1453"/>
      <c r="QOC69" s="1453"/>
      <c r="QOD69" s="1453"/>
      <c r="QOE69" s="1454"/>
      <c r="QOF69" s="666"/>
      <c r="QOG69" s="666"/>
      <c r="QOH69" s="666"/>
      <c r="QOI69" s="1455"/>
      <c r="QOJ69" s="666"/>
      <c r="QOK69" s="666"/>
      <c r="QOL69" s="666"/>
      <c r="QOM69" s="666"/>
      <c r="QON69" s="666"/>
      <c r="QOO69" s="666"/>
      <c r="QOP69" s="666"/>
      <c r="QOQ69" s="666"/>
      <c r="QOR69" s="666"/>
      <c r="QOS69" s="1453"/>
      <c r="QOT69" s="1453"/>
      <c r="QOU69" s="1453"/>
      <c r="QOV69" s="1454"/>
      <c r="QOW69" s="666"/>
      <c r="QOX69" s="666"/>
      <c r="QOY69" s="666"/>
      <c r="QOZ69" s="1455"/>
      <c r="QPA69" s="666"/>
      <c r="QPB69" s="666"/>
      <c r="QPC69" s="666"/>
      <c r="QPD69" s="666"/>
      <c r="QPE69" s="666"/>
      <c r="QPF69" s="666"/>
      <c r="QPG69" s="666"/>
      <c r="QPH69" s="666"/>
      <c r="QPI69" s="666"/>
      <c r="QPJ69" s="1453"/>
      <c r="QPK69" s="1453"/>
      <c r="QPL69" s="1453"/>
      <c r="QPM69" s="1454"/>
      <c r="QPN69" s="666"/>
      <c r="QPO69" s="666"/>
      <c r="QPP69" s="666"/>
      <c r="QPQ69" s="1455"/>
      <c r="QPR69" s="666"/>
      <c r="QPS69" s="666"/>
      <c r="QPT69" s="666"/>
      <c r="QPU69" s="666"/>
      <c r="QPV69" s="666"/>
      <c r="QPW69" s="666"/>
      <c r="QPX69" s="666"/>
      <c r="QPY69" s="666"/>
      <c r="QPZ69" s="666"/>
      <c r="QQA69" s="1453"/>
      <c r="QQB69" s="1453"/>
      <c r="QQC69" s="1453"/>
      <c r="QQD69" s="1454"/>
      <c r="QQE69" s="666"/>
      <c r="QQF69" s="666"/>
      <c r="QQG69" s="666"/>
      <c r="QQH69" s="1455"/>
      <c r="QQI69" s="666"/>
      <c r="QQJ69" s="666"/>
      <c r="QQK69" s="666"/>
      <c r="QQL69" s="666"/>
      <c r="QQM69" s="666"/>
      <c r="QQN69" s="666"/>
      <c r="QQO69" s="666"/>
      <c r="QQP69" s="666"/>
      <c r="QQQ69" s="666"/>
      <c r="QQR69" s="1453"/>
      <c r="QQS69" s="1453"/>
      <c r="QQT69" s="1453"/>
      <c r="QQU69" s="1454"/>
      <c r="QQV69" s="666"/>
      <c r="QQW69" s="666"/>
      <c r="QQX69" s="666"/>
      <c r="QQY69" s="1455"/>
      <c r="QQZ69" s="666"/>
      <c r="QRA69" s="666"/>
      <c r="QRB69" s="666"/>
      <c r="QRC69" s="666"/>
      <c r="QRD69" s="666"/>
      <c r="QRE69" s="666"/>
      <c r="QRF69" s="666"/>
      <c r="QRG69" s="666"/>
      <c r="QRH69" s="666"/>
      <c r="QRI69" s="1453"/>
      <c r="QRJ69" s="1453"/>
      <c r="QRK69" s="1453"/>
      <c r="QRL69" s="1454"/>
      <c r="QRM69" s="666"/>
      <c r="QRN69" s="666"/>
      <c r="QRO69" s="666"/>
      <c r="QRP69" s="1455"/>
      <c r="QRQ69" s="666"/>
      <c r="QRR69" s="666"/>
      <c r="QRS69" s="666"/>
      <c r="QRT69" s="666"/>
      <c r="QRU69" s="666"/>
      <c r="QRV69" s="666"/>
      <c r="QRW69" s="666"/>
      <c r="QRX69" s="666"/>
      <c r="QRY69" s="666"/>
      <c r="QRZ69" s="1453"/>
      <c r="QSA69" s="1453"/>
      <c r="QSB69" s="1453"/>
      <c r="QSC69" s="1454"/>
      <c r="QSD69" s="666"/>
      <c r="QSE69" s="666"/>
      <c r="QSF69" s="666"/>
      <c r="QSG69" s="1455"/>
      <c r="QSH69" s="666"/>
      <c r="QSI69" s="666"/>
      <c r="QSJ69" s="666"/>
      <c r="QSK69" s="666"/>
      <c r="QSL69" s="666"/>
      <c r="QSM69" s="666"/>
      <c r="QSN69" s="666"/>
      <c r="QSO69" s="666"/>
      <c r="QSP69" s="666"/>
      <c r="QSQ69" s="1453"/>
      <c r="QSR69" s="1453"/>
      <c r="QSS69" s="1453"/>
      <c r="QST69" s="1454"/>
      <c r="QSU69" s="666"/>
      <c r="QSV69" s="666"/>
      <c r="QSW69" s="666"/>
      <c r="QSX69" s="1455"/>
      <c r="QSY69" s="666"/>
      <c r="QSZ69" s="666"/>
      <c r="QTA69" s="666"/>
      <c r="QTB69" s="666"/>
      <c r="QTC69" s="666"/>
      <c r="QTD69" s="666"/>
      <c r="QTE69" s="666"/>
      <c r="QTF69" s="666"/>
      <c r="QTG69" s="666"/>
      <c r="QTH69" s="1453"/>
      <c r="QTI69" s="1453"/>
      <c r="QTJ69" s="1453"/>
      <c r="QTK69" s="1454"/>
      <c r="QTL69" s="666"/>
      <c r="QTM69" s="666"/>
      <c r="QTN69" s="666"/>
      <c r="QTO69" s="1455"/>
      <c r="QTP69" s="666"/>
      <c r="QTQ69" s="666"/>
      <c r="QTR69" s="666"/>
      <c r="QTS69" s="666"/>
      <c r="QTT69" s="666"/>
      <c r="QTU69" s="666"/>
      <c r="QTV69" s="666"/>
      <c r="QTW69" s="666"/>
      <c r="QTX69" s="666"/>
      <c r="QTY69" s="1453"/>
      <c r="QTZ69" s="1453"/>
      <c r="QUA69" s="1453"/>
      <c r="QUB69" s="1454"/>
      <c r="QUC69" s="666"/>
      <c r="QUD69" s="666"/>
      <c r="QUE69" s="666"/>
      <c r="QUF69" s="1455"/>
      <c r="QUG69" s="666"/>
      <c r="QUH69" s="666"/>
      <c r="QUI69" s="666"/>
      <c r="QUJ69" s="666"/>
      <c r="QUK69" s="666"/>
      <c r="QUL69" s="666"/>
      <c r="QUM69" s="666"/>
      <c r="QUN69" s="666"/>
      <c r="QUO69" s="666"/>
      <c r="QUP69" s="1453"/>
      <c r="QUQ69" s="1453"/>
      <c r="QUR69" s="1453"/>
      <c r="QUS69" s="1454"/>
      <c r="QUT69" s="666"/>
      <c r="QUU69" s="666"/>
      <c r="QUV69" s="666"/>
      <c r="QUW69" s="1455"/>
      <c r="QUX69" s="666"/>
      <c r="QUY69" s="666"/>
      <c r="QUZ69" s="666"/>
      <c r="QVA69" s="666"/>
      <c r="QVB69" s="666"/>
      <c r="QVC69" s="666"/>
      <c r="QVD69" s="666"/>
      <c r="QVE69" s="666"/>
      <c r="QVF69" s="666"/>
      <c r="QVG69" s="1453"/>
      <c r="QVH69" s="1453"/>
      <c r="QVI69" s="1453"/>
      <c r="QVJ69" s="1454"/>
      <c r="QVK69" s="666"/>
      <c r="QVL69" s="666"/>
      <c r="QVM69" s="666"/>
      <c r="QVN69" s="1455"/>
      <c r="QVO69" s="666"/>
      <c r="QVP69" s="666"/>
      <c r="QVQ69" s="666"/>
      <c r="QVR69" s="666"/>
      <c r="QVS69" s="666"/>
      <c r="QVT69" s="666"/>
      <c r="QVU69" s="666"/>
      <c r="QVV69" s="666"/>
      <c r="QVW69" s="666"/>
      <c r="QVX69" s="1453"/>
      <c r="QVY69" s="1453"/>
      <c r="QVZ69" s="1453"/>
      <c r="QWA69" s="1454"/>
      <c r="QWB69" s="666"/>
      <c r="QWC69" s="666"/>
      <c r="QWD69" s="666"/>
      <c r="QWE69" s="1455"/>
      <c r="QWF69" s="666"/>
      <c r="QWG69" s="666"/>
      <c r="QWH69" s="666"/>
      <c r="QWI69" s="666"/>
      <c r="QWJ69" s="666"/>
      <c r="QWK69" s="666"/>
      <c r="QWL69" s="666"/>
      <c r="QWM69" s="666"/>
      <c r="QWN69" s="666"/>
      <c r="QWO69" s="1453"/>
      <c r="QWP69" s="1453"/>
      <c r="QWQ69" s="1453"/>
      <c r="QWR69" s="1454"/>
      <c r="QWS69" s="666"/>
      <c r="QWT69" s="666"/>
      <c r="QWU69" s="666"/>
      <c r="QWV69" s="1455"/>
      <c r="QWW69" s="666"/>
      <c r="QWX69" s="666"/>
      <c r="QWY69" s="666"/>
      <c r="QWZ69" s="666"/>
      <c r="QXA69" s="666"/>
      <c r="QXB69" s="666"/>
      <c r="QXC69" s="666"/>
      <c r="QXD69" s="666"/>
      <c r="QXE69" s="666"/>
      <c r="QXF69" s="1453"/>
      <c r="QXG69" s="1453"/>
      <c r="QXH69" s="1453"/>
      <c r="QXI69" s="1454"/>
      <c r="QXJ69" s="666"/>
      <c r="QXK69" s="666"/>
      <c r="QXL69" s="666"/>
      <c r="QXM69" s="1455"/>
      <c r="QXN69" s="666"/>
      <c r="QXO69" s="666"/>
      <c r="QXP69" s="666"/>
      <c r="QXQ69" s="666"/>
      <c r="QXR69" s="666"/>
      <c r="QXS69" s="666"/>
      <c r="QXT69" s="666"/>
      <c r="QXU69" s="666"/>
      <c r="QXV69" s="666"/>
      <c r="QXW69" s="1453"/>
      <c r="QXX69" s="1453"/>
      <c r="QXY69" s="1453"/>
      <c r="QXZ69" s="1454"/>
      <c r="QYA69" s="666"/>
      <c r="QYB69" s="666"/>
      <c r="QYC69" s="666"/>
      <c r="QYD69" s="1455"/>
      <c r="QYE69" s="666"/>
      <c r="QYF69" s="666"/>
      <c r="QYG69" s="666"/>
      <c r="QYH69" s="666"/>
      <c r="QYI69" s="666"/>
      <c r="QYJ69" s="666"/>
      <c r="QYK69" s="666"/>
      <c r="QYL69" s="666"/>
      <c r="QYM69" s="666"/>
      <c r="QYN69" s="1453"/>
      <c r="QYO69" s="1453"/>
      <c r="QYP69" s="1453"/>
      <c r="QYQ69" s="1454"/>
      <c r="QYR69" s="666"/>
      <c r="QYS69" s="666"/>
      <c r="QYT69" s="666"/>
      <c r="QYU69" s="1455"/>
      <c r="QYV69" s="666"/>
      <c r="QYW69" s="666"/>
      <c r="QYX69" s="666"/>
      <c r="QYY69" s="666"/>
      <c r="QYZ69" s="666"/>
      <c r="QZA69" s="666"/>
      <c r="QZB69" s="666"/>
      <c r="QZC69" s="666"/>
      <c r="QZD69" s="666"/>
      <c r="QZE69" s="1453"/>
      <c r="QZF69" s="1453"/>
      <c r="QZG69" s="1453"/>
      <c r="QZH69" s="1454"/>
      <c r="QZI69" s="666"/>
      <c r="QZJ69" s="666"/>
      <c r="QZK69" s="666"/>
      <c r="QZL69" s="1455"/>
      <c r="QZM69" s="666"/>
      <c r="QZN69" s="666"/>
      <c r="QZO69" s="666"/>
      <c r="QZP69" s="666"/>
      <c r="QZQ69" s="666"/>
      <c r="QZR69" s="666"/>
      <c r="QZS69" s="666"/>
      <c r="QZT69" s="666"/>
      <c r="QZU69" s="666"/>
      <c r="QZV69" s="1453"/>
      <c r="QZW69" s="1453"/>
      <c r="QZX69" s="1453"/>
      <c r="QZY69" s="1454"/>
      <c r="QZZ69" s="666"/>
      <c r="RAA69" s="666"/>
      <c r="RAB69" s="666"/>
      <c r="RAC69" s="1455"/>
      <c r="RAD69" s="666"/>
      <c r="RAE69" s="666"/>
      <c r="RAF69" s="666"/>
      <c r="RAG69" s="666"/>
      <c r="RAH69" s="666"/>
      <c r="RAI69" s="666"/>
      <c r="RAJ69" s="666"/>
      <c r="RAK69" s="666"/>
      <c r="RAL69" s="666"/>
      <c r="RAM69" s="1453"/>
      <c r="RAN69" s="1453"/>
      <c r="RAO69" s="1453"/>
      <c r="RAP69" s="1454"/>
      <c r="RAQ69" s="666"/>
      <c r="RAR69" s="666"/>
      <c r="RAS69" s="666"/>
      <c r="RAT69" s="1455"/>
      <c r="RAU69" s="666"/>
      <c r="RAV69" s="666"/>
      <c r="RAW69" s="666"/>
      <c r="RAX69" s="666"/>
      <c r="RAY69" s="666"/>
      <c r="RAZ69" s="666"/>
      <c r="RBA69" s="666"/>
      <c r="RBB69" s="666"/>
      <c r="RBC69" s="666"/>
      <c r="RBD69" s="1453"/>
      <c r="RBE69" s="1453"/>
      <c r="RBF69" s="1453"/>
      <c r="RBG69" s="1454"/>
      <c r="RBH69" s="666"/>
      <c r="RBI69" s="666"/>
      <c r="RBJ69" s="666"/>
      <c r="RBK69" s="1455"/>
      <c r="RBL69" s="666"/>
      <c r="RBM69" s="666"/>
      <c r="RBN69" s="666"/>
      <c r="RBO69" s="666"/>
      <c r="RBP69" s="666"/>
      <c r="RBQ69" s="666"/>
      <c r="RBR69" s="666"/>
      <c r="RBS69" s="666"/>
      <c r="RBT69" s="666"/>
      <c r="RBU69" s="1453"/>
      <c r="RBV69" s="1453"/>
      <c r="RBW69" s="1453"/>
      <c r="RBX69" s="1454"/>
      <c r="RBY69" s="666"/>
      <c r="RBZ69" s="666"/>
      <c r="RCA69" s="666"/>
      <c r="RCB69" s="1455"/>
      <c r="RCC69" s="666"/>
      <c r="RCD69" s="666"/>
      <c r="RCE69" s="666"/>
      <c r="RCF69" s="666"/>
      <c r="RCG69" s="666"/>
      <c r="RCH69" s="666"/>
      <c r="RCI69" s="666"/>
      <c r="RCJ69" s="666"/>
      <c r="RCK69" s="666"/>
      <c r="RCL69" s="1453"/>
      <c r="RCM69" s="1453"/>
      <c r="RCN69" s="1453"/>
      <c r="RCO69" s="1454"/>
      <c r="RCP69" s="666"/>
      <c r="RCQ69" s="666"/>
      <c r="RCR69" s="666"/>
      <c r="RCS69" s="1455"/>
      <c r="RCT69" s="666"/>
      <c r="RCU69" s="666"/>
      <c r="RCV69" s="666"/>
      <c r="RCW69" s="666"/>
      <c r="RCX69" s="666"/>
      <c r="RCY69" s="666"/>
      <c r="RCZ69" s="666"/>
      <c r="RDA69" s="666"/>
      <c r="RDB69" s="666"/>
      <c r="RDC69" s="1453"/>
      <c r="RDD69" s="1453"/>
      <c r="RDE69" s="1453"/>
      <c r="RDF69" s="1454"/>
      <c r="RDG69" s="666"/>
      <c r="RDH69" s="666"/>
      <c r="RDI69" s="666"/>
      <c r="RDJ69" s="1455"/>
      <c r="RDK69" s="666"/>
      <c r="RDL69" s="666"/>
      <c r="RDM69" s="666"/>
      <c r="RDN69" s="666"/>
      <c r="RDO69" s="666"/>
      <c r="RDP69" s="666"/>
      <c r="RDQ69" s="666"/>
      <c r="RDR69" s="666"/>
      <c r="RDS69" s="666"/>
      <c r="RDT69" s="1453"/>
      <c r="RDU69" s="1453"/>
      <c r="RDV69" s="1453"/>
      <c r="RDW69" s="1454"/>
      <c r="RDX69" s="666"/>
      <c r="RDY69" s="666"/>
      <c r="RDZ69" s="666"/>
      <c r="REA69" s="1455"/>
      <c r="REB69" s="666"/>
      <c r="REC69" s="666"/>
      <c r="RED69" s="666"/>
      <c r="REE69" s="666"/>
      <c r="REF69" s="666"/>
      <c r="REG69" s="666"/>
      <c r="REH69" s="666"/>
      <c r="REI69" s="666"/>
      <c r="REJ69" s="666"/>
      <c r="REK69" s="1453"/>
      <c r="REL69" s="1453"/>
      <c r="REM69" s="1453"/>
      <c r="REN69" s="1454"/>
      <c r="REO69" s="666"/>
      <c r="REP69" s="666"/>
      <c r="REQ69" s="666"/>
      <c r="RER69" s="1455"/>
      <c r="RES69" s="666"/>
      <c r="RET69" s="666"/>
      <c r="REU69" s="666"/>
      <c r="REV69" s="666"/>
      <c r="REW69" s="666"/>
      <c r="REX69" s="666"/>
      <c r="REY69" s="666"/>
      <c r="REZ69" s="666"/>
      <c r="RFA69" s="666"/>
      <c r="RFB69" s="1453"/>
      <c r="RFC69" s="1453"/>
      <c r="RFD69" s="1453"/>
      <c r="RFE69" s="1454"/>
      <c r="RFF69" s="666"/>
      <c r="RFG69" s="666"/>
      <c r="RFH69" s="666"/>
      <c r="RFI69" s="1455"/>
      <c r="RFJ69" s="666"/>
      <c r="RFK69" s="666"/>
      <c r="RFL69" s="666"/>
      <c r="RFM69" s="666"/>
      <c r="RFN69" s="666"/>
      <c r="RFO69" s="666"/>
      <c r="RFP69" s="666"/>
      <c r="RFQ69" s="666"/>
      <c r="RFR69" s="666"/>
      <c r="RFS69" s="1453"/>
      <c r="RFT69" s="1453"/>
      <c r="RFU69" s="1453"/>
      <c r="RFV69" s="1454"/>
      <c r="RFW69" s="666"/>
      <c r="RFX69" s="666"/>
      <c r="RFY69" s="666"/>
      <c r="RFZ69" s="1455"/>
      <c r="RGA69" s="666"/>
      <c r="RGB69" s="666"/>
      <c r="RGC69" s="666"/>
      <c r="RGD69" s="666"/>
      <c r="RGE69" s="666"/>
      <c r="RGF69" s="666"/>
      <c r="RGG69" s="666"/>
      <c r="RGH69" s="666"/>
      <c r="RGI69" s="666"/>
      <c r="RGJ69" s="1453"/>
      <c r="RGK69" s="1453"/>
      <c r="RGL69" s="1453"/>
      <c r="RGM69" s="1454"/>
      <c r="RGN69" s="666"/>
      <c r="RGO69" s="666"/>
      <c r="RGP69" s="666"/>
      <c r="RGQ69" s="1455"/>
      <c r="RGR69" s="666"/>
      <c r="RGS69" s="666"/>
      <c r="RGT69" s="666"/>
      <c r="RGU69" s="666"/>
      <c r="RGV69" s="666"/>
      <c r="RGW69" s="666"/>
      <c r="RGX69" s="666"/>
      <c r="RGY69" s="666"/>
      <c r="RGZ69" s="666"/>
      <c r="RHA69" s="1453"/>
      <c r="RHB69" s="1453"/>
      <c r="RHC69" s="1453"/>
      <c r="RHD69" s="1454"/>
      <c r="RHE69" s="666"/>
      <c r="RHF69" s="666"/>
      <c r="RHG69" s="666"/>
      <c r="RHH69" s="1455"/>
      <c r="RHI69" s="666"/>
      <c r="RHJ69" s="666"/>
      <c r="RHK69" s="666"/>
      <c r="RHL69" s="666"/>
      <c r="RHM69" s="666"/>
      <c r="RHN69" s="666"/>
      <c r="RHO69" s="666"/>
      <c r="RHP69" s="666"/>
      <c r="RHQ69" s="666"/>
      <c r="RHR69" s="1453"/>
      <c r="RHS69" s="1453"/>
      <c r="RHT69" s="1453"/>
      <c r="RHU69" s="1454"/>
      <c r="RHV69" s="666"/>
      <c r="RHW69" s="666"/>
      <c r="RHX69" s="666"/>
      <c r="RHY69" s="1455"/>
      <c r="RHZ69" s="666"/>
      <c r="RIA69" s="666"/>
      <c r="RIB69" s="666"/>
      <c r="RIC69" s="666"/>
      <c r="RID69" s="666"/>
      <c r="RIE69" s="666"/>
      <c r="RIF69" s="666"/>
      <c r="RIG69" s="666"/>
      <c r="RIH69" s="666"/>
      <c r="RII69" s="1453"/>
      <c r="RIJ69" s="1453"/>
      <c r="RIK69" s="1453"/>
      <c r="RIL69" s="1454"/>
      <c r="RIM69" s="666"/>
      <c r="RIN69" s="666"/>
      <c r="RIO69" s="666"/>
      <c r="RIP69" s="1455"/>
      <c r="RIQ69" s="666"/>
      <c r="RIR69" s="666"/>
      <c r="RIS69" s="666"/>
      <c r="RIT69" s="666"/>
      <c r="RIU69" s="666"/>
      <c r="RIV69" s="666"/>
      <c r="RIW69" s="666"/>
      <c r="RIX69" s="666"/>
      <c r="RIY69" s="666"/>
      <c r="RIZ69" s="1453"/>
      <c r="RJA69" s="1453"/>
      <c r="RJB69" s="1453"/>
      <c r="RJC69" s="1454"/>
      <c r="RJD69" s="666"/>
      <c r="RJE69" s="666"/>
      <c r="RJF69" s="666"/>
      <c r="RJG69" s="1455"/>
      <c r="RJH69" s="666"/>
      <c r="RJI69" s="666"/>
      <c r="RJJ69" s="666"/>
      <c r="RJK69" s="666"/>
      <c r="RJL69" s="666"/>
      <c r="RJM69" s="666"/>
      <c r="RJN69" s="666"/>
      <c r="RJO69" s="666"/>
      <c r="RJP69" s="666"/>
      <c r="RJQ69" s="1453"/>
      <c r="RJR69" s="1453"/>
      <c r="RJS69" s="1453"/>
      <c r="RJT69" s="1454"/>
      <c r="RJU69" s="666"/>
      <c r="RJV69" s="666"/>
      <c r="RJW69" s="666"/>
      <c r="RJX69" s="1455"/>
      <c r="RJY69" s="666"/>
      <c r="RJZ69" s="666"/>
      <c r="RKA69" s="666"/>
      <c r="RKB69" s="666"/>
      <c r="RKC69" s="666"/>
      <c r="RKD69" s="666"/>
      <c r="RKE69" s="666"/>
      <c r="RKF69" s="666"/>
      <c r="RKG69" s="666"/>
      <c r="RKH69" s="1453"/>
      <c r="RKI69" s="1453"/>
      <c r="RKJ69" s="1453"/>
      <c r="RKK69" s="1454"/>
      <c r="RKL69" s="666"/>
      <c r="RKM69" s="666"/>
      <c r="RKN69" s="666"/>
      <c r="RKO69" s="1455"/>
      <c r="RKP69" s="666"/>
      <c r="RKQ69" s="666"/>
      <c r="RKR69" s="666"/>
      <c r="RKS69" s="666"/>
      <c r="RKT69" s="666"/>
      <c r="RKU69" s="666"/>
      <c r="RKV69" s="666"/>
      <c r="RKW69" s="666"/>
      <c r="RKX69" s="666"/>
      <c r="RKY69" s="1453"/>
      <c r="RKZ69" s="1453"/>
      <c r="RLA69" s="1453"/>
      <c r="RLB69" s="1454"/>
      <c r="RLC69" s="666"/>
      <c r="RLD69" s="666"/>
      <c r="RLE69" s="666"/>
      <c r="RLF69" s="1455"/>
      <c r="RLG69" s="666"/>
      <c r="RLH69" s="666"/>
      <c r="RLI69" s="666"/>
      <c r="RLJ69" s="666"/>
      <c r="RLK69" s="666"/>
      <c r="RLL69" s="666"/>
      <c r="RLM69" s="666"/>
      <c r="RLN69" s="666"/>
      <c r="RLO69" s="666"/>
      <c r="RLP69" s="1453"/>
      <c r="RLQ69" s="1453"/>
      <c r="RLR69" s="1453"/>
      <c r="RLS69" s="1454"/>
      <c r="RLT69" s="666"/>
      <c r="RLU69" s="666"/>
      <c r="RLV69" s="666"/>
      <c r="RLW69" s="1455"/>
      <c r="RLX69" s="666"/>
      <c r="RLY69" s="666"/>
      <c r="RLZ69" s="666"/>
      <c r="RMA69" s="666"/>
      <c r="RMB69" s="666"/>
      <c r="RMC69" s="666"/>
      <c r="RMD69" s="666"/>
      <c r="RME69" s="666"/>
      <c r="RMF69" s="666"/>
      <c r="RMG69" s="1453"/>
      <c r="RMH69" s="1453"/>
      <c r="RMI69" s="1453"/>
      <c r="RMJ69" s="1454"/>
      <c r="RMK69" s="666"/>
      <c r="RML69" s="666"/>
      <c r="RMM69" s="666"/>
      <c r="RMN69" s="1455"/>
      <c r="RMO69" s="666"/>
      <c r="RMP69" s="666"/>
      <c r="RMQ69" s="666"/>
      <c r="RMR69" s="666"/>
      <c r="RMS69" s="666"/>
      <c r="RMT69" s="666"/>
      <c r="RMU69" s="666"/>
      <c r="RMV69" s="666"/>
      <c r="RMW69" s="666"/>
      <c r="RMX69" s="1453"/>
      <c r="RMY69" s="1453"/>
      <c r="RMZ69" s="1453"/>
      <c r="RNA69" s="1454"/>
      <c r="RNB69" s="666"/>
      <c r="RNC69" s="666"/>
      <c r="RND69" s="666"/>
      <c r="RNE69" s="1455"/>
      <c r="RNF69" s="666"/>
      <c r="RNG69" s="666"/>
      <c r="RNH69" s="666"/>
      <c r="RNI69" s="666"/>
      <c r="RNJ69" s="666"/>
      <c r="RNK69" s="666"/>
      <c r="RNL69" s="666"/>
      <c r="RNM69" s="666"/>
      <c r="RNN69" s="666"/>
      <c r="RNO69" s="1453"/>
      <c r="RNP69" s="1453"/>
      <c r="RNQ69" s="1453"/>
      <c r="RNR69" s="1454"/>
      <c r="RNS69" s="666"/>
      <c r="RNT69" s="666"/>
      <c r="RNU69" s="666"/>
      <c r="RNV69" s="1455"/>
      <c r="RNW69" s="666"/>
      <c r="RNX69" s="666"/>
      <c r="RNY69" s="666"/>
      <c r="RNZ69" s="666"/>
      <c r="ROA69" s="666"/>
      <c r="ROB69" s="666"/>
      <c r="ROC69" s="666"/>
      <c r="ROD69" s="666"/>
      <c r="ROE69" s="666"/>
      <c r="ROF69" s="1453"/>
      <c r="ROG69" s="1453"/>
      <c r="ROH69" s="1453"/>
      <c r="ROI69" s="1454"/>
      <c r="ROJ69" s="666"/>
      <c r="ROK69" s="666"/>
      <c r="ROL69" s="666"/>
      <c r="ROM69" s="1455"/>
      <c r="RON69" s="666"/>
      <c r="ROO69" s="666"/>
      <c r="ROP69" s="666"/>
      <c r="ROQ69" s="666"/>
      <c r="ROR69" s="666"/>
      <c r="ROS69" s="666"/>
      <c r="ROT69" s="666"/>
      <c r="ROU69" s="666"/>
      <c r="ROV69" s="666"/>
      <c r="ROW69" s="1453"/>
      <c r="ROX69" s="1453"/>
      <c r="ROY69" s="1453"/>
      <c r="ROZ69" s="1454"/>
      <c r="RPA69" s="666"/>
      <c r="RPB69" s="666"/>
      <c r="RPC69" s="666"/>
      <c r="RPD69" s="1455"/>
      <c r="RPE69" s="666"/>
      <c r="RPF69" s="666"/>
      <c r="RPG69" s="666"/>
      <c r="RPH69" s="666"/>
      <c r="RPI69" s="666"/>
      <c r="RPJ69" s="666"/>
      <c r="RPK69" s="666"/>
      <c r="RPL69" s="666"/>
      <c r="RPM69" s="666"/>
      <c r="RPN69" s="1453"/>
      <c r="RPO69" s="1453"/>
      <c r="RPP69" s="1453"/>
      <c r="RPQ69" s="1454"/>
      <c r="RPR69" s="666"/>
      <c r="RPS69" s="666"/>
      <c r="RPT69" s="666"/>
      <c r="RPU69" s="1455"/>
      <c r="RPV69" s="666"/>
      <c r="RPW69" s="666"/>
      <c r="RPX69" s="666"/>
      <c r="RPY69" s="666"/>
      <c r="RPZ69" s="666"/>
      <c r="RQA69" s="666"/>
      <c r="RQB69" s="666"/>
      <c r="RQC69" s="666"/>
      <c r="RQD69" s="666"/>
      <c r="RQE69" s="1453"/>
      <c r="RQF69" s="1453"/>
      <c r="RQG69" s="1453"/>
      <c r="RQH69" s="1454"/>
      <c r="RQI69" s="666"/>
      <c r="RQJ69" s="666"/>
      <c r="RQK69" s="666"/>
      <c r="RQL69" s="1455"/>
      <c r="RQM69" s="666"/>
      <c r="RQN69" s="666"/>
      <c r="RQO69" s="666"/>
      <c r="RQP69" s="666"/>
      <c r="RQQ69" s="666"/>
      <c r="RQR69" s="666"/>
      <c r="RQS69" s="666"/>
      <c r="RQT69" s="666"/>
      <c r="RQU69" s="666"/>
      <c r="RQV69" s="1453"/>
      <c r="RQW69" s="1453"/>
      <c r="RQX69" s="1453"/>
      <c r="RQY69" s="1454"/>
      <c r="RQZ69" s="666"/>
      <c r="RRA69" s="666"/>
      <c r="RRB69" s="666"/>
      <c r="RRC69" s="1455"/>
      <c r="RRD69" s="666"/>
      <c r="RRE69" s="666"/>
      <c r="RRF69" s="666"/>
      <c r="RRG69" s="666"/>
      <c r="RRH69" s="666"/>
      <c r="RRI69" s="666"/>
      <c r="RRJ69" s="666"/>
      <c r="RRK69" s="666"/>
      <c r="RRL69" s="666"/>
      <c r="RRM69" s="1453"/>
      <c r="RRN69" s="1453"/>
      <c r="RRO69" s="1453"/>
      <c r="RRP69" s="1454"/>
      <c r="RRQ69" s="666"/>
      <c r="RRR69" s="666"/>
      <c r="RRS69" s="666"/>
      <c r="RRT69" s="1455"/>
      <c r="RRU69" s="666"/>
      <c r="RRV69" s="666"/>
      <c r="RRW69" s="666"/>
      <c r="RRX69" s="666"/>
      <c r="RRY69" s="666"/>
      <c r="RRZ69" s="666"/>
      <c r="RSA69" s="666"/>
      <c r="RSB69" s="666"/>
      <c r="RSC69" s="666"/>
      <c r="RSD69" s="1453"/>
      <c r="RSE69" s="1453"/>
      <c r="RSF69" s="1453"/>
      <c r="RSG69" s="1454"/>
      <c r="RSH69" s="666"/>
      <c r="RSI69" s="666"/>
      <c r="RSJ69" s="666"/>
      <c r="RSK69" s="1455"/>
      <c r="RSL69" s="666"/>
      <c r="RSM69" s="666"/>
      <c r="RSN69" s="666"/>
      <c r="RSO69" s="666"/>
      <c r="RSP69" s="666"/>
      <c r="RSQ69" s="666"/>
      <c r="RSR69" s="666"/>
      <c r="RSS69" s="666"/>
      <c r="RST69" s="666"/>
      <c r="RSU69" s="1453"/>
      <c r="RSV69" s="1453"/>
      <c r="RSW69" s="1453"/>
      <c r="RSX69" s="1454"/>
      <c r="RSY69" s="666"/>
      <c r="RSZ69" s="666"/>
      <c r="RTA69" s="666"/>
      <c r="RTB69" s="1455"/>
      <c r="RTC69" s="666"/>
      <c r="RTD69" s="666"/>
      <c r="RTE69" s="666"/>
      <c r="RTF69" s="666"/>
      <c r="RTG69" s="666"/>
      <c r="RTH69" s="666"/>
      <c r="RTI69" s="666"/>
      <c r="RTJ69" s="666"/>
      <c r="RTK69" s="666"/>
      <c r="RTL69" s="1453"/>
      <c r="RTM69" s="1453"/>
      <c r="RTN69" s="1453"/>
      <c r="RTO69" s="1454"/>
      <c r="RTP69" s="666"/>
      <c r="RTQ69" s="666"/>
      <c r="RTR69" s="666"/>
      <c r="RTS69" s="1455"/>
      <c r="RTT69" s="666"/>
      <c r="RTU69" s="666"/>
      <c r="RTV69" s="666"/>
      <c r="RTW69" s="666"/>
      <c r="RTX69" s="666"/>
      <c r="RTY69" s="666"/>
      <c r="RTZ69" s="666"/>
      <c r="RUA69" s="666"/>
      <c r="RUB69" s="666"/>
      <c r="RUC69" s="1453"/>
      <c r="RUD69" s="1453"/>
      <c r="RUE69" s="1453"/>
      <c r="RUF69" s="1454"/>
      <c r="RUG69" s="666"/>
      <c r="RUH69" s="666"/>
      <c r="RUI69" s="666"/>
      <c r="RUJ69" s="1455"/>
      <c r="RUK69" s="666"/>
      <c r="RUL69" s="666"/>
      <c r="RUM69" s="666"/>
      <c r="RUN69" s="666"/>
      <c r="RUO69" s="666"/>
      <c r="RUP69" s="666"/>
      <c r="RUQ69" s="666"/>
      <c r="RUR69" s="666"/>
      <c r="RUS69" s="666"/>
      <c r="RUT69" s="1453"/>
      <c r="RUU69" s="1453"/>
      <c r="RUV69" s="1453"/>
      <c r="RUW69" s="1454"/>
      <c r="RUX69" s="666"/>
      <c r="RUY69" s="666"/>
      <c r="RUZ69" s="666"/>
      <c r="RVA69" s="1455"/>
      <c r="RVB69" s="666"/>
      <c r="RVC69" s="666"/>
      <c r="RVD69" s="666"/>
      <c r="RVE69" s="666"/>
      <c r="RVF69" s="666"/>
      <c r="RVG69" s="666"/>
      <c r="RVH69" s="666"/>
      <c r="RVI69" s="666"/>
      <c r="RVJ69" s="666"/>
      <c r="RVK69" s="1453"/>
      <c r="RVL69" s="1453"/>
      <c r="RVM69" s="1453"/>
      <c r="RVN69" s="1454"/>
      <c r="RVO69" s="666"/>
      <c r="RVP69" s="666"/>
      <c r="RVQ69" s="666"/>
      <c r="RVR69" s="1455"/>
      <c r="RVS69" s="666"/>
      <c r="RVT69" s="666"/>
      <c r="RVU69" s="666"/>
      <c r="RVV69" s="666"/>
      <c r="RVW69" s="666"/>
      <c r="RVX69" s="666"/>
      <c r="RVY69" s="666"/>
      <c r="RVZ69" s="666"/>
      <c r="RWA69" s="666"/>
      <c r="RWB69" s="1453"/>
      <c r="RWC69" s="1453"/>
      <c r="RWD69" s="1453"/>
      <c r="RWE69" s="1454"/>
      <c r="RWF69" s="666"/>
      <c r="RWG69" s="666"/>
      <c r="RWH69" s="666"/>
      <c r="RWI69" s="1455"/>
      <c r="RWJ69" s="666"/>
      <c r="RWK69" s="666"/>
      <c r="RWL69" s="666"/>
      <c r="RWM69" s="666"/>
      <c r="RWN69" s="666"/>
      <c r="RWO69" s="666"/>
      <c r="RWP69" s="666"/>
      <c r="RWQ69" s="666"/>
      <c r="RWR69" s="666"/>
      <c r="RWS69" s="1453"/>
      <c r="RWT69" s="1453"/>
      <c r="RWU69" s="1453"/>
      <c r="RWV69" s="1454"/>
      <c r="RWW69" s="666"/>
      <c r="RWX69" s="666"/>
      <c r="RWY69" s="666"/>
      <c r="RWZ69" s="1455"/>
      <c r="RXA69" s="666"/>
      <c r="RXB69" s="666"/>
      <c r="RXC69" s="666"/>
      <c r="RXD69" s="666"/>
      <c r="RXE69" s="666"/>
      <c r="RXF69" s="666"/>
      <c r="RXG69" s="666"/>
      <c r="RXH69" s="666"/>
      <c r="RXI69" s="666"/>
      <c r="RXJ69" s="1453"/>
      <c r="RXK69" s="1453"/>
      <c r="RXL69" s="1453"/>
      <c r="RXM69" s="1454"/>
      <c r="RXN69" s="666"/>
      <c r="RXO69" s="666"/>
      <c r="RXP69" s="666"/>
      <c r="RXQ69" s="1455"/>
      <c r="RXR69" s="666"/>
      <c r="RXS69" s="666"/>
      <c r="RXT69" s="666"/>
      <c r="RXU69" s="666"/>
      <c r="RXV69" s="666"/>
      <c r="RXW69" s="666"/>
      <c r="RXX69" s="666"/>
      <c r="RXY69" s="666"/>
      <c r="RXZ69" s="666"/>
      <c r="RYA69" s="1453"/>
      <c r="RYB69" s="1453"/>
      <c r="RYC69" s="1453"/>
      <c r="RYD69" s="1454"/>
      <c r="RYE69" s="666"/>
      <c r="RYF69" s="666"/>
      <c r="RYG69" s="666"/>
      <c r="RYH69" s="1455"/>
      <c r="RYI69" s="666"/>
      <c r="RYJ69" s="666"/>
      <c r="RYK69" s="666"/>
      <c r="RYL69" s="666"/>
      <c r="RYM69" s="666"/>
      <c r="RYN69" s="666"/>
      <c r="RYO69" s="666"/>
      <c r="RYP69" s="666"/>
      <c r="RYQ69" s="666"/>
      <c r="RYR69" s="1453"/>
      <c r="RYS69" s="1453"/>
      <c r="RYT69" s="1453"/>
      <c r="RYU69" s="1454"/>
      <c r="RYV69" s="666"/>
      <c r="RYW69" s="666"/>
      <c r="RYX69" s="666"/>
      <c r="RYY69" s="1455"/>
      <c r="RYZ69" s="666"/>
      <c r="RZA69" s="666"/>
      <c r="RZB69" s="666"/>
      <c r="RZC69" s="666"/>
      <c r="RZD69" s="666"/>
      <c r="RZE69" s="666"/>
      <c r="RZF69" s="666"/>
      <c r="RZG69" s="666"/>
      <c r="RZH69" s="666"/>
      <c r="RZI69" s="1453"/>
      <c r="RZJ69" s="1453"/>
      <c r="RZK69" s="1453"/>
      <c r="RZL69" s="1454"/>
      <c r="RZM69" s="666"/>
      <c r="RZN69" s="666"/>
      <c r="RZO69" s="666"/>
      <c r="RZP69" s="1455"/>
      <c r="RZQ69" s="666"/>
      <c r="RZR69" s="666"/>
      <c r="RZS69" s="666"/>
      <c r="RZT69" s="666"/>
      <c r="RZU69" s="666"/>
      <c r="RZV69" s="666"/>
      <c r="RZW69" s="666"/>
      <c r="RZX69" s="666"/>
      <c r="RZY69" s="666"/>
      <c r="RZZ69" s="1453"/>
      <c r="SAA69" s="1453"/>
      <c r="SAB69" s="1453"/>
      <c r="SAC69" s="1454"/>
      <c r="SAD69" s="666"/>
      <c r="SAE69" s="666"/>
      <c r="SAF69" s="666"/>
      <c r="SAG69" s="1455"/>
      <c r="SAH69" s="666"/>
      <c r="SAI69" s="666"/>
      <c r="SAJ69" s="666"/>
      <c r="SAK69" s="666"/>
      <c r="SAL69" s="666"/>
      <c r="SAM69" s="666"/>
      <c r="SAN69" s="666"/>
      <c r="SAO69" s="666"/>
      <c r="SAP69" s="666"/>
      <c r="SAQ69" s="1453"/>
      <c r="SAR69" s="1453"/>
      <c r="SAS69" s="1453"/>
      <c r="SAT69" s="1454"/>
      <c r="SAU69" s="666"/>
      <c r="SAV69" s="666"/>
      <c r="SAW69" s="666"/>
      <c r="SAX69" s="1455"/>
      <c r="SAY69" s="666"/>
      <c r="SAZ69" s="666"/>
      <c r="SBA69" s="666"/>
      <c r="SBB69" s="666"/>
      <c r="SBC69" s="666"/>
      <c r="SBD69" s="666"/>
      <c r="SBE69" s="666"/>
      <c r="SBF69" s="666"/>
      <c r="SBG69" s="666"/>
      <c r="SBH69" s="1453"/>
      <c r="SBI69" s="1453"/>
      <c r="SBJ69" s="1453"/>
      <c r="SBK69" s="1454"/>
      <c r="SBL69" s="666"/>
      <c r="SBM69" s="666"/>
      <c r="SBN69" s="666"/>
      <c r="SBO69" s="1455"/>
      <c r="SBP69" s="666"/>
      <c r="SBQ69" s="666"/>
      <c r="SBR69" s="666"/>
      <c r="SBS69" s="666"/>
      <c r="SBT69" s="666"/>
      <c r="SBU69" s="666"/>
      <c r="SBV69" s="666"/>
      <c r="SBW69" s="666"/>
      <c r="SBX69" s="666"/>
      <c r="SBY69" s="1453"/>
      <c r="SBZ69" s="1453"/>
      <c r="SCA69" s="1453"/>
      <c r="SCB69" s="1454"/>
      <c r="SCC69" s="666"/>
      <c r="SCD69" s="666"/>
      <c r="SCE69" s="666"/>
      <c r="SCF69" s="1455"/>
      <c r="SCG69" s="666"/>
      <c r="SCH69" s="666"/>
      <c r="SCI69" s="666"/>
      <c r="SCJ69" s="666"/>
      <c r="SCK69" s="666"/>
      <c r="SCL69" s="666"/>
      <c r="SCM69" s="666"/>
      <c r="SCN69" s="666"/>
      <c r="SCO69" s="666"/>
      <c r="SCP69" s="1453"/>
      <c r="SCQ69" s="1453"/>
      <c r="SCR69" s="1453"/>
      <c r="SCS69" s="1454"/>
      <c r="SCT69" s="666"/>
      <c r="SCU69" s="666"/>
      <c r="SCV69" s="666"/>
      <c r="SCW69" s="1455"/>
      <c r="SCX69" s="666"/>
      <c r="SCY69" s="666"/>
      <c r="SCZ69" s="666"/>
      <c r="SDA69" s="666"/>
      <c r="SDB69" s="666"/>
      <c r="SDC69" s="666"/>
      <c r="SDD69" s="666"/>
      <c r="SDE69" s="666"/>
      <c r="SDF69" s="666"/>
      <c r="SDG69" s="1453"/>
      <c r="SDH69" s="1453"/>
      <c r="SDI69" s="1453"/>
      <c r="SDJ69" s="1454"/>
      <c r="SDK69" s="666"/>
      <c r="SDL69" s="666"/>
      <c r="SDM69" s="666"/>
      <c r="SDN69" s="1455"/>
      <c r="SDO69" s="666"/>
      <c r="SDP69" s="666"/>
      <c r="SDQ69" s="666"/>
      <c r="SDR69" s="666"/>
      <c r="SDS69" s="666"/>
      <c r="SDT69" s="666"/>
      <c r="SDU69" s="666"/>
      <c r="SDV69" s="666"/>
      <c r="SDW69" s="666"/>
      <c r="SDX69" s="1453"/>
      <c r="SDY69" s="1453"/>
      <c r="SDZ69" s="1453"/>
      <c r="SEA69" s="1454"/>
      <c r="SEB69" s="666"/>
      <c r="SEC69" s="666"/>
      <c r="SED69" s="666"/>
      <c r="SEE69" s="1455"/>
      <c r="SEF69" s="666"/>
      <c r="SEG69" s="666"/>
      <c r="SEH69" s="666"/>
      <c r="SEI69" s="666"/>
      <c r="SEJ69" s="666"/>
      <c r="SEK69" s="666"/>
      <c r="SEL69" s="666"/>
      <c r="SEM69" s="666"/>
      <c r="SEN69" s="666"/>
      <c r="SEO69" s="1453"/>
      <c r="SEP69" s="1453"/>
      <c r="SEQ69" s="1453"/>
      <c r="SER69" s="1454"/>
      <c r="SES69" s="666"/>
      <c r="SET69" s="666"/>
      <c r="SEU69" s="666"/>
      <c r="SEV69" s="1455"/>
      <c r="SEW69" s="666"/>
      <c r="SEX69" s="666"/>
      <c r="SEY69" s="666"/>
      <c r="SEZ69" s="666"/>
      <c r="SFA69" s="666"/>
      <c r="SFB69" s="666"/>
      <c r="SFC69" s="666"/>
      <c r="SFD69" s="666"/>
      <c r="SFE69" s="666"/>
      <c r="SFF69" s="1453"/>
      <c r="SFG69" s="1453"/>
      <c r="SFH69" s="1453"/>
      <c r="SFI69" s="1454"/>
      <c r="SFJ69" s="666"/>
      <c r="SFK69" s="666"/>
      <c r="SFL69" s="666"/>
      <c r="SFM69" s="1455"/>
      <c r="SFN69" s="666"/>
      <c r="SFO69" s="666"/>
      <c r="SFP69" s="666"/>
      <c r="SFQ69" s="666"/>
      <c r="SFR69" s="666"/>
      <c r="SFS69" s="666"/>
      <c r="SFT69" s="666"/>
      <c r="SFU69" s="666"/>
      <c r="SFV69" s="666"/>
      <c r="SFW69" s="1453"/>
      <c r="SFX69" s="1453"/>
      <c r="SFY69" s="1453"/>
      <c r="SFZ69" s="1454"/>
      <c r="SGA69" s="666"/>
      <c r="SGB69" s="666"/>
      <c r="SGC69" s="666"/>
      <c r="SGD69" s="1455"/>
      <c r="SGE69" s="666"/>
      <c r="SGF69" s="666"/>
      <c r="SGG69" s="666"/>
      <c r="SGH69" s="666"/>
      <c r="SGI69" s="666"/>
      <c r="SGJ69" s="666"/>
      <c r="SGK69" s="666"/>
      <c r="SGL69" s="666"/>
      <c r="SGM69" s="666"/>
      <c r="SGN69" s="1453"/>
      <c r="SGO69" s="1453"/>
      <c r="SGP69" s="1453"/>
      <c r="SGQ69" s="1454"/>
      <c r="SGR69" s="666"/>
      <c r="SGS69" s="666"/>
      <c r="SGT69" s="666"/>
      <c r="SGU69" s="1455"/>
      <c r="SGV69" s="666"/>
      <c r="SGW69" s="666"/>
      <c r="SGX69" s="666"/>
      <c r="SGY69" s="666"/>
      <c r="SGZ69" s="666"/>
      <c r="SHA69" s="666"/>
      <c r="SHB69" s="666"/>
      <c r="SHC69" s="666"/>
      <c r="SHD69" s="666"/>
      <c r="SHE69" s="1453"/>
      <c r="SHF69" s="1453"/>
      <c r="SHG69" s="1453"/>
      <c r="SHH69" s="1454"/>
      <c r="SHI69" s="666"/>
      <c r="SHJ69" s="666"/>
      <c r="SHK69" s="666"/>
      <c r="SHL69" s="1455"/>
      <c r="SHM69" s="666"/>
      <c r="SHN69" s="666"/>
      <c r="SHO69" s="666"/>
      <c r="SHP69" s="666"/>
      <c r="SHQ69" s="666"/>
      <c r="SHR69" s="666"/>
      <c r="SHS69" s="666"/>
      <c r="SHT69" s="666"/>
      <c r="SHU69" s="666"/>
      <c r="SHV69" s="1453"/>
      <c r="SHW69" s="1453"/>
      <c r="SHX69" s="1453"/>
      <c r="SHY69" s="1454"/>
      <c r="SHZ69" s="666"/>
      <c r="SIA69" s="666"/>
      <c r="SIB69" s="666"/>
      <c r="SIC69" s="1455"/>
      <c r="SID69" s="666"/>
      <c r="SIE69" s="666"/>
      <c r="SIF69" s="666"/>
      <c r="SIG69" s="666"/>
      <c r="SIH69" s="666"/>
      <c r="SII69" s="666"/>
      <c r="SIJ69" s="666"/>
      <c r="SIK69" s="666"/>
      <c r="SIL69" s="666"/>
      <c r="SIM69" s="1453"/>
      <c r="SIN69" s="1453"/>
      <c r="SIO69" s="1453"/>
      <c r="SIP69" s="1454"/>
      <c r="SIQ69" s="666"/>
      <c r="SIR69" s="666"/>
      <c r="SIS69" s="666"/>
      <c r="SIT69" s="1455"/>
      <c r="SIU69" s="666"/>
      <c r="SIV69" s="666"/>
      <c r="SIW69" s="666"/>
      <c r="SIX69" s="666"/>
      <c r="SIY69" s="666"/>
      <c r="SIZ69" s="666"/>
      <c r="SJA69" s="666"/>
      <c r="SJB69" s="666"/>
      <c r="SJC69" s="666"/>
      <c r="SJD69" s="1453"/>
      <c r="SJE69" s="1453"/>
      <c r="SJF69" s="1453"/>
      <c r="SJG69" s="1454"/>
      <c r="SJH69" s="666"/>
      <c r="SJI69" s="666"/>
      <c r="SJJ69" s="666"/>
      <c r="SJK69" s="1455"/>
      <c r="SJL69" s="666"/>
      <c r="SJM69" s="666"/>
      <c r="SJN69" s="666"/>
      <c r="SJO69" s="666"/>
      <c r="SJP69" s="666"/>
      <c r="SJQ69" s="666"/>
      <c r="SJR69" s="666"/>
      <c r="SJS69" s="666"/>
      <c r="SJT69" s="666"/>
      <c r="SJU69" s="1453"/>
      <c r="SJV69" s="1453"/>
      <c r="SJW69" s="1453"/>
      <c r="SJX69" s="1454"/>
      <c r="SJY69" s="666"/>
      <c r="SJZ69" s="666"/>
      <c r="SKA69" s="666"/>
      <c r="SKB69" s="1455"/>
      <c r="SKC69" s="666"/>
      <c r="SKD69" s="666"/>
      <c r="SKE69" s="666"/>
      <c r="SKF69" s="666"/>
      <c r="SKG69" s="666"/>
      <c r="SKH69" s="666"/>
      <c r="SKI69" s="666"/>
      <c r="SKJ69" s="666"/>
      <c r="SKK69" s="666"/>
      <c r="SKL69" s="1453"/>
      <c r="SKM69" s="1453"/>
      <c r="SKN69" s="1453"/>
      <c r="SKO69" s="1454"/>
      <c r="SKP69" s="666"/>
      <c r="SKQ69" s="666"/>
      <c r="SKR69" s="666"/>
      <c r="SKS69" s="1455"/>
      <c r="SKT69" s="666"/>
      <c r="SKU69" s="666"/>
      <c r="SKV69" s="666"/>
      <c r="SKW69" s="666"/>
      <c r="SKX69" s="666"/>
      <c r="SKY69" s="666"/>
      <c r="SKZ69" s="666"/>
      <c r="SLA69" s="666"/>
      <c r="SLB69" s="666"/>
      <c r="SLC69" s="1453"/>
      <c r="SLD69" s="1453"/>
      <c r="SLE69" s="1453"/>
      <c r="SLF69" s="1454"/>
      <c r="SLG69" s="666"/>
      <c r="SLH69" s="666"/>
      <c r="SLI69" s="666"/>
      <c r="SLJ69" s="1455"/>
      <c r="SLK69" s="666"/>
      <c r="SLL69" s="666"/>
      <c r="SLM69" s="666"/>
      <c r="SLN69" s="666"/>
      <c r="SLO69" s="666"/>
      <c r="SLP69" s="666"/>
      <c r="SLQ69" s="666"/>
      <c r="SLR69" s="666"/>
      <c r="SLS69" s="666"/>
      <c r="SLT69" s="1453"/>
      <c r="SLU69" s="1453"/>
      <c r="SLV69" s="1453"/>
      <c r="SLW69" s="1454"/>
      <c r="SLX69" s="666"/>
      <c r="SLY69" s="666"/>
      <c r="SLZ69" s="666"/>
      <c r="SMA69" s="1455"/>
      <c r="SMB69" s="666"/>
      <c r="SMC69" s="666"/>
      <c r="SMD69" s="666"/>
      <c r="SME69" s="666"/>
      <c r="SMF69" s="666"/>
      <c r="SMG69" s="666"/>
      <c r="SMH69" s="666"/>
      <c r="SMI69" s="666"/>
      <c r="SMJ69" s="666"/>
      <c r="SMK69" s="1453"/>
      <c r="SML69" s="1453"/>
      <c r="SMM69" s="1453"/>
      <c r="SMN69" s="1454"/>
      <c r="SMO69" s="666"/>
      <c r="SMP69" s="666"/>
      <c r="SMQ69" s="666"/>
      <c r="SMR69" s="1455"/>
      <c r="SMS69" s="666"/>
      <c r="SMT69" s="666"/>
      <c r="SMU69" s="666"/>
      <c r="SMV69" s="666"/>
      <c r="SMW69" s="666"/>
      <c r="SMX69" s="666"/>
      <c r="SMY69" s="666"/>
      <c r="SMZ69" s="666"/>
      <c r="SNA69" s="666"/>
      <c r="SNB69" s="1453"/>
      <c r="SNC69" s="1453"/>
      <c r="SND69" s="1453"/>
      <c r="SNE69" s="1454"/>
      <c r="SNF69" s="666"/>
      <c r="SNG69" s="666"/>
      <c r="SNH69" s="666"/>
      <c r="SNI69" s="1455"/>
      <c r="SNJ69" s="666"/>
      <c r="SNK69" s="666"/>
      <c r="SNL69" s="666"/>
      <c r="SNM69" s="666"/>
      <c r="SNN69" s="666"/>
      <c r="SNO69" s="666"/>
      <c r="SNP69" s="666"/>
      <c r="SNQ69" s="666"/>
      <c r="SNR69" s="666"/>
      <c r="SNS69" s="1453"/>
      <c r="SNT69" s="1453"/>
      <c r="SNU69" s="1453"/>
      <c r="SNV69" s="1454"/>
      <c r="SNW69" s="666"/>
      <c r="SNX69" s="666"/>
      <c r="SNY69" s="666"/>
      <c r="SNZ69" s="1455"/>
      <c r="SOA69" s="666"/>
      <c r="SOB69" s="666"/>
      <c r="SOC69" s="666"/>
      <c r="SOD69" s="666"/>
      <c r="SOE69" s="666"/>
      <c r="SOF69" s="666"/>
      <c r="SOG69" s="666"/>
      <c r="SOH69" s="666"/>
      <c r="SOI69" s="666"/>
      <c r="SOJ69" s="1453"/>
      <c r="SOK69" s="1453"/>
      <c r="SOL69" s="1453"/>
      <c r="SOM69" s="1454"/>
      <c r="SON69" s="666"/>
      <c r="SOO69" s="666"/>
      <c r="SOP69" s="666"/>
      <c r="SOQ69" s="1455"/>
      <c r="SOR69" s="666"/>
      <c r="SOS69" s="666"/>
      <c r="SOT69" s="666"/>
      <c r="SOU69" s="666"/>
      <c r="SOV69" s="666"/>
      <c r="SOW69" s="666"/>
      <c r="SOX69" s="666"/>
      <c r="SOY69" s="666"/>
      <c r="SOZ69" s="666"/>
      <c r="SPA69" s="1453"/>
      <c r="SPB69" s="1453"/>
      <c r="SPC69" s="1453"/>
      <c r="SPD69" s="1454"/>
      <c r="SPE69" s="666"/>
      <c r="SPF69" s="666"/>
      <c r="SPG69" s="666"/>
      <c r="SPH69" s="1455"/>
      <c r="SPI69" s="666"/>
      <c r="SPJ69" s="666"/>
      <c r="SPK69" s="666"/>
      <c r="SPL69" s="666"/>
      <c r="SPM69" s="666"/>
      <c r="SPN69" s="666"/>
      <c r="SPO69" s="666"/>
      <c r="SPP69" s="666"/>
      <c r="SPQ69" s="666"/>
      <c r="SPR69" s="1453"/>
      <c r="SPS69" s="1453"/>
      <c r="SPT69" s="1453"/>
      <c r="SPU69" s="1454"/>
      <c r="SPV69" s="666"/>
      <c r="SPW69" s="666"/>
      <c r="SPX69" s="666"/>
      <c r="SPY69" s="1455"/>
      <c r="SPZ69" s="666"/>
      <c r="SQA69" s="666"/>
      <c r="SQB69" s="666"/>
      <c r="SQC69" s="666"/>
      <c r="SQD69" s="666"/>
      <c r="SQE69" s="666"/>
      <c r="SQF69" s="666"/>
      <c r="SQG69" s="666"/>
      <c r="SQH69" s="666"/>
      <c r="SQI69" s="1453"/>
      <c r="SQJ69" s="1453"/>
      <c r="SQK69" s="1453"/>
      <c r="SQL69" s="1454"/>
      <c r="SQM69" s="666"/>
      <c r="SQN69" s="666"/>
      <c r="SQO69" s="666"/>
      <c r="SQP69" s="1455"/>
      <c r="SQQ69" s="666"/>
      <c r="SQR69" s="666"/>
      <c r="SQS69" s="666"/>
      <c r="SQT69" s="666"/>
      <c r="SQU69" s="666"/>
      <c r="SQV69" s="666"/>
      <c r="SQW69" s="666"/>
      <c r="SQX69" s="666"/>
      <c r="SQY69" s="666"/>
      <c r="SQZ69" s="1453"/>
      <c r="SRA69" s="1453"/>
      <c r="SRB69" s="1453"/>
      <c r="SRC69" s="1454"/>
      <c r="SRD69" s="666"/>
      <c r="SRE69" s="666"/>
      <c r="SRF69" s="666"/>
      <c r="SRG69" s="1455"/>
      <c r="SRH69" s="666"/>
      <c r="SRI69" s="666"/>
      <c r="SRJ69" s="666"/>
      <c r="SRK69" s="666"/>
      <c r="SRL69" s="666"/>
      <c r="SRM69" s="666"/>
      <c r="SRN69" s="666"/>
      <c r="SRO69" s="666"/>
      <c r="SRP69" s="666"/>
      <c r="SRQ69" s="1453"/>
      <c r="SRR69" s="1453"/>
      <c r="SRS69" s="1453"/>
      <c r="SRT69" s="1454"/>
      <c r="SRU69" s="666"/>
      <c r="SRV69" s="666"/>
      <c r="SRW69" s="666"/>
      <c r="SRX69" s="1455"/>
      <c r="SRY69" s="666"/>
      <c r="SRZ69" s="666"/>
      <c r="SSA69" s="666"/>
      <c r="SSB69" s="666"/>
      <c r="SSC69" s="666"/>
      <c r="SSD69" s="666"/>
      <c r="SSE69" s="666"/>
      <c r="SSF69" s="666"/>
      <c r="SSG69" s="666"/>
      <c r="SSH69" s="1453"/>
      <c r="SSI69" s="1453"/>
      <c r="SSJ69" s="1453"/>
      <c r="SSK69" s="1454"/>
      <c r="SSL69" s="666"/>
      <c r="SSM69" s="666"/>
      <c r="SSN69" s="666"/>
      <c r="SSO69" s="1455"/>
      <c r="SSP69" s="666"/>
      <c r="SSQ69" s="666"/>
      <c r="SSR69" s="666"/>
      <c r="SSS69" s="666"/>
      <c r="SST69" s="666"/>
      <c r="SSU69" s="666"/>
      <c r="SSV69" s="666"/>
      <c r="SSW69" s="666"/>
      <c r="SSX69" s="666"/>
      <c r="SSY69" s="1453"/>
      <c r="SSZ69" s="1453"/>
      <c r="STA69" s="1453"/>
      <c r="STB69" s="1454"/>
      <c r="STC69" s="666"/>
      <c r="STD69" s="666"/>
      <c r="STE69" s="666"/>
      <c r="STF69" s="1455"/>
      <c r="STG69" s="666"/>
      <c r="STH69" s="666"/>
      <c r="STI69" s="666"/>
      <c r="STJ69" s="666"/>
      <c r="STK69" s="666"/>
      <c r="STL69" s="666"/>
      <c r="STM69" s="666"/>
      <c r="STN69" s="666"/>
      <c r="STO69" s="666"/>
      <c r="STP69" s="1453"/>
      <c r="STQ69" s="1453"/>
      <c r="STR69" s="1453"/>
      <c r="STS69" s="1454"/>
      <c r="STT69" s="666"/>
      <c r="STU69" s="666"/>
      <c r="STV69" s="666"/>
      <c r="STW69" s="1455"/>
      <c r="STX69" s="666"/>
      <c r="STY69" s="666"/>
      <c r="STZ69" s="666"/>
      <c r="SUA69" s="666"/>
      <c r="SUB69" s="666"/>
      <c r="SUC69" s="666"/>
      <c r="SUD69" s="666"/>
      <c r="SUE69" s="666"/>
      <c r="SUF69" s="666"/>
      <c r="SUG69" s="1453"/>
      <c r="SUH69" s="1453"/>
      <c r="SUI69" s="1453"/>
      <c r="SUJ69" s="1454"/>
      <c r="SUK69" s="666"/>
      <c r="SUL69" s="666"/>
      <c r="SUM69" s="666"/>
      <c r="SUN69" s="1455"/>
      <c r="SUO69" s="666"/>
      <c r="SUP69" s="666"/>
      <c r="SUQ69" s="666"/>
      <c r="SUR69" s="666"/>
      <c r="SUS69" s="666"/>
      <c r="SUT69" s="666"/>
      <c r="SUU69" s="666"/>
      <c r="SUV69" s="666"/>
      <c r="SUW69" s="666"/>
      <c r="SUX69" s="1453"/>
      <c r="SUY69" s="1453"/>
      <c r="SUZ69" s="1453"/>
      <c r="SVA69" s="1454"/>
      <c r="SVB69" s="666"/>
      <c r="SVC69" s="666"/>
      <c r="SVD69" s="666"/>
      <c r="SVE69" s="1455"/>
      <c r="SVF69" s="666"/>
      <c r="SVG69" s="666"/>
      <c r="SVH69" s="666"/>
      <c r="SVI69" s="666"/>
      <c r="SVJ69" s="666"/>
      <c r="SVK69" s="666"/>
      <c r="SVL69" s="666"/>
      <c r="SVM69" s="666"/>
      <c r="SVN69" s="666"/>
      <c r="SVO69" s="1453"/>
      <c r="SVP69" s="1453"/>
      <c r="SVQ69" s="1453"/>
      <c r="SVR69" s="1454"/>
      <c r="SVS69" s="666"/>
      <c r="SVT69" s="666"/>
      <c r="SVU69" s="666"/>
      <c r="SVV69" s="1455"/>
      <c r="SVW69" s="666"/>
      <c r="SVX69" s="666"/>
      <c r="SVY69" s="666"/>
      <c r="SVZ69" s="666"/>
      <c r="SWA69" s="666"/>
      <c r="SWB69" s="666"/>
      <c r="SWC69" s="666"/>
      <c r="SWD69" s="666"/>
      <c r="SWE69" s="666"/>
      <c r="SWF69" s="1453"/>
      <c r="SWG69" s="1453"/>
      <c r="SWH69" s="1453"/>
      <c r="SWI69" s="1454"/>
      <c r="SWJ69" s="666"/>
      <c r="SWK69" s="666"/>
      <c r="SWL69" s="666"/>
      <c r="SWM69" s="1455"/>
      <c r="SWN69" s="666"/>
      <c r="SWO69" s="666"/>
      <c r="SWP69" s="666"/>
      <c r="SWQ69" s="666"/>
      <c r="SWR69" s="666"/>
      <c r="SWS69" s="666"/>
      <c r="SWT69" s="666"/>
      <c r="SWU69" s="666"/>
      <c r="SWV69" s="666"/>
      <c r="SWW69" s="1453"/>
      <c r="SWX69" s="1453"/>
      <c r="SWY69" s="1453"/>
      <c r="SWZ69" s="1454"/>
      <c r="SXA69" s="666"/>
      <c r="SXB69" s="666"/>
      <c r="SXC69" s="666"/>
      <c r="SXD69" s="1455"/>
      <c r="SXE69" s="666"/>
      <c r="SXF69" s="666"/>
      <c r="SXG69" s="666"/>
      <c r="SXH69" s="666"/>
      <c r="SXI69" s="666"/>
      <c r="SXJ69" s="666"/>
      <c r="SXK69" s="666"/>
      <c r="SXL69" s="666"/>
      <c r="SXM69" s="666"/>
      <c r="SXN69" s="1453"/>
      <c r="SXO69" s="1453"/>
      <c r="SXP69" s="1453"/>
      <c r="SXQ69" s="1454"/>
      <c r="SXR69" s="666"/>
      <c r="SXS69" s="666"/>
      <c r="SXT69" s="666"/>
      <c r="SXU69" s="1455"/>
      <c r="SXV69" s="666"/>
      <c r="SXW69" s="666"/>
      <c r="SXX69" s="666"/>
      <c r="SXY69" s="666"/>
      <c r="SXZ69" s="666"/>
      <c r="SYA69" s="666"/>
      <c r="SYB69" s="666"/>
      <c r="SYC69" s="666"/>
      <c r="SYD69" s="666"/>
      <c r="SYE69" s="1453"/>
      <c r="SYF69" s="1453"/>
      <c r="SYG69" s="1453"/>
      <c r="SYH69" s="1454"/>
      <c r="SYI69" s="666"/>
      <c r="SYJ69" s="666"/>
      <c r="SYK69" s="666"/>
      <c r="SYL69" s="1455"/>
      <c r="SYM69" s="666"/>
      <c r="SYN69" s="666"/>
      <c r="SYO69" s="666"/>
      <c r="SYP69" s="666"/>
      <c r="SYQ69" s="666"/>
      <c r="SYR69" s="666"/>
      <c r="SYS69" s="666"/>
      <c r="SYT69" s="666"/>
      <c r="SYU69" s="666"/>
      <c r="SYV69" s="1453"/>
      <c r="SYW69" s="1453"/>
      <c r="SYX69" s="1453"/>
      <c r="SYY69" s="1454"/>
      <c r="SYZ69" s="666"/>
      <c r="SZA69" s="666"/>
      <c r="SZB69" s="666"/>
      <c r="SZC69" s="1455"/>
      <c r="SZD69" s="666"/>
      <c r="SZE69" s="666"/>
      <c r="SZF69" s="666"/>
      <c r="SZG69" s="666"/>
      <c r="SZH69" s="666"/>
      <c r="SZI69" s="666"/>
      <c r="SZJ69" s="666"/>
      <c r="SZK69" s="666"/>
      <c r="SZL69" s="666"/>
      <c r="SZM69" s="1453"/>
      <c r="SZN69" s="1453"/>
      <c r="SZO69" s="1453"/>
      <c r="SZP69" s="1454"/>
      <c r="SZQ69" s="666"/>
      <c r="SZR69" s="666"/>
      <c r="SZS69" s="666"/>
      <c r="SZT69" s="1455"/>
      <c r="SZU69" s="666"/>
      <c r="SZV69" s="666"/>
      <c r="SZW69" s="666"/>
      <c r="SZX69" s="666"/>
      <c r="SZY69" s="666"/>
      <c r="SZZ69" s="666"/>
      <c r="TAA69" s="666"/>
      <c r="TAB69" s="666"/>
      <c r="TAC69" s="666"/>
      <c r="TAD69" s="1453"/>
      <c r="TAE69" s="1453"/>
      <c r="TAF69" s="1453"/>
      <c r="TAG69" s="1454"/>
      <c r="TAH69" s="666"/>
      <c r="TAI69" s="666"/>
      <c r="TAJ69" s="666"/>
      <c r="TAK69" s="1455"/>
      <c r="TAL69" s="666"/>
      <c r="TAM69" s="666"/>
      <c r="TAN69" s="666"/>
      <c r="TAO69" s="666"/>
      <c r="TAP69" s="666"/>
      <c r="TAQ69" s="666"/>
      <c r="TAR69" s="666"/>
      <c r="TAS69" s="666"/>
      <c r="TAT69" s="666"/>
      <c r="TAU69" s="1453"/>
      <c r="TAV69" s="1453"/>
      <c r="TAW69" s="1453"/>
      <c r="TAX69" s="1454"/>
      <c r="TAY69" s="666"/>
      <c r="TAZ69" s="666"/>
      <c r="TBA69" s="666"/>
      <c r="TBB69" s="1455"/>
      <c r="TBC69" s="666"/>
      <c r="TBD69" s="666"/>
      <c r="TBE69" s="666"/>
      <c r="TBF69" s="666"/>
      <c r="TBG69" s="666"/>
      <c r="TBH69" s="666"/>
      <c r="TBI69" s="666"/>
      <c r="TBJ69" s="666"/>
      <c r="TBK69" s="666"/>
      <c r="TBL69" s="1453"/>
      <c r="TBM69" s="1453"/>
      <c r="TBN69" s="1453"/>
      <c r="TBO69" s="1454"/>
      <c r="TBP69" s="666"/>
      <c r="TBQ69" s="666"/>
      <c r="TBR69" s="666"/>
      <c r="TBS69" s="1455"/>
      <c r="TBT69" s="666"/>
      <c r="TBU69" s="666"/>
      <c r="TBV69" s="666"/>
      <c r="TBW69" s="666"/>
      <c r="TBX69" s="666"/>
      <c r="TBY69" s="666"/>
      <c r="TBZ69" s="666"/>
      <c r="TCA69" s="666"/>
      <c r="TCB69" s="666"/>
      <c r="TCC69" s="1453"/>
      <c r="TCD69" s="1453"/>
      <c r="TCE69" s="1453"/>
      <c r="TCF69" s="1454"/>
      <c r="TCG69" s="666"/>
      <c r="TCH69" s="666"/>
      <c r="TCI69" s="666"/>
      <c r="TCJ69" s="1455"/>
      <c r="TCK69" s="666"/>
      <c r="TCL69" s="666"/>
      <c r="TCM69" s="666"/>
      <c r="TCN69" s="666"/>
      <c r="TCO69" s="666"/>
      <c r="TCP69" s="666"/>
      <c r="TCQ69" s="666"/>
      <c r="TCR69" s="666"/>
      <c r="TCS69" s="666"/>
      <c r="TCT69" s="1453"/>
      <c r="TCU69" s="1453"/>
      <c r="TCV69" s="1453"/>
      <c r="TCW69" s="1454"/>
      <c r="TCX69" s="666"/>
      <c r="TCY69" s="666"/>
      <c r="TCZ69" s="666"/>
      <c r="TDA69" s="1455"/>
      <c r="TDB69" s="666"/>
      <c r="TDC69" s="666"/>
      <c r="TDD69" s="666"/>
      <c r="TDE69" s="666"/>
      <c r="TDF69" s="666"/>
      <c r="TDG69" s="666"/>
      <c r="TDH69" s="666"/>
      <c r="TDI69" s="666"/>
      <c r="TDJ69" s="666"/>
      <c r="TDK69" s="1453"/>
      <c r="TDL69" s="1453"/>
      <c r="TDM69" s="1453"/>
      <c r="TDN69" s="1454"/>
      <c r="TDO69" s="666"/>
      <c r="TDP69" s="666"/>
      <c r="TDQ69" s="666"/>
      <c r="TDR69" s="1455"/>
      <c r="TDS69" s="666"/>
      <c r="TDT69" s="666"/>
      <c r="TDU69" s="666"/>
      <c r="TDV69" s="666"/>
      <c r="TDW69" s="666"/>
      <c r="TDX69" s="666"/>
      <c r="TDY69" s="666"/>
      <c r="TDZ69" s="666"/>
      <c r="TEA69" s="666"/>
      <c r="TEB69" s="1453"/>
      <c r="TEC69" s="1453"/>
      <c r="TED69" s="1453"/>
      <c r="TEE69" s="1454"/>
      <c r="TEF69" s="666"/>
      <c r="TEG69" s="666"/>
      <c r="TEH69" s="666"/>
      <c r="TEI69" s="1455"/>
      <c r="TEJ69" s="666"/>
      <c r="TEK69" s="666"/>
      <c r="TEL69" s="666"/>
      <c r="TEM69" s="666"/>
      <c r="TEN69" s="666"/>
      <c r="TEO69" s="666"/>
      <c r="TEP69" s="666"/>
      <c r="TEQ69" s="666"/>
      <c r="TER69" s="666"/>
      <c r="TES69" s="1453"/>
      <c r="TET69" s="1453"/>
      <c r="TEU69" s="1453"/>
      <c r="TEV69" s="1454"/>
      <c r="TEW69" s="666"/>
      <c r="TEX69" s="666"/>
      <c r="TEY69" s="666"/>
      <c r="TEZ69" s="1455"/>
      <c r="TFA69" s="666"/>
      <c r="TFB69" s="666"/>
      <c r="TFC69" s="666"/>
      <c r="TFD69" s="666"/>
      <c r="TFE69" s="666"/>
      <c r="TFF69" s="666"/>
      <c r="TFG69" s="666"/>
      <c r="TFH69" s="666"/>
      <c r="TFI69" s="666"/>
      <c r="TFJ69" s="1453"/>
      <c r="TFK69" s="1453"/>
      <c r="TFL69" s="1453"/>
      <c r="TFM69" s="1454"/>
      <c r="TFN69" s="666"/>
      <c r="TFO69" s="666"/>
      <c r="TFP69" s="666"/>
      <c r="TFQ69" s="1455"/>
      <c r="TFR69" s="666"/>
      <c r="TFS69" s="666"/>
      <c r="TFT69" s="666"/>
      <c r="TFU69" s="666"/>
      <c r="TFV69" s="666"/>
      <c r="TFW69" s="666"/>
      <c r="TFX69" s="666"/>
      <c r="TFY69" s="666"/>
      <c r="TFZ69" s="666"/>
      <c r="TGA69" s="1453"/>
      <c r="TGB69" s="1453"/>
      <c r="TGC69" s="1453"/>
      <c r="TGD69" s="1454"/>
      <c r="TGE69" s="666"/>
      <c r="TGF69" s="666"/>
      <c r="TGG69" s="666"/>
      <c r="TGH69" s="1455"/>
      <c r="TGI69" s="666"/>
      <c r="TGJ69" s="666"/>
      <c r="TGK69" s="666"/>
      <c r="TGL69" s="666"/>
      <c r="TGM69" s="666"/>
      <c r="TGN69" s="666"/>
      <c r="TGO69" s="666"/>
      <c r="TGP69" s="666"/>
      <c r="TGQ69" s="666"/>
      <c r="TGR69" s="1453"/>
      <c r="TGS69" s="1453"/>
      <c r="TGT69" s="1453"/>
      <c r="TGU69" s="1454"/>
      <c r="TGV69" s="666"/>
      <c r="TGW69" s="666"/>
      <c r="TGX69" s="666"/>
      <c r="TGY69" s="1455"/>
      <c r="TGZ69" s="666"/>
      <c r="THA69" s="666"/>
      <c r="THB69" s="666"/>
      <c r="THC69" s="666"/>
      <c r="THD69" s="666"/>
      <c r="THE69" s="666"/>
      <c r="THF69" s="666"/>
      <c r="THG69" s="666"/>
      <c r="THH69" s="666"/>
      <c r="THI69" s="1453"/>
      <c r="THJ69" s="1453"/>
      <c r="THK69" s="1453"/>
      <c r="THL69" s="1454"/>
      <c r="THM69" s="666"/>
      <c r="THN69" s="666"/>
      <c r="THO69" s="666"/>
      <c r="THP69" s="1455"/>
      <c r="THQ69" s="666"/>
      <c r="THR69" s="666"/>
      <c r="THS69" s="666"/>
      <c r="THT69" s="666"/>
      <c r="THU69" s="666"/>
      <c r="THV69" s="666"/>
      <c r="THW69" s="666"/>
      <c r="THX69" s="666"/>
      <c r="THY69" s="666"/>
      <c r="THZ69" s="1453"/>
      <c r="TIA69" s="1453"/>
      <c r="TIB69" s="1453"/>
      <c r="TIC69" s="1454"/>
      <c r="TID69" s="666"/>
      <c r="TIE69" s="666"/>
      <c r="TIF69" s="666"/>
      <c r="TIG69" s="1455"/>
      <c r="TIH69" s="666"/>
      <c r="TII69" s="666"/>
      <c r="TIJ69" s="666"/>
      <c r="TIK69" s="666"/>
      <c r="TIL69" s="666"/>
      <c r="TIM69" s="666"/>
      <c r="TIN69" s="666"/>
      <c r="TIO69" s="666"/>
      <c r="TIP69" s="666"/>
      <c r="TIQ69" s="1453"/>
      <c r="TIR69" s="1453"/>
      <c r="TIS69" s="1453"/>
      <c r="TIT69" s="1454"/>
      <c r="TIU69" s="666"/>
      <c r="TIV69" s="666"/>
      <c r="TIW69" s="666"/>
      <c r="TIX69" s="1455"/>
      <c r="TIY69" s="666"/>
      <c r="TIZ69" s="666"/>
      <c r="TJA69" s="666"/>
      <c r="TJB69" s="666"/>
      <c r="TJC69" s="666"/>
      <c r="TJD69" s="666"/>
      <c r="TJE69" s="666"/>
      <c r="TJF69" s="666"/>
      <c r="TJG69" s="666"/>
      <c r="TJH69" s="1453"/>
      <c r="TJI69" s="1453"/>
      <c r="TJJ69" s="1453"/>
      <c r="TJK69" s="1454"/>
      <c r="TJL69" s="666"/>
      <c r="TJM69" s="666"/>
      <c r="TJN69" s="666"/>
      <c r="TJO69" s="1455"/>
      <c r="TJP69" s="666"/>
      <c r="TJQ69" s="666"/>
      <c r="TJR69" s="666"/>
      <c r="TJS69" s="666"/>
      <c r="TJT69" s="666"/>
      <c r="TJU69" s="666"/>
      <c r="TJV69" s="666"/>
      <c r="TJW69" s="666"/>
      <c r="TJX69" s="666"/>
      <c r="TJY69" s="1453"/>
      <c r="TJZ69" s="1453"/>
      <c r="TKA69" s="1453"/>
      <c r="TKB69" s="1454"/>
      <c r="TKC69" s="666"/>
      <c r="TKD69" s="666"/>
      <c r="TKE69" s="666"/>
      <c r="TKF69" s="1455"/>
      <c r="TKG69" s="666"/>
      <c r="TKH69" s="666"/>
      <c r="TKI69" s="666"/>
      <c r="TKJ69" s="666"/>
      <c r="TKK69" s="666"/>
      <c r="TKL69" s="666"/>
      <c r="TKM69" s="666"/>
      <c r="TKN69" s="666"/>
      <c r="TKO69" s="666"/>
      <c r="TKP69" s="1453"/>
      <c r="TKQ69" s="1453"/>
      <c r="TKR69" s="1453"/>
      <c r="TKS69" s="1454"/>
      <c r="TKT69" s="666"/>
      <c r="TKU69" s="666"/>
      <c r="TKV69" s="666"/>
      <c r="TKW69" s="1455"/>
      <c r="TKX69" s="666"/>
      <c r="TKY69" s="666"/>
      <c r="TKZ69" s="666"/>
      <c r="TLA69" s="666"/>
      <c r="TLB69" s="666"/>
      <c r="TLC69" s="666"/>
      <c r="TLD69" s="666"/>
      <c r="TLE69" s="666"/>
      <c r="TLF69" s="666"/>
      <c r="TLG69" s="1453"/>
      <c r="TLH69" s="1453"/>
      <c r="TLI69" s="1453"/>
      <c r="TLJ69" s="1454"/>
      <c r="TLK69" s="666"/>
      <c r="TLL69" s="666"/>
      <c r="TLM69" s="666"/>
      <c r="TLN69" s="1455"/>
      <c r="TLO69" s="666"/>
      <c r="TLP69" s="666"/>
      <c r="TLQ69" s="666"/>
      <c r="TLR69" s="666"/>
      <c r="TLS69" s="666"/>
      <c r="TLT69" s="666"/>
      <c r="TLU69" s="666"/>
      <c r="TLV69" s="666"/>
      <c r="TLW69" s="666"/>
      <c r="TLX69" s="1453"/>
      <c r="TLY69" s="1453"/>
      <c r="TLZ69" s="1453"/>
      <c r="TMA69" s="1454"/>
      <c r="TMB69" s="666"/>
      <c r="TMC69" s="666"/>
      <c r="TMD69" s="666"/>
      <c r="TME69" s="1455"/>
      <c r="TMF69" s="666"/>
      <c r="TMG69" s="666"/>
      <c r="TMH69" s="666"/>
      <c r="TMI69" s="666"/>
      <c r="TMJ69" s="666"/>
      <c r="TMK69" s="666"/>
      <c r="TML69" s="666"/>
      <c r="TMM69" s="666"/>
      <c r="TMN69" s="666"/>
      <c r="TMO69" s="1453"/>
      <c r="TMP69" s="1453"/>
      <c r="TMQ69" s="1453"/>
      <c r="TMR69" s="1454"/>
      <c r="TMS69" s="666"/>
      <c r="TMT69" s="666"/>
      <c r="TMU69" s="666"/>
      <c r="TMV69" s="1455"/>
      <c r="TMW69" s="666"/>
      <c r="TMX69" s="666"/>
      <c r="TMY69" s="666"/>
      <c r="TMZ69" s="666"/>
      <c r="TNA69" s="666"/>
      <c r="TNB69" s="666"/>
      <c r="TNC69" s="666"/>
      <c r="TND69" s="666"/>
      <c r="TNE69" s="666"/>
      <c r="TNF69" s="1453"/>
      <c r="TNG69" s="1453"/>
      <c r="TNH69" s="1453"/>
      <c r="TNI69" s="1454"/>
      <c r="TNJ69" s="666"/>
      <c r="TNK69" s="666"/>
      <c r="TNL69" s="666"/>
      <c r="TNM69" s="1455"/>
      <c r="TNN69" s="666"/>
      <c r="TNO69" s="666"/>
      <c r="TNP69" s="666"/>
      <c r="TNQ69" s="666"/>
      <c r="TNR69" s="666"/>
      <c r="TNS69" s="666"/>
      <c r="TNT69" s="666"/>
      <c r="TNU69" s="666"/>
      <c r="TNV69" s="666"/>
      <c r="TNW69" s="1453"/>
      <c r="TNX69" s="1453"/>
      <c r="TNY69" s="1453"/>
      <c r="TNZ69" s="1454"/>
      <c r="TOA69" s="666"/>
      <c r="TOB69" s="666"/>
      <c r="TOC69" s="666"/>
      <c r="TOD69" s="1455"/>
      <c r="TOE69" s="666"/>
      <c r="TOF69" s="666"/>
      <c r="TOG69" s="666"/>
      <c r="TOH69" s="666"/>
      <c r="TOI69" s="666"/>
      <c r="TOJ69" s="666"/>
      <c r="TOK69" s="666"/>
      <c r="TOL69" s="666"/>
      <c r="TOM69" s="666"/>
      <c r="TON69" s="1453"/>
      <c r="TOO69" s="1453"/>
      <c r="TOP69" s="1453"/>
      <c r="TOQ69" s="1454"/>
      <c r="TOR69" s="666"/>
      <c r="TOS69" s="666"/>
      <c r="TOT69" s="666"/>
      <c r="TOU69" s="1455"/>
      <c r="TOV69" s="666"/>
      <c r="TOW69" s="666"/>
      <c r="TOX69" s="666"/>
      <c r="TOY69" s="666"/>
      <c r="TOZ69" s="666"/>
      <c r="TPA69" s="666"/>
      <c r="TPB69" s="666"/>
      <c r="TPC69" s="666"/>
      <c r="TPD69" s="666"/>
      <c r="TPE69" s="1453"/>
      <c r="TPF69" s="1453"/>
      <c r="TPG69" s="1453"/>
      <c r="TPH69" s="1454"/>
      <c r="TPI69" s="666"/>
      <c r="TPJ69" s="666"/>
      <c r="TPK69" s="666"/>
      <c r="TPL69" s="1455"/>
      <c r="TPM69" s="666"/>
      <c r="TPN69" s="666"/>
      <c r="TPO69" s="666"/>
      <c r="TPP69" s="666"/>
      <c r="TPQ69" s="666"/>
      <c r="TPR69" s="666"/>
      <c r="TPS69" s="666"/>
      <c r="TPT69" s="666"/>
      <c r="TPU69" s="666"/>
      <c r="TPV69" s="1453"/>
      <c r="TPW69" s="1453"/>
      <c r="TPX69" s="1453"/>
      <c r="TPY69" s="1454"/>
      <c r="TPZ69" s="666"/>
      <c r="TQA69" s="666"/>
      <c r="TQB69" s="666"/>
      <c r="TQC69" s="1455"/>
      <c r="TQD69" s="666"/>
      <c r="TQE69" s="666"/>
      <c r="TQF69" s="666"/>
      <c r="TQG69" s="666"/>
      <c r="TQH69" s="666"/>
      <c r="TQI69" s="666"/>
      <c r="TQJ69" s="666"/>
      <c r="TQK69" s="666"/>
      <c r="TQL69" s="666"/>
      <c r="TQM69" s="1453"/>
      <c r="TQN69" s="1453"/>
      <c r="TQO69" s="1453"/>
      <c r="TQP69" s="1454"/>
      <c r="TQQ69" s="666"/>
      <c r="TQR69" s="666"/>
      <c r="TQS69" s="666"/>
      <c r="TQT69" s="1455"/>
      <c r="TQU69" s="666"/>
      <c r="TQV69" s="666"/>
      <c r="TQW69" s="666"/>
      <c r="TQX69" s="666"/>
      <c r="TQY69" s="666"/>
      <c r="TQZ69" s="666"/>
      <c r="TRA69" s="666"/>
      <c r="TRB69" s="666"/>
      <c r="TRC69" s="666"/>
      <c r="TRD69" s="1453"/>
      <c r="TRE69" s="1453"/>
      <c r="TRF69" s="1453"/>
      <c r="TRG69" s="1454"/>
      <c r="TRH69" s="666"/>
      <c r="TRI69" s="666"/>
      <c r="TRJ69" s="666"/>
      <c r="TRK69" s="1455"/>
      <c r="TRL69" s="666"/>
      <c r="TRM69" s="666"/>
      <c r="TRN69" s="666"/>
      <c r="TRO69" s="666"/>
      <c r="TRP69" s="666"/>
      <c r="TRQ69" s="666"/>
      <c r="TRR69" s="666"/>
      <c r="TRS69" s="666"/>
      <c r="TRT69" s="666"/>
      <c r="TRU69" s="1453"/>
      <c r="TRV69" s="1453"/>
      <c r="TRW69" s="1453"/>
      <c r="TRX69" s="1454"/>
      <c r="TRY69" s="666"/>
      <c r="TRZ69" s="666"/>
      <c r="TSA69" s="666"/>
      <c r="TSB69" s="1455"/>
      <c r="TSC69" s="666"/>
      <c r="TSD69" s="666"/>
      <c r="TSE69" s="666"/>
      <c r="TSF69" s="666"/>
      <c r="TSG69" s="666"/>
      <c r="TSH69" s="666"/>
      <c r="TSI69" s="666"/>
      <c r="TSJ69" s="666"/>
      <c r="TSK69" s="666"/>
      <c r="TSL69" s="1453"/>
      <c r="TSM69" s="1453"/>
      <c r="TSN69" s="1453"/>
      <c r="TSO69" s="1454"/>
      <c r="TSP69" s="666"/>
      <c r="TSQ69" s="666"/>
      <c r="TSR69" s="666"/>
      <c r="TSS69" s="1455"/>
      <c r="TST69" s="666"/>
      <c r="TSU69" s="666"/>
      <c r="TSV69" s="666"/>
      <c r="TSW69" s="666"/>
      <c r="TSX69" s="666"/>
      <c r="TSY69" s="666"/>
      <c r="TSZ69" s="666"/>
      <c r="TTA69" s="666"/>
      <c r="TTB69" s="666"/>
      <c r="TTC69" s="1453"/>
      <c r="TTD69" s="1453"/>
      <c r="TTE69" s="1453"/>
      <c r="TTF69" s="1454"/>
      <c r="TTG69" s="666"/>
      <c r="TTH69" s="666"/>
      <c r="TTI69" s="666"/>
      <c r="TTJ69" s="1455"/>
      <c r="TTK69" s="666"/>
      <c r="TTL69" s="666"/>
      <c r="TTM69" s="666"/>
      <c r="TTN69" s="666"/>
      <c r="TTO69" s="666"/>
      <c r="TTP69" s="666"/>
      <c r="TTQ69" s="666"/>
      <c r="TTR69" s="666"/>
      <c r="TTS69" s="666"/>
      <c r="TTT69" s="1453"/>
      <c r="TTU69" s="1453"/>
      <c r="TTV69" s="1453"/>
      <c r="TTW69" s="1454"/>
      <c r="TTX69" s="666"/>
      <c r="TTY69" s="666"/>
      <c r="TTZ69" s="666"/>
      <c r="TUA69" s="1455"/>
      <c r="TUB69" s="666"/>
      <c r="TUC69" s="666"/>
      <c r="TUD69" s="666"/>
      <c r="TUE69" s="666"/>
      <c r="TUF69" s="666"/>
      <c r="TUG69" s="666"/>
      <c r="TUH69" s="666"/>
      <c r="TUI69" s="666"/>
      <c r="TUJ69" s="666"/>
      <c r="TUK69" s="1453"/>
      <c r="TUL69" s="1453"/>
      <c r="TUM69" s="1453"/>
      <c r="TUN69" s="1454"/>
      <c r="TUO69" s="666"/>
      <c r="TUP69" s="666"/>
      <c r="TUQ69" s="666"/>
      <c r="TUR69" s="1455"/>
      <c r="TUS69" s="666"/>
      <c r="TUT69" s="666"/>
      <c r="TUU69" s="666"/>
      <c r="TUV69" s="666"/>
      <c r="TUW69" s="666"/>
      <c r="TUX69" s="666"/>
      <c r="TUY69" s="666"/>
      <c r="TUZ69" s="666"/>
      <c r="TVA69" s="666"/>
      <c r="TVB69" s="1453"/>
      <c r="TVC69" s="1453"/>
      <c r="TVD69" s="1453"/>
      <c r="TVE69" s="1454"/>
      <c r="TVF69" s="666"/>
      <c r="TVG69" s="666"/>
      <c r="TVH69" s="666"/>
      <c r="TVI69" s="1455"/>
      <c r="TVJ69" s="666"/>
      <c r="TVK69" s="666"/>
      <c r="TVL69" s="666"/>
      <c r="TVM69" s="666"/>
      <c r="TVN69" s="666"/>
      <c r="TVO69" s="666"/>
      <c r="TVP69" s="666"/>
      <c r="TVQ69" s="666"/>
      <c r="TVR69" s="666"/>
      <c r="TVS69" s="1453"/>
      <c r="TVT69" s="1453"/>
      <c r="TVU69" s="1453"/>
      <c r="TVV69" s="1454"/>
      <c r="TVW69" s="666"/>
      <c r="TVX69" s="666"/>
      <c r="TVY69" s="666"/>
      <c r="TVZ69" s="1455"/>
      <c r="TWA69" s="666"/>
      <c r="TWB69" s="666"/>
      <c r="TWC69" s="666"/>
      <c r="TWD69" s="666"/>
      <c r="TWE69" s="666"/>
      <c r="TWF69" s="666"/>
      <c r="TWG69" s="666"/>
      <c r="TWH69" s="666"/>
      <c r="TWI69" s="666"/>
      <c r="TWJ69" s="1453"/>
      <c r="TWK69" s="1453"/>
      <c r="TWL69" s="1453"/>
      <c r="TWM69" s="1454"/>
      <c r="TWN69" s="666"/>
      <c r="TWO69" s="666"/>
      <c r="TWP69" s="666"/>
      <c r="TWQ69" s="1455"/>
      <c r="TWR69" s="666"/>
      <c r="TWS69" s="666"/>
      <c r="TWT69" s="666"/>
      <c r="TWU69" s="666"/>
      <c r="TWV69" s="666"/>
      <c r="TWW69" s="666"/>
      <c r="TWX69" s="666"/>
      <c r="TWY69" s="666"/>
      <c r="TWZ69" s="666"/>
      <c r="TXA69" s="1453"/>
      <c r="TXB69" s="1453"/>
      <c r="TXC69" s="1453"/>
      <c r="TXD69" s="1454"/>
      <c r="TXE69" s="666"/>
      <c r="TXF69" s="666"/>
      <c r="TXG69" s="666"/>
      <c r="TXH69" s="1455"/>
      <c r="TXI69" s="666"/>
      <c r="TXJ69" s="666"/>
      <c r="TXK69" s="666"/>
      <c r="TXL69" s="666"/>
      <c r="TXM69" s="666"/>
      <c r="TXN69" s="666"/>
      <c r="TXO69" s="666"/>
      <c r="TXP69" s="666"/>
      <c r="TXQ69" s="666"/>
      <c r="TXR69" s="1453"/>
      <c r="TXS69" s="1453"/>
      <c r="TXT69" s="1453"/>
      <c r="TXU69" s="1454"/>
      <c r="TXV69" s="666"/>
      <c r="TXW69" s="666"/>
      <c r="TXX69" s="666"/>
      <c r="TXY69" s="1455"/>
      <c r="TXZ69" s="666"/>
      <c r="TYA69" s="666"/>
      <c r="TYB69" s="666"/>
      <c r="TYC69" s="666"/>
      <c r="TYD69" s="666"/>
      <c r="TYE69" s="666"/>
      <c r="TYF69" s="666"/>
      <c r="TYG69" s="666"/>
      <c r="TYH69" s="666"/>
      <c r="TYI69" s="1453"/>
      <c r="TYJ69" s="1453"/>
      <c r="TYK69" s="1453"/>
      <c r="TYL69" s="1454"/>
      <c r="TYM69" s="666"/>
      <c r="TYN69" s="666"/>
      <c r="TYO69" s="666"/>
      <c r="TYP69" s="1455"/>
      <c r="TYQ69" s="666"/>
      <c r="TYR69" s="666"/>
      <c r="TYS69" s="666"/>
      <c r="TYT69" s="666"/>
      <c r="TYU69" s="666"/>
      <c r="TYV69" s="666"/>
      <c r="TYW69" s="666"/>
      <c r="TYX69" s="666"/>
      <c r="TYY69" s="666"/>
      <c r="TYZ69" s="1453"/>
      <c r="TZA69" s="1453"/>
      <c r="TZB69" s="1453"/>
      <c r="TZC69" s="1454"/>
      <c r="TZD69" s="666"/>
      <c r="TZE69" s="666"/>
      <c r="TZF69" s="666"/>
      <c r="TZG69" s="1455"/>
      <c r="TZH69" s="666"/>
      <c r="TZI69" s="666"/>
      <c r="TZJ69" s="666"/>
      <c r="TZK69" s="666"/>
      <c r="TZL69" s="666"/>
      <c r="TZM69" s="666"/>
      <c r="TZN69" s="666"/>
      <c r="TZO69" s="666"/>
      <c r="TZP69" s="666"/>
      <c r="TZQ69" s="1453"/>
      <c r="TZR69" s="1453"/>
      <c r="TZS69" s="1453"/>
      <c r="TZT69" s="1454"/>
      <c r="TZU69" s="666"/>
      <c r="TZV69" s="666"/>
      <c r="TZW69" s="666"/>
      <c r="TZX69" s="1455"/>
      <c r="TZY69" s="666"/>
      <c r="TZZ69" s="666"/>
      <c r="UAA69" s="666"/>
      <c r="UAB69" s="666"/>
      <c r="UAC69" s="666"/>
      <c r="UAD69" s="666"/>
      <c r="UAE69" s="666"/>
      <c r="UAF69" s="666"/>
      <c r="UAG69" s="666"/>
      <c r="UAH69" s="1453"/>
      <c r="UAI69" s="1453"/>
      <c r="UAJ69" s="1453"/>
      <c r="UAK69" s="1454"/>
      <c r="UAL69" s="666"/>
      <c r="UAM69" s="666"/>
      <c r="UAN69" s="666"/>
      <c r="UAO69" s="1455"/>
      <c r="UAP69" s="666"/>
      <c r="UAQ69" s="666"/>
      <c r="UAR69" s="666"/>
      <c r="UAS69" s="666"/>
      <c r="UAT69" s="666"/>
      <c r="UAU69" s="666"/>
      <c r="UAV69" s="666"/>
      <c r="UAW69" s="666"/>
      <c r="UAX69" s="666"/>
      <c r="UAY69" s="1453"/>
      <c r="UAZ69" s="1453"/>
      <c r="UBA69" s="1453"/>
      <c r="UBB69" s="1454"/>
      <c r="UBC69" s="666"/>
      <c r="UBD69" s="666"/>
      <c r="UBE69" s="666"/>
      <c r="UBF69" s="1455"/>
      <c r="UBG69" s="666"/>
      <c r="UBH69" s="666"/>
      <c r="UBI69" s="666"/>
      <c r="UBJ69" s="666"/>
      <c r="UBK69" s="666"/>
      <c r="UBL69" s="666"/>
      <c r="UBM69" s="666"/>
      <c r="UBN69" s="666"/>
      <c r="UBO69" s="666"/>
      <c r="UBP69" s="1453"/>
      <c r="UBQ69" s="1453"/>
      <c r="UBR69" s="1453"/>
      <c r="UBS69" s="1454"/>
      <c r="UBT69" s="666"/>
      <c r="UBU69" s="666"/>
      <c r="UBV69" s="666"/>
      <c r="UBW69" s="1455"/>
      <c r="UBX69" s="666"/>
      <c r="UBY69" s="666"/>
      <c r="UBZ69" s="666"/>
      <c r="UCA69" s="666"/>
      <c r="UCB69" s="666"/>
      <c r="UCC69" s="666"/>
      <c r="UCD69" s="666"/>
      <c r="UCE69" s="666"/>
      <c r="UCF69" s="666"/>
      <c r="UCG69" s="1453"/>
      <c r="UCH69" s="1453"/>
      <c r="UCI69" s="1453"/>
      <c r="UCJ69" s="1454"/>
      <c r="UCK69" s="666"/>
      <c r="UCL69" s="666"/>
      <c r="UCM69" s="666"/>
      <c r="UCN69" s="1455"/>
      <c r="UCO69" s="666"/>
      <c r="UCP69" s="666"/>
      <c r="UCQ69" s="666"/>
      <c r="UCR69" s="666"/>
      <c r="UCS69" s="666"/>
      <c r="UCT69" s="666"/>
      <c r="UCU69" s="666"/>
      <c r="UCV69" s="666"/>
      <c r="UCW69" s="666"/>
      <c r="UCX69" s="1453"/>
      <c r="UCY69" s="1453"/>
      <c r="UCZ69" s="1453"/>
      <c r="UDA69" s="1454"/>
      <c r="UDB69" s="666"/>
      <c r="UDC69" s="666"/>
      <c r="UDD69" s="666"/>
      <c r="UDE69" s="1455"/>
      <c r="UDF69" s="666"/>
      <c r="UDG69" s="666"/>
      <c r="UDH69" s="666"/>
      <c r="UDI69" s="666"/>
      <c r="UDJ69" s="666"/>
      <c r="UDK69" s="666"/>
      <c r="UDL69" s="666"/>
      <c r="UDM69" s="666"/>
      <c r="UDN69" s="666"/>
      <c r="UDO69" s="1453"/>
      <c r="UDP69" s="1453"/>
      <c r="UDQ69" s="1453"/>
      <c r="UDR69" s="1454"/>
      <c r="UDS69" s="666"/>
      <c r="UDT69" s="666"/>
      <c r="UDU69" s="666"/>
      <c r="UDV69" s="1455"/>
      <c r="UDW69" s="666"/>
      <c r="UDX69" s="666"/>
      <c r="UDY69" s="666"/>
      <c r="UDZ69" s="666"/>
      <c r="UEA69" s="666"/>
      <c r="UEB69" s="666"/>
      <c r="UEC69" s="666"/>
      <c r="UED69" s="666"/>
      <c r="UEE69" s="666"/>
      <c r="UEF69" s="1453"/>
      <c r="UEG69" s="1453"/>
      <c r="UEH69" s="1453"/>
      <c r="UEI69" s="1454"/>
      <c r="UEJ69" s="666"/>
      <c r="UEK69" s="666"/>
      <c r="UEL69" s="666"/>
      <c r="UEM69" s="1455"/>
      <c r="UEN69" s="666"/>
      <c r="UEO69" s="666"/>
      <c r="UEP69" s="666"/>
      <c r="UEQ69" s="666"/>
      <c r="UER69" s="666"/>
      <c r="UES69" s="666"/>
      <c r="UET69" s="666"/>
      <c r="UEU69" s="666"/>
      <c r="UEV69" s="666"/>
      <c r="UEW69" s="1453"/>
      <c r="UEX69" s="1453"/>
      <c r="UEY69" s="1453"/>
      <c r="UEZ69" s="1454"/>
      <c r="UFA69" s="666"/>
      <c r="UFB69" s="666"/>
      <c r="UFC69" s="666"/>
      <c r="UFD69" s="1455"/>
      <c r="UFE69" s="666"/>
      <c r="UFF69" s="666"/>
      <c r="UFG69" s="666"/>
      <c r="UFH69" s="666"/>
      <c r="UFI69" s="666"/>
      <c r="UFJ69" s="666"/>
      <c r="UFK69" s="666"/>
      <c r="UFL69" s="666"/>
      <c r="UFM69" s="666"/>
      <c r="UFN69" s="1453"/>
      <c r="UFO69" s="1453"/>
      <c r="UFP69" s="1453"/>
      <c r="UFQ69" s="1454"/>
      <c r="UFR69" s="666"/>
      <c r="UFS69" s="666"/>
      <c r="UFT69" s="666"/>
      <c r="UFU69" s="1455"/>
      <c r="UFV69" s="666"/>
      <c r="UFW69" s="666"/>
      <c r="UFX69" s="666"/>
      <c r="UFY69" s="666"/>
      <c r="UFZ69" s="666"/>
      <c r="UGA69" s="666"/>
      <c r="UGB69" s="666"/>
      <c r="UGC69" s="666"/>
      <c r="UGD69" s="666"/>
      <c r="UGE69" s="1453"/>
      <c r="UGF69" s="1453"/>
      <c r="UGG69" s="1453"/>
      <c r="UGH69" s="1454"/>
      <c r="UGI69" s="666"/>
      <c r="UGJ69" s="666"/>
      <c r="UGK69" s="666"/>
      <c r="UGL69" s="1455"/>
      <c r="UGM69" s="666"/>
      <c r="UGN69" s="666"/>
      <c r="UGO69" s="666"/>
      <c r="UGP69" s="666"/>
      <c r="UGQ69" s="666"/>
      <c r="UGR69" s="666"/>
      <c r="UGS69" s="666"/>
      <c r="UGT69" s="666"/>
      <c r="UGU69" s="666"/>
      <c r="UGV69" s="1453"/>
      <c r="UGW69" s="1453"/>
      <c r="UGX69" s="1453"/>
      <c r="UGY69" s="1454"/>
      <c r="UGZ69" s="666"/>
      <c r="UHA69" s="666"/>
      <c r="UHB69" s="666"/>
      <c r="UHC69" s="1455"/>
      <c r="UHD69" s="666"/>
      <c r="UHE69" s="666"/>
      <c r="UHF69" s="666"/>
      <c r="UHG69" s="666"/>
      <c r="UHH69" s="666"/>
      <c r="UHI69" s="666"/>
      <c r="UHJ69" s="666"/>
      <c r="UHK69" s="666"/>
      <c r="UHL69" s="666"/>
      <c r="UHM69" s="1453"/>
      <c r="UHN69" s="1453"/>
      <c r="UHO69" s="1453"/>
      <c r="UHP69" s="1454"/>
      <c r="UHQ69" s="666"/>
      <c r="UHR69" s="666"/>
      <c r="UHS69" s="666"/>
      <c r="UHT69" s="1455"/>
      <c r="UHU69" s="666"/>
      <c r="UHV69" s="666"/>
      <c r="UHW69" s="666"/>
      <c r="UHX69" s="666"/>
      <c r="UHY69" s="666"/>
      <c r="UHZ69" s="666"/>
      <c r="UIA69" s="666"/>
      <c r="UIB69" s="666"/>
      <c r="UIC69" s="666"/>
      <c r="UID69" s="1453"/>
      <c r="UIE69" s="1453"/>
      <c r="UIF69" s="1453"/>
      <c r="UIG69" s="1454"/>
      <c r="UIH69" s="666"/>
      <c r="UII69" s="666"/>
      <c r="UIJ69" s="666"/>
      <c r="UIK69" s="1455"/>
      <c r="UIL69" s="666"/>
      <c r="UIM69" s="666"/>
      <c r="UIN69" s="666"/>
      <c r="UIO69" s="666"/>
      <c r="UIP69" s="666"/>
      <c r="UIQ69" s="666"/>
      <c r="UIR69" s="666"/>
      <c r="UIS69" s="666"/>
      <c r="UIT69" s="666"/>
      <c r="UIU69" s="1453"/>
      <c r="UIV69" s="1453"/>
      <c r="UIW69" s="1453"/>
      <c r="UIX69" s="1454"/>
      <c r="UIY69" s="666"/>
      <c r="UIZ69" s="666"/>
      <c r="UJA69" s="666"/>
      <c r="UJB69" s="1455"/>
      <c r="UJC69" s="666"/>
      <c r="UJD69" s="666"/>
      <c r="UJE69" s="666"/>
      <c r="UJF69" s="666"/>
      <c r="UJG69" s="666"/>
      <c r="UJH69" s="666"/>
      <c r="UJI69" s="666"/>
      <c r="UJJ69" s="666"/>
      <c r="UJK69" s="666"/>
      <c r="UJL69" s="1453"/>
      <c r="UJM69" s="1453"/>
      <c r="UJN69" s="1453"/>
      <c r="UJO69" s="1454"/>
      <c r="UJP69" s="666"/>
      <c r="UJQ69" s="666"/>
      <c r="UJR69" s="666"/>
      <c r="UJS69" s="1455"/>
      <c r="UJT69" s="666"/>
      <c r="UJU69" s="666"/>
      <c r="UJV69" s="666"/>
      <c r="UJW69" s="666"/>
      <c r="UJX69" s="666"/>
      <c r="UJY69" s="666"/>
      <c r="UJZ69" s="666"/>
      <c r="UKA69" s="666"/>
      <c r="UKB69" s="666"/>
      <c r="UKC69" s="1453"/>
      <c r="UKD69" s="1453"/>
      <c r="UKE69" s="1453"/>
      <c r="UKF69" s="1454"/>
      <c r="UKG69" s="666"/>
      <c r="UKH69" s="666"/>
      <c r="UKI69" s="666"/>
      <c r="UKJ69" s="1455"/>
      <c r="UKK69" s="666"/>
      <c r="UKL69" s="666"/>
      <c r="UKM69" s="666"/>
      <c r="UKN69" s="666"/>
      <c r="UKO69" s="666"/>
      <c r="UKP69" s="666"/>
      <c r="UKQ69" s="666"/>
      <c r="UKR69" s="666"/>
      <c r="UKS69" s="666"/>
      <c r="UKT69" s="1453"/>
      <c r="UKU69" s="1453"/>
      <c r="UKV69" s="1453"/>
      <c r="UKW69" s="1454"/>
      <c r="UKX69" s="666"/>
      <c r="UKY69" s="666"/>
      <c r="UKZ69" s="666"/>
      <c r="ULA69" s="1455"/>
      <c r="ULB69" s="666"/>
      <c r="ULC69" s="666"/>
      <c r="ULD69" s="666"/>
      <c r="ULE69" s="666"/>
      <c r="ULF69" s="666"/>
      <c r="ULG69" s="666"/>
      <c r="ULH69" s="666"/>
      <c r="ULI69" s="666"/>
      <c r="ULJ69" s="666"/>
      <c r="ULK69" s="1453"/>
      <c r="ULL69" s="1453"/>
      <c r="ULM69" s="1453"/>
      <c r="ULN69" s="1454"/>
      <c r="ULO69" s="666"/>
      <c r="ULP69" s="666"/>
      <c r="ULQ69" s="666"/>
      <c r="ULR69" s="1455"/>
      <c r="ULS69" s="666"/>
      <c r="ULT69" s="666"/>
      <c r="ULU69" s="666"/>
      <c r="ULV69" s="666"/>
      <c r="ULW69" s="666"/>
      <c r="ULX69" s="666"/>
      <c r="ULY69" s="666"/>
      <c r="ULZ69" s="666"/>
      <c r="UMA69" s="666"/>
      <c r="UMB69" s="1453"/>
      <c r="UMC69" s="1453"/>
      <c r="UMD69" s="1453"/>
      <c r="UME69" s="1454"/>
      <c r="UMF69" s="666"/>
      <c r="UMG69" s="666"/>
      <c r="UMH69" s="666"/>
      <c r="UMI69" s="1455"/>
      <c r="UMJ69" s="666"/>
      <c r="UMK69" s="666"/>
      <c r="UML69" s="666"/>
      <c r="UMM69" s="666"/>
      <c r="UMN69" s="666"/>
      <c r="UMO69" s="666"/>
      <c r="UMP69" s="666"/>
      <c r="UMQ69" s="666"/>
      <c r="UMR69" s="666"/>
      <c r="UMS69" s="1453"/>
      <c r="UMT69" s="1453"/>
      <c r="UMU69" s="1453"/>
      <c r="UMV69" s="1454"/>
      <c r="UMW69" s="666"/>
      <c r="UMX69" s="666"/>
      <c r="UMY69" s="666"/>
      <c r="UMZ69" s="1455"/>
      <c r="UNA69" s="666"/>
      <c r="UNB69" s="666"/>
      <c r="UNC69" s="666"/>
      <c r="UND69" s="666"/>
      <c r="UNE69" s="666"/>
      <c r="UNF69" s="666"/>
      <c r="UNG69" s="666"/>
      <c r="UNH69" s="666"/>
      <c r="UNI69" s="666"/>
      <c r="UNJ69" s="1453"/>
      <c r="UNK69" s="1453"/>
      <c r="UNL69" s="1453"/>
      <c r="UNM69" s="1454"/>
      <c r="UNN69" s="666"/>
      <c r="UNO69" s="666"/>
      <c r="UNP69" s="666"/>
      <c r="UNQ69" s="1455"/>
      <c r="UNR69" s="666"/>
      <c r="UNS69" s="666"/>
      <c r="UNT69" s="666"/>
      <c r="UNU69" s="666"/>
      <c r="UNV69" s="666"/>
      <c r="UNW69" s="666"/>
      <c r="UNX69" s="666"/>
      <c r="UNY69" s="666"/>
      <c r="UNZ69" s="666"/>
      <c r="UOA69" s="1453"/>
      <c r="UOB69" s="1453"/>
      <c r="UOC69" s="1453"/>
      <c r="UOD69" s="1454"/>
      <c r="UOE69" s="666"/>
      <c r="UOF69" s="666"/>
      <c r="UOG69" s="666"/>
      <c r="UOH69" s="1455"/>
      <c r="UOI69" s="666"/>
      <c r="UOJ69" s="666"/>
      <c r="UOK69" s="666"/>
      <c r="UOL69" s="666"/>
      <c r="UOM69" s="666"/>
      <c r="UON69" s="666"/>
      <c r="UOO69" s="666"/>
      <c r="UOP69" s="666"/>
      <c r="UOQ69" s="666"/>
      <c r="UOR69" s="1453"/>
      <c r="UOS69" s="1453"/>
      <c r="UOT69" s="1453"/>
      <c r="UOU69" s="1454"/>
      <c r="UOV69" s="666"/>
      <c r="UOW69" s="666"/>
      <c r="UOX69" s="666"/>
      <c r="UOY69" s="1455"/>
      <c r="UOZ69" s="666"/>
      <c r="UPA69" s="666"/>
      <c r="UPB69" s="666"/>
      <c r="UPC69" s="666"/>
      <c r="UPD69" s="666"/>
      <c r="UPE69" s="666"/>
      <c r="UPF69" s="666"/>
      <c r="UPG69" s="666"/>
      <c r="UPH69" s="666"/>
      <c r="UPI69" s="1453"/>
      <c r="UPJ69" s="1453"/>
      <c r="UPK69" s="1453"/>
      <c r="UPL69" s="1454"/>
      <c r="UPM69" s="666"/>
      <c r="UPN69" s="666"/>
      <c r="UPO69" s="666"/>
      <c r="UPP69" s="1455"/>
      <c r="UPQ69" s="666"/>
      <c r="UPR69" s="666"/>
      <c r="UPS69" s="666"/>
      <c r="UPT69" s="666"/>
      <c r="UPU69" s="666"/>
      <c r="UPV69" s="666"/>
      <c r="UPW69" s="666"/>
      <c r="UPX69" s="666"/>
      <c r="UPY69" s="666"/>
      <c r="UPZ69" s="1453"/>
      <c r="UQA69" s="1453"/>
      <c r="UQB69" s="1453"/>
      <c r="UQC69" s="1454"/>
      <c r="UQD69" s="666"/>
      <c r="UQE69" s="666"/>
      <c r="UQF69" s="666"/>
      <c r="UQG69" s="1455"/>
      <c r="UQH69" s="666"/>
      <c r="UQI69" s="666"/>
      <c r="UQJ69" s="666"/>
      <c r="UQK69" s="666"/>
      <c r="UQL69" s="666"/>
      <c r="UQM69" s="666"/>
      <c r="UQN69" s="666"/>
      <c r="UQO69" s="666"/>
      <c r="UQP69" s="666"/>
      <c r="UQQ69" s="1453"/>
      <c r="UQR69" s="1453"/>
      <c r="UQS69" s="1453"/>
      <c r="UQT69" s="1454"/>
      <c r="UQU69" s="666"/>
      <c r="UQV69" s="666"/>
      <c r="UQW69" s="666"/>
      <c r="UQX69" s="1455"/>
      <c r="UQY69" s="666"/>
      <c r="UQZ69" s="666"/>
      <c r="URA69" s="666"/>
      <c r="URB69" s="666"/>
      <c r="URC69" s="666"/>
      <c r="URD69" s="666"/>
      <c r="URE69" s="666"/>
      <c r="URF69" s="666"/>
      <c r="URG69" s="666"/>
      <c r="URH69" s="1453"/>
      <c r="URI69" s="1453"/>
      <c r="URJ69" s="1453"/>
      <c r="URK69" s="1454"/>
      <c r="URL69" s="666"/>
      <c r="URM69" s="666"/>
      <c r="URN69" s="666"/>
      <c r="URO69" s="1455"/>
      <c r="URP69" s="666"/>
      <c r="URQ69" s="666"/>
      <c r="URR69" s="666"/>
      <c r="URS69" s="666"/>
      <c r="URT69" s="666"/>
      <c r="URU69" s="666"/>
      <c r="URV69" s="666"/>
      <c r="URW69" s="666"/>
      <c r="URX69" s="666"/>
      <c r="URY69" s="1453"/>
      <c r="URZ69" s="1453"/>
      <c r="USA69" s="1453"/>
      <c r="USB69" s="1454"/>
      <c r="USC69" s="666"/>
      <c r="USD69" s="666"/>
      <c r="USE69" s="666"/>
      <c r="USF69" s="1455"/>
      <c r="USG69" s="666"/>
      <c r="USH69" s="666"/>
      <c r="USI69" s="666"/>
      <c r="USJ69" s="666"/>
      <c r="USK69" s="666"/>
      <c r="USL69" s="666"/>
      <c r="USM69" s="666"/>
      <c r="USN69" s="666"/>
      <c r="USO69" s="666"/>
      <c r="USP69" s="1453"/>
      <c r="USQ69" s="1453"/>
      <c r="USR69" s="1453"/>
      <c r="USS69" s="1454"/>
      <c r="UST69" s="666"/>
      <c r="USU69" s="666"/>
      <c r="USV69" s="666"/>
      <c r="USW69" s="1455"/>
      <c r="USX69" s="666"/>
      <c r="USY69" s="666"/>
      <c r="USZ69" s="666"/>
      <c r="UTA69" s="666"/>
      <c r="UTB69" s="666"/>
      <c r="UTC69" s="666"/>
      <c r="UTD69" s="666"/>
      <c r="UTE69" s="666"/>
      <c r="UTF69" s="666"/>
      <c r="UTG69" s="1453"/>
      <c r="UTH69" s="1453"/>
      <c r="UTI69" s="1453"/>
      <c r="UTJ69" s="1454"/>
      <c r="UTK69" s="666"/>
      <c r="UTL69" s="666"/>
      <c r="UTM69" s="666"/>
      <c r="UTN69" s="1455"/>
      <c r="UTO69" s="666"/>
      <c r="UTP69" s="666"/>
      <c r="UTQ69" s="666"/>
      <c r="UTR69" s="666"/>
      <c r="UTS69" s="666"/>
      <c r="UTT69" s="666"/>
      <c r="UTU69" s="666"/>
      <c r="UTV69" s="666"/>
      <c r="UTW69" s="666"/>
      <c r="UTX69" s="1453"/>
      <c r="UTY69" s="1453"/>
      <c r="UTZ69" s="1453"/>
      <c r="UUA69" s="1454"/>
      <c r="UUB69" s="666"/>
      <c r="UUC69" s="666"/>
      <c r="UUD69" s="666"/>
      <c r="UUE69" s="1455"/>
      <c r="UUF69" s="666"/>
      <c r="UUG69" s="666"/>
      <c r="UUH69" s="666"/>
      <c r="UUI69" s="666"/>
      <c r="UUJ69" s="666"/>
      <c r="UUK69" s="666"/>
      <c r="UUL69" s="666"/>
      <c r="UUM69" s="666"/>
      <c r="UUN69" s="666"/>
      <c r="UUO69" s="1453"/>
      <c r="UUP69" s="1453"/>
      <c r="UUQ69" s="1453"/>
      <c r="UUR69" s="1454"/>
      <c r="UUS69" s="666"/>
      <c r="UUT69" s="666"/>
      <c r="UUU69" s="666"/>
      <c r="UUV69" s="1455"/>
      <c r="UUW69" s="666"/>
      <c r="UUX69" s="666"/>
      <c r="UUY69" s="666"/>
      <c r="UUZ69" s="666"/>
      <c r="UVA69" s="666"/>
      <c r="UVB69" s="666"/>
      <c r="UVC69" s="666"/>
      <c r="UVD69" s="666"/>
      <c r="UVE69" s="666"/>
      <c r="UVF69" s="1453"/>
      <c r="UVG69" s="1453"/>
      <c r="UVH69" s="1453"/>
      <c r="UVI69" s="1454"/>
      <c r="UVJ69" s="666"/>
      <c r="UVK69" s="666"/>
      <c r="UVL69" s="666"/>
      <c r="UVM69" s="1455"/>
      <c r="UVN69" s="666"/>
      <c r="UVO69" s="666"/>
      <c r="UVP69" s="666"/>
      <c r="UVQ69" s="666"/>
      <c r="UVR69" s="666"/>
      <c r="UVS69" s="666"/>
      <c r="UVT69" s="666"/>
      <c r="UVU69" s="666"/>
      <c r="UVV69" s="666"/>
      <c r="UVW69" s="1453"/>
      <c r="UVX69" s="1453"/>
      <c r="UVY69" s="1453"/>
      <c r="UVZ69" s="1454"/>
      <c r="UWA69" s="666"/>
      <c r="UWB69" s="666"/>
      <c r="UWC69" s="666"/>
      <c r="UWD69" s="1455"/>
      <c r="UWE69" s="666"/>
      <c r="UWF69" s="666"/>
      <c r="UWG69" s="666"/>
      <c r="UWH69" s="666"/>
      <c r="UWI69" s="666"/>
      <c r="UWJ69" s="666"/>
      <c r="UWK69" s="666"/>
      <c r="UWL69" s="666"/>
      <c r="UWM69" s="666"/>
      <c r="UWN69" s="1453"/>
      <c r="UWO69" s="1453"/>
      <c r="UWP69" s="1453"/>
      <c r="UWQ69" s="1454"/>
      <c r="UWR69" s="666"/>
      <c r="UWS69" s="666"/>
      <c r="UWT69" s="666"/>
      <c r="UWU69" s="1455"/>
      <c r="UWV69" s="666"/>
      <c r="UWW69" s="666"/>
      <c r="UWX69" s="666"/>
      <c r="UWY69" s="666"/>
      <c r="UWZ69" s="666"/>
      <c r="UXA69" s="666"/>
      <c r="UXB69" s="666"/>
      <c r="UXC69" s="666"/>
      <c r="UXD69" s="666"/>
      <c r="UXE69" s="1453"/>
      <c r="UXF69" s="1453"/>
      <c r="UXG69" s="1453"/>
      <c r="UXH69" s="1454"/>
      <c r="UXI69" s="666"/>
      <c r="UXJ69" s="666"/>
      <c r="UXK69" s="666"/>
      <c r="UXL69" s="1455"/>
      <c r="UXM69" s="666"/>
      <c r="UXN69" s="666"/>
      <c r="UXO69" s="666"/>
      <c r="UXP69" s="666"/>
      <c r="UXQ69" s="666"/>
      <c r="UXR69" s="666"/>
      <c r="UXS69" s="666"/>
      <c r="UXT69" s="666"/>
      <c r="UXU69" s="666"/>
      <c r="UXV69" s="1453"/>
      <c r="UXW69" s="1453"/>
      <c r="UXX69" s="1453"/>
      <c r="UXY69" s="1454"/>
      <c r="UXZ69" s="666"/>
      <c r="UYA69" s="666"/>
      <c r="UYB69" s="666"/>
      <c r="UYC69" s="1455"/>
      <c r="UYD69" s="666"/>
      <c r="UYE69" s="666"/>
      <c r="UYF69" s="666"/>
      <c r="UYG69" s="666"/>
      <c r="UYH69" s="666"/>
      <c r="UYI69" s="666"/>
      <c r="UYJ69" s="666"/>
      <c r="UYK69" s="666"/>
      <c r="UYL69" s="666"/>
      <c r="UYM69" s="1453"/>
      <c r="UYN69" s="1453"/>
      <c r="UYO69" s="1453"/>
      <c r="UYP69" s="1454"/>
      <c r="UYQ69" s="666"/>
      <c r="UYR69" s="666"/>
      <c r="UYS69" s="666"/>
      <c r="UYT69" s="1455"/>
      <c r="UYU69" s="666"/>
      <c r="UYV69" s="666"/>
      <c r="UYW69" s="666"/>
      <c r="UYX69" s="666"/>
      <c r="UYY69" s="666"/>
      <c r="UYZ69" s="666"/>
      <c r="UZA69" s="666"/>
      <c r="UZB69" s="666"/>
      <c r="UZC69" s="666"/>
      <c r="UZD69" s="1453"/>
      <c r="UZE69" s="1453"/>
      <c r="UZF69" s="1453"/>
      <c r="UZG69" s="1454"/>
      <c r="UZH69" s="666"/>
      <c r="UZI69" s="666"/>
      <c r="UZJ69" s="666"/>
      <c r="UZK69" s="1455"/>
      <c r="UZL69" s="666"/>
      <c r="UZM69" s="666"/>
      <c r="UZN69" s="666"/>
      <c r="UZO69" s="666"/>
      <c r="UZP69" s="666"/>
      <c r="UZQ69" s="666"/>
      <c r="UZR69" s="666"/>
      <c r="UZS69" s="666"/>
      <c r="UZT69" s="666"/>
      <c r="UZU69" s="1453"/>
      <c r="UZV69" s="1453"/>
      <c r="UZW69" s="1453"/>
      <c r="UZX69" s="1454"/>
      <c r="UZY69" s="666"/>
      <c r="UZZ69" s="666"/>
      <c r="VAA69" s="666"/>
      <c r="VAB69" s="1455"/>
      <c r="VAC69" s="666"/>
      <c r="VAD69" s="666"/>
      <c r="VAE69" s="666"/>
      <c r="VAF69" s="666"/>
      <c r="VAG69" s="666"/>
      <c r="VAH69" s="666"/>
      <c r="VAI69" s="666"/>
      <c r="VAJ69" s="666"/>
      <c r="VAK69" s="666"/>
      <c r="VAL69" s="1453"/>
      <c r="VAM69" s="1453"/>
      <c r="VAN69" s="1453"/>
      <c r="VAO69" s="1454"/>
      <c r="VAP69" s="666"/>
      <c r="VAQ69" s="666"/>
      <c r="VAR69" s="666"/>
      <c r="VAS69" s="1455"/>
      <c r="VAT69" s="666"/>
      <c r="VAU69" s="666"/>
      <c r="VAV69" s="666"/>
      <c r="VAW69" s="666"/>
      <c r="VAX69" s="666"/>
      <c r="VAY69" s="666"/>
      <c r="VAZ69" s="666"/>
      <c r="VBA69" s="666"/>
      <c r="VBB69" s="666"/>
      <c r="VBC69" s="1453"/>
      <c r="VBD69" s="1453"/>
      <c r="VBE69" s="1453"/>
      <c r="VBF69" s="1454"/>
      <c r="VBG69" s="666"/>
      <c r="VBH69" s="666"/>
      <c r="VBI69" s="666"/>
      <c r="VBJ69" s="1455"/>
      <c r="VBK69" s="666"/>
      <c r="VBL69" s="666"/>
      <c r="VBM69" s="666"/>
      <c r="VBN69" s="666"/>
      <c r="VBO69" s="666"/>
      <c r="VBP69" s="666"/>
      <c r="VBQ69" s="666"/>
      <c r="VBR69" s="666"/>
      <c r="VBS69" s="666"/>
      <c r="VBT69" s="1453"/>
      <c r="VBU69" s="1453"/>
      <c r="VBV69" s="1453"/>
      <c r="VBW69" s="1454"/>
      <c r="VBX69" s="666"/>
      <c r="VBY69" s="666"/>
      <c r="VBZ69" s="666"/>
      <c r="VCA69" s="1455"/>
      <c r="VCB69" s="666"/>
      <c r="VCC69" s="666"/>
      <c r="VCD69" s="666"/>
      <c r="VCE69" s="666"/>
      <c r="VCF69" s="666"/>
      <c r="VCG69" s="666"/>
      <c r="VCH69" s="666"/>
      <c r="VCI69" s="666"/>
      <c r="VCJ69" s="666"/>
      <c r="VCK69" s="1453"/>
      <c r="VCL69" s="1453"/>
      <c r="VCM69" s="1453"/>
      <c r="VCN69" s="1454"/>
      <c r="VCO69" s="666"/>
      <c r="VCP69" s="666"/>
      <c r="VCQ69" s="666"/>
      <c r="VCR69" s="1455"/>
      <c r="VCS69" s="666"/>
      <c r="VCT69" s="666"/>
      <c r="VCU69" s="666"/>
      <c r="VCV69" s="666"/>
      <c r="VCW69" s="666"/>
      <c r="VCX69" s="666"/>
      <c r="VCY69" s="666"/>
      <c r="VCZ69" s="666"/>
      <c r="VDA69" s="666"/>
      <c r="VDB69" s="1453"/>
      <c r="VDC69" s="1453"/>
      <c r="VDD69" s="1453"/>
      <c r="VDE69" s="1454"/>
      <c r="VDF69" s="666"/>
      <c r="VDG69" s="666"/>
      <c r="VDH69" s="666"/>
      <c r="VDI69" s="1455"/>
      <c r="VDJ69" s="666"/>
      <c r="VDK69" s="666"/>
      <c r="VDL69" s="666"/>
      <c r="VDM69" s="666"/>
      <c r="VDN69" s="666"/>
      <c r="VDO69" s="666"/>
      <c r="VDP69" s="666"/>
      <c r="VDQ69" s="666"/>
      <c r="VDR69" s="666"/>
      <c r="VDS69" s="1453"/>
      <c r="VDT69" s="1453"/>
      <c r="VDU69" s="1453"/>
      <c r="VDV69" s="1454"/>
      <c r="VDW69" s="666"/>
      <c r="VDX69" s="666"/>
      <c r="VDY69" s="666"/>
      <c r="VDZ69" s="1455"/>
      <c r="VEA69" s="666"/>
      <c r="VEB69" s="666"/>
      <c r="VEC69" s="666"/>
      <c r="VED69" s="666"/>
      <c r="VEE69" s="666"/>
      <c r="VEF69" s="666"/>
      <c r="VEG69" s="666"/>
      <c r="VEH69" s="666"/>
      <c r="VEI69" s="666"/>
      <c r="VEJ69" s="1453"/>
      <c r="VEK69" s="1453"/>
      <c r="VEL69" s="1453"/>
      <c r="VEM69" s="1454"/>
      <c r="VEN69" s="666"/>
      <c r="VEO69" s="666"/>
      <c r="VEP69" s="666"/>
      <c r="VEQ69" s="1455"/>
      <c r="VER69" s="666"/>
      <c r="VES69" s="666"/>
      <c r="VET69" s="666"/>
      <c r="VEU69" s="666"/>
      <c r="VEV69" s="666"/>
      <c r="VEW69" s="666"/>
      <c r="VEX69" s="666"/>
      <c r="VEY69" s="666"/>
      <c r="VEZ69" s="666"/>
      <c r="VFA69" s="1453"/>
      <c r="VFB69" s="1453"/>
      <c r="VFC69" s="1453"/>
      <c r="VFD69" s="1454"/>
      <c r="VFE69" s="666"/>
      <c r="VFF69" s="666"/>
      <c r="VFG69" s="666"/>
      <c r="VFH69" s="1455"/>
      <c r="VFI69" s="666"/>
      <c r="VFJ69" s="666"/>
      <c r="VFK69" s="666"/>
      <c r="VFL69" s="666"/>
      <c r="VFM69" s="666"/>
      <c r="VFN69" s="666"/>
      <c r="VFO69" s="666"/>
      <c r="VFP69" s="666"/>
      <c r="VFQ69" s="666"/>
      <c r="VFR69" s="1453"/>
      <c r="VFS69" s="1453"/>
      <c r="VFT69" s="1453"/>
      <c r="VFU69" s="1454"/>
      <c r="VFV69" s="666"/>
      <c r="VFW69" s="666"/>
      <c r="VFX69" s="666"/>
      <c r="VFY69" s="1455"/>
      <c r="VFZ69" s="666"/>
      <c r="VGA69" s="666"/>
      <c r="VGB69" s="666"/>
      <c r="VGC69" s="666"/>
      <c r="VGD69" s="666"/>
      <c r="VGE69" s="666"/>
      <c r="VGF69" s="666"/>
      <c r="VGG69" s="666"/>
      <c r="VGH69" s="666"/>
      <c r="VGI69" s="1453"/>
      <c r="VGJ69" s="1453"/>
      <c r="VGK69" s="1453"/>
      <c r="VGL69" s="1454"/>
      <c r="VGM69" s="666"/>
      <c r="VGN69" s="666"/>
      <c r="VGO69" s="666"/>
      <c r="VGP69" s="1455"/>
      <c r="VGQ69" s="666"/>
      <c r="VGR69" s="666"/>
      <c r="VGS69" s="666"/>
      <c r="VGT69" s="666"/>
      <c r="VGU69" s="666"/>
      <c r="VGV69" s="666"/>
      <c r="VGW69" s="666"/>
      <c r="VGX69" s="666"/>
      <c r="VGY69" s="666"/>
      <c r="VGZ69" s="1453"/>
      <c r="VHA69" s="1453"/>
      <c r="VHB69" s="1453"/>
      <c r="VHC69" s="1454"/>
      <c r="VHD69" s="666"/>
      <c r="VHE69" s="666"/>
      <c r="VHF69" s="666"/>
      <c r="VHG69" s="1455"/>
      <c r="VHH69" s="666"/>
      <c r="VHI69" s="666"/>
      <c r="VHJ69" s="666"/>
      <c r="VHK69" s="666"/>
      <c r="VHL69" s="666"/>
      <c r="VHM69" s="666"/>
      <c r="VHN69" s="666"/>
      <c r="VHO69" s="666"/>
      <c r="VHP69" s="666"/>
      <c r="VHQ69" s="1453"/>
      <c r="VHR69" s="1453"/>
      <c r="VHS69" s="1453"/>
      <c r="VHT69" s="1454"/>
      <c r="VHU69" s="666"/>
      <c r="VHV69" s="666"/>
      <c r="VHW69" s="666"/>
      <c r="VHX69" s="1455"/>
      <c r="VHY69" s="666"/>
      <c r="VHZ69" s="666"/>
      <c r="VIA69" s="666"/>
      <c r="VIB69" s="666"/>
      <c r="VIC69" s="666"/>
      <c r="VID69" s="666"/>
      <c r="VIE69" s="666"/>
      <c r="VIF69" s="666"/>
      <c r="VIG69" s="666"/>
      <c r="VIH69" s="1453"/>
      <c r="VII69" s="1453"/>
      <c r="VIJ69" s="1453"/>
      <c r="VIK69" s="1454"/>
      <c r="VIL69" s="666"/>
      <c r="VIM69" s="666"/>
      <c r="VIN69" s="666"/>
      <c r="VIO69" s="1455"/>
      <c r="VIP69" s="666"/>
      <c r="VIQ69" s="666"/>
      <c r="VIR69" s="666"/>
      <c r="VIS69" s="666"/>
      <c r="VIT69" s="666"/>
      <c r="VIU69" s="666"/>
      <c r="VIV69" s="666"/>
      <c r="VIW69" s="666"/>
      <c r="VIX69" s="666"/>
      <c r="VIY69" s="1453"/>
      <c r="VIZ69" s="1453"/>
      <c r="VJA69" s="1453"/>
      <c r="VJB69" s="1454"/>
      <c r="VJC69" s="666"/>
      <c r="VJD69" s="666"/>
      <c r="VJE69" s="666"/>
      <c r="VJF69" s="1455"/>
      <c r="VJG69" s="666"/>
      <c r="VJH69" s="666"/>
      <c r="VJI69" s="666"/>
      <c r="VJJ69" s="666"/>
      <c r="VJK69" s="666"/>
      <c r="VJL69" s="666"/>
      <c r="VJM69" s="666"/>
      <c r="VJN69" s="666"/>
      <c r="VJO69" s="666"/>
      <c r="VJP69" s="1453"/>
      <c r="VJQ69" s="1453"/>
      <c r="VJR69" s="1453"/>
      <c r="VJS69" s="1454"/>
      <c r="VJT69" s="666"/>
      <c r="VJU69" s="666"/>
      <c r="VJV69" s="666"/>
      <c r="VJW69" s="1455"/>
      <c r="VJX69" s="666"/>
      <c r="VJY69" s="666"/>
      <c r="VJZ69" s="666"/>
      <c r="VKA69" s="666"/>
      <c r="VKB69" s="666"/>
      <c r="VKC69" s="666"/>
      <c r="VKD69" s="666"/>
      <c r="VKE69" s="666"/>
      <c r="VKF69" s="666"/>
      <c r="VKG69" s="1453"/>
      <c r="VKH69" s="1453"/>
      <c r="VKI69" s="1453"/>
      <c r="VKJ69" s="1454"/>
      <c r="VKK69" s="666"/>
      <c r="VKL69" s="666"/>
      <c r="VKM69" s="666"/>
      <c r="VKN69" s="1455"/>
      <c r="VKO69" s="666"/>
      <c r="VKP69" s="666"/>
      <c r="VKQ69" s="666"/>
      <c r="VKR69" s="666"/>
      <c r="VKS69" s="666"/>
      <c r="VKT69" s="666"/>
      <c r="VKU69" s="666"/>
      <c r="VKV69" s="666"/>
      <c r="VKW69" s="666"/>
      <c r="VKX69" s="1453"/>
      <c r="VKY69" s="1453"/>
      <c r="VKZ69" s="1453"/>
      <c r="VLA69" s="1454"/>
      <c r="VLB69" s="666"/>
      <c r="VLC69" s="666"/>
      <c r="VLD69" s="666"/>
      <c r="VLE69" s="1455"/>
      <c r="VLF69" s="666"/>
      <c r="VLG69" s="666"/>
      <c r="VLH69" s="666"/>
      <c r="VLI69" s="666"/>
      <c r="VLJ69" s="666"/>
      <c r="VLK69" s="666"/>
      <c r="VLL69" s="666"/>
      <c r="VLM69" s="666"/>
      <c r="VLN69" s="666"/>
      <c r="VLO69" s="1453"/>
      <c r="VLP69" s="1453"/>
      <c r="VLQ69" s="1453"/>
      <c r="VLR69" s="1454"/>
      <c r="VLS69" s="666"/>
      <c r="VLT69" s="666"/>
      <c r="VLU69" s="666"/>
      <c r="VLV69" s="1455"/>
      <c r="VLW69" s="666"/>
      <c r="VLX69" s="666"/>
      <c r="VLY69" s="666"/>
      <c r="VLZ69" s="666"/>
      <c r="VMA69" s="666"/>
      <c r="VMB69" s="666"/>
      <c r="VMC69" s="666"/>
      <c r="VMD69" s="666"/>
      <c r="VME69" s="666"/>
      <c r="VMF69" s="1453"/>
      <c r="VMG69" s="1453"/>
      <c r="VMH69" s="1453"/>
      <c r="VMI69" s="1454"/>
      <c r="VMJ69" s="666"/>
      <c r="VMK69" s="666"/>
      <c r="VML69" s="666"/>
      <c r="VMM69" s="1455"/>
      <c r="VMN69" s="666"/>
      <c r="VMO69" s="666"/>
      <c r="VMP69" s="666"/>
      <c r="VMQ69" s="666"/>
      <c r="VMR69" s="666"/>
      <c r="VMS69" s="666"/>
      <c r="VMT69" s="666"/>
      <c r="VMU69" s="666"/>
      <c r="VMV69" s="666"/>
      <c r="VMW69" s="1453"/>
      <c r="VMX69" s="1453"/>
      <c r="VMY69" s="1453"/>
      <c r="VMZ69" s="1454"/>
      <c r="VNA69" s="666"/>
      <c r="VNB69" s="666"/>
      <c r="VNC69" s="666"/>
      <c r="VND69" s="1455"/>
      <c r="VNE69" s="666"/>
      <c r="VNF69" s="666"/>
      <c r="VNG69" s="666"/>
      <c r="VNH69" s="666"/>
      <c r="VNI69" s="666"/>
      <c r="VNJ69" s="666"/>
      <c r="VNK69" s="666"/>
      <c r="VNL69" s="666"/>
      <c r="VNM69" s="666"/>
      <c r="VNN69" s="1453"/>
      <c r="VNO69" s="1453"/>
      <c r="VNP69" s="1453"/>
      <c r="VNQ69" s="1454"/>
      <c r="VNR69" s="666"/>
      <c r="VNS69" s="666"/>
      <c r="VNT69" s="666"/>
      <c r="VNU69" s="1455"/>
      <c r="VNV69" s="666"/>
      <c r="VNW69" s="666"/>
      <c r="VNX69" s="666"/>
      <c r="VNY69" s="666"/>
      <c r="VNZ69" s="666"/>
      <c r="VOA69" s="666"/>
      <c r="VOB69" s="666"/>
      <c r="VOC69" s="666"/>
      <c r="VOD69" s="666"/>
      <c r="VOE69" s="1453"/>
      <c r="VOF69" s="1453"/>
      <c r="VOG69" s="1453"/>
      <c r="VOH69" s="1454"/>
      <c r="VOI69" s="666"/>
      <c r="VOJ69" s="666"/>
      <c r="VOK69" s="666"/>
      <c r="VOL69" s="1455"/>
      <c r="VOM69" s="666"/>
      <c r="VON69" s="666"/>
      <c r="VOO69" s="666"/>
      <c r="VOP69" s="666"/>
      <c r="VOQ69" s="666"/>
      <c r="VOR69" s="666"/>
      <c r="VOS69" s="666"/>
      <c r="VOT69" s="666"/>
      <c r="VOU69" s="666"/>
      <c r="VOV69" s="1453"/>
      <c r="VOW69" s="1453"/>
      <c r="VOX69" s="1453"/>
      <c r="VOY69" s="1454"/>
      <c r="VOZ69" s="666"/>
      <c r="VPA69" s="666"/>
      <c r="VPB69" s="666"/>
      <c r="VPC69" s="1455"/>
      <c r="VPD69" s="666"/>
      <c r="VPE69" s="666"/>
      <c r="VPF69" s="666"/>
      <c r="VPG69" s="666"/>
      <c r="VPH69" s="666"/>
      <c r="VPI69" s="666"/>
      <c r="VPJ69" s="666"/>
      <c r="VPK69" s="666"/>
      <c r="VPL69" s="666"/>
      <c r="VPM69" s="1453"/>
      <c r="VPN69" s="1453"/>
      <c r="VPO69" s="1453"/>
      <c r="VPP69" s="1454"/>
      <c r="VPQ69" s="666"/>
      <c r="VPR69" s="666"/>
      <c r="VPS69" s="666"/>
      <c r="VPT69" s="1455"/>
      <c r="VPU69" s="666"/>
      <c r="VPV69" s="666"/>
      <c r="VPW69" s="666"/>
      <c r="VPX69" s="666"/>
      <c r="VPY69" s="666"/>
      <c r="VPZ69" s="666"/>
      <c r="VQA69" s="666"/>
      <c r="VQB69" s="666"/>
      <c r="VQC69" s="666"/>
      <c r="VQD69" s="1453"/>
      <c r="VQE69" s="1453"/>
      <c r="VQF69" s="1453"/>
      <c r="VQG69" s="1454"/>
      <c r="VQH69" s="666"/>
      <c r="VQI69" s="666"/>
      <c r="VQJ69" s="666"/>
      <c r="VQK69" s="1455"/>
      <c r="VQL69" s="666"/>
      <c r="VQM69" s="666"/>
      <c r="VQN69" s="666"/>
      <c r="VQO69" s="666"/>
      <c r="VQP69" s="666"/>
      <c r="VQQ69" s="666"/>
      <c r="VQR69" s="666"/>
      <c r="VQS69" s="666"/>
      <c r="VQT69" s="666"/>
      <c r="VQU69" s="1453"/>
      <c r="VQV69" s="1453"/>
      <c r="VQW69" s="1453"/>
      <c r="VQX69" s="1454"/>
      <c r="VQY69" s="666"/>
      <c r="VQZ69" s="666"/>
      <c r="VRA69" s="666"/>
      <c r="VRB69" s="1455"/>
      <c r="VRC69" s="666"/>
      <c r="VRD69" s="666"/>
      <c r="VRE69" s="666"/>
      <c r="VRF69" s="666"/>
      <c r="VRG69" s="666"/>
      <c r="VRH69" s="666"/>
      <c r="VRI69" s="666"/>
      <c r="VRJ69" s="666"/>
      <c r="VRK69" s="666"/>
      <c r="VRL69" s="1453"/>
      <c r="VRM69" s="1453"/>
      <c r="VRN69" s="1453"/>
      <c r="VRO69" s="1454"/>
      <c r="VRP69" s="666"/>
      <c r="VRQ69" s="666"/>
      <c r="VRR69" s="666"/>
      <c r="VRS69" s="1455"/>
      <c r="VRT69" s="666"/>
      <c r="VRU69" s="666"/>
      <c r="VRV69" s="666"/>
      <c r="VRW69" s="666"/>
      <c r="VRX69" s="666"/>
      <c r="VRY69" s="666"/>
      <c r="VRZ69" s="666"/>
      <c r="VSA69" s="666"/>
      <c r="VSB69" s="666"/>
      <c r="VSC69" s="1453"/>
      <c r="VSD69" s="1453"/>
      <c r="VSE69" s="1453"/>
      <c r="VSF69" s="1454"/>
      <c r="VSG69" s="666"/>
      <c r="VSH69" s="666"/>
      <c r="VSI69" s="666"/>
      <c r="VSJ69" s="1455"/>
      <c r="VSK69" s="666"/>
      <c r="VSL69" s="666"/>
      <c r="VSM69" s="666"/>
      <c r="VSN69" s="666"/>
      <c r="VSO69" s="666"/>
      <c r="VSP69" s="666"/>
      <c r="VSQ69" s="666"/>
      <c r="VSR69" s="666"/>
      <c r="VSS69" s="666"/>
      <c r="VST69" s="1453"/>
      <c r="VSU69" s="1453"/>
      <c r="VSV69" s="1453"/>
      <c r="VSW69" s="1454"/>
      <c r="VSX69" s="666"/>
      <c r="VSY69" s="666"/>
      <c r="VSZ69" s="666"/>
      <c r="VTA69" s="1455"/>
      <c r="VTB69" s="666"/>
      <c r="VTC69" s="666"/>
      <c r="VTD69" s="666"/>
      <c r="VTE69" s="666"/>
      <c r="VTF69" s="666"/>
      <c r="VTG69" s="666"/>
      <c r="VTH69" s="666"/>
      <c r="VTI69" s="666"/>
      <c r="VTJ69" s="666"/>
      <c r="VTK69" s="1453"/>
      <c r="VTL69" s="1453"/>
      <c r="VTM69" s="1453"/>
      <c r="VTN69" s="1454"/>
      <c r="VTO69" s="666"/>
      <c r="VTP69" s="666"/>
      <c r="VTQ69" s="666"/>
      <c r="VTR69" s="1455"/>
      <c r="VTS69" s="666"/>
      <c r="VTT69" s="666"/>
      <c r="VTU69" s="666"/>
      <c r="VTV69" s="666"/>
      <c r="VTW69" s="666"/>
      <c r="VTX69" s="666"/>
      <c r="VTY69" s="666"/>
      <c r="VTZ69" s="666"/>
      <c r="VUA69" s="666"/>
      <c r="VUB69" s="1453"/>
      <c r="VUC69" s="1453"/>
      <c r="VUD69" s="1453"/>
      <c r="VUE69" s="1454"/>
      <c r="VUF69" s="666"/>
      <c r="VUG69" s="666"/>
      <c r="VUH69" s="666"/>
      <c r="VUI69" s="1455"/>
      <c r="VUJ69" s="666"/>
      <c r="VUK69" s="666"/>
      <c r="VUL69" s="666"/>
      <c r="VUM69" s="666"/>
      <c r="VUN69" s="666"/>
      <c r="VUO69" s="666"/>
      <c r="VUP69" s="666"/>
      <c r="VUQ69" s="666"/>
      <c r="VUR69" s="666"/>
      <c r="VUS69" s="1453"/>
      <c r="VUT69" s="1453"/>
      <c r="VUU69" s="1453"/>
      <c r="VUV69" s="1454"/>
      <c r="VUW69" s="666"/>
      <c r="VUX69" s="666"/>
      <c r="VUY69" s="666"/>
      <c r="VUZ69" s="1455"/>
      <c r="VVA69" s="666"/>
      <c r="VVB69" s="666"/>
      <c r="VVC69" s="666"/>
      <c r="VVD69" s="666"/>
      <c r="VVE69" s="666"/>
      <c r="VVF69" s="666"/>
      <c r="VVG69" s="666"/>
      <c r="VVH69" s="666"/>
      <c r="VVI69" s="666"/>
      <c r="VVJ69" s="1453"/>
      <c r="VVK69" s="1453"/>
      <c r="VVL69" s="1453"/>
      <c r="VVM69" s="1454"/>
      <c r="VVN69" s="666"/>
      <c r="VVO69" s="666"/>
      <c r="VVP69" s="666"/>
      <c r="VVQ69" s="1455"/>
      <c r="VVR69" s="666"/>
      <c r="VVS69" s="666"/>
      <c r="VVT69" s="666"/>
      <c r="VVU69" s="666"/>
      <c r="VVV69" s="666"/>
      <c r="VVW69" s="666"/>
      <c r="VVX69" s="666"/>
      <c r="VVY69" s="666"/>
      <c r="VVZ69" s="666"/>
      <c r="VWA69" s="1453"/>
      <c r="VWB69" s="1453"/>
      <c r="VWC69" s="1453"/>
      <c r="VWD69" s="1454"/>
      <c r="VWE69" s="666"/>
      <c r="VWF69" s="666"/>
      <c r="VWG69" s="666"/>
      <c r="VWH69" s="1455"/>
      <c r="VWI69" s="666"/>
      <c r="VWJ69" s="666"/>
      <c r="VWK69" s="666"/>
      <c r="VWL69" s="666"/>
      <c r="VWM69" s="666"/>
      <c r="VWN69" s="666"/>
      <c r="VWO69" s="666"/>
      <c r="VWP69" s="666"/>
      <c r="VWQ69" s="666"/>
      <c r="VWR69" s="1453"/>
      <c r="VWS69" s="1453"/>
      <c r="VWT69" s="1453"/>
      <c r="VWU69" s="1454"/>
      <c r="VWV69" s="666"/>
      <c r="VWW69" s="666"/>
      <c r="VWX69" s="666"/>
      <c r="VWY69" s="1455"/>
      <c r="VWZ69" s="666"/>
      <c r="VXA69" s="666"/>
      <c r="VXB69" s="666"/>
      <c r="VXC69" s="666"/>
      <c r="VXD69" s="666"/>
      <c r="VXE69" s="666"/>
      <c r="VXF69" s="666"/>
      <c r="VXG69" s="666"/>
      <c r="VXH69" s="666"/>
      <c r="VXI69" s="1453"/>
      <c r="VXJ69" s="1453"/>
      <c r="VXK69" s="1453"/>
      <c r="VXL69" s="1454"/>
      <c r="VXM69" s="666"/>
      <c r="VXN69" s="666"/>
      <c r="VXO69" s="666"/>
      <c r="VXP69" s="1455"/>
      <c r="VXQ69" s="666"/>
      <c r="VXR69" s="666"/>
      <c r="VXS69" s="666"/>
      <c r="VXT69" s="666"/>
      <c r="VXU69" s="666"/>
      <c r="VXV69" s="666"/>
      <c r="VXW69" s="666"/>
      <c r="VXX69" s="666"/>
      <c r="VXY69" s="666"/>
      <c r="VXZ69" s="1453"/>
      <c r="VYA69" s="1453"/>
      <c r="VYB69" s="1453"/>
      <c r="VYC69" s="1454"/>
      <c r="VYD69" s="666"/>
      <c r="VYE69" s="666"/>
      <c r="VYF69" s="666"/>
      <c r="VYG69" s="1455"/>
      <c r="VYH69" s="666"/>
      <c r="VYI69" s="666"/>
      <c r="VYJ69" s="666"/>
      <c r="VYK69" s="666"/>
      <c r="VYL69" s="666"/>
      <c r="VYM69" s="666"/>
      <c r="VYN69" s="666"/>
      <c r="VYO69" s="666"/>
      <c r="VYP69" s="666"/>
      <c r="VYQ69" s="1453"/>
      <c r="VYR69" s="1453"/>
      <c r="VYS69" s="1453"/>
      <c r="VYT69" s="1454"/>
      <c r="VYU69" s="666"/>
      <c r="VYV69" s="666"/>
      <c r="VYW69" s="666"/>
      <c r="VYX69" s="1455"/>
      <c r="VYY69" s="666"/>
      <c r="VYZ69" s="666"/>
      <c r="VZA69" s="666"/>
      <c r="VZB69" s="666"/>
      <c r="VZC69" s="666"/>
      <c r="VZD69" s="666"/>
      <c r="VZE69" s="666"/>
      <c r="VZF69" s="666"/>
      <c r="VZG69" s="666"/>
      <c r="VZH69" s="1453"/>
      <c r="VZI69" s="1453"/>
      <c r="VZJ69" s="1453"/>
      <c r="VZK69" s="1454"/>
      <c r="VZL69" s="666"/>
      <c r="VZM69" s="666"/>
      <c r="VZN69" s="666"/>
      <c r="VZO69" s="1455"/>
      <c r="VZP69" s="666"/>
      <c r="VZQ69" s="666"/>
      <c r="VZR69" s="666"/>
      <c r="VZS69" s="666"/>
      <c r="VZT69" s="666"/>
      <c r="VZU69" s="666"/>
      <c r="VZV69" s="666"/>
      <c r="VZW69" s="666"/>
      <c r="VZX69" s="666"/>
      <c r="VZY69" s="1453"/>
      <c r="VZZ69" s="1453"/>
      <c r="WAA69" s="1453"/>
      <c r="WAB69" s="1454"/>
      <c r="WAC69" s="666"/>
      <c r="WAD69" s="666"/>
      <c r="WAE69" s="666"/>
      <c r="WAF69" s="1455"/>
      <c r="WAG69" s="666"/>
      <c r="WAH69" s="666"/>
      <c r="WAI69" s="666"/>
      <c r="WAJ69" s="666"/>
      <c r="WAK69" s="666"/>
      <c r="WAL69" s="666"/>
      <c r="WAM69" s="666"/>
      <c r="WAN69" s="666"/>
      <c r="WAO69" s="666"/>
      <c r="WAP69" s="1453"/>
      <c r="WAQ69" s="1453"/>
      <c r="WAR69" s="1453"/>
      <c r="WAS69" s="1454"/>
      <c r="WAT69" s="666"/>
      <c r="WAU69" s="666"/>
      <c r="WAV69" s="666"/>
      <c r="WAW69" s="1455"/>
      <c r="WAX69" s="666"/>
      <c r="WAY69" s="666"/>
      <c r="WAZ69" s="666"/>
      <c r="WBA69" s="666"/>
      <c r="WBB69" s="666"/>
      <c r="WBC69" s="666"/>
      <c r="WBD69" s="666"/>
      <c r="WBE69" s="666"/>
      <c r="WBF69" s="666"/>
      <c r="WBG69" s="1453"/>
      <c r="WBH69" s="1453"/>
      <c r="WBI69" s="1453"/>
      <c r="WBJ69" s="1454"/>
      <c r="WBK69" s="666"/>
      <c r="WBL69" s="666"/>
      <c r="WBM69" s="666"/>
      <c r="WBN69" s="1455"/>
      <c r="WBO69" s="666"/>
      <c r="WBP69" s="666"/>
      <c r="WBQ69" s="666"/>
      <c r="WBR69" s="666"/>
      <c r="WBS69" s="666"/>
      <c r="WBT69" s="666"/>
      <c r="WBU69" s="666"/>
      <c r="WBV69" s="666"/>
      <c r="WBW69" s="666"/>
      <c r="WBX69" s="1453"/>
      <c r="WBY69" s="1453"/>
      <c r="WBZ69" s="1453"/>
      <c r="WCA69" s="1454"/>
      <c r="WCB69" s="666"/>
      <c r="WCC69" s="666"/>
      <c r="WCD69" s="666"/>
      <c r="WCE69" s="1455"/>
      <c r="WCF69" s="666"/>
      <c r="WCG69" s="666"/>
      <c r="WCH69" s="666"/>
      <c r="WCI69" s="666"/>
      <c r="WCJ69" s="666"/>
      <c r="WCK69" s="666"/>
      <c r="WCL69" s="666"/>
      <c r="WCM69" s="666"/>
      <c r="WCN69" s="666"/>
      <c r="WCO69" s="1453"/>
      <c r="WCP69" s="1453"/>
      <c r="WCQ69" s="1453"/>
      <c r="WCR69" s="1454"/>
      <c r="WCS69" s="666"/>
      <c r="WCT69" s="666"/>
      <c r="WCU69" s="666"/>
      <c r="WCV69" s="1455"/>
      <c r="WCW69" s="666"/>
      <c r="WCX69" s="666"/>
      <c r="WCY69" s="666"/>
      <c r="WCZ69" s="666"/>
      <c r="WDA69" s="666"/>
      <c r="WDB69" s="666"/>
      <c r="WDC69" s="666"/>
      <c r="WDD69" s="666"/>
      <c r="WDE69" s="666"/>
      <c r="WDF69" s="1453"/>
      <c r="WDG69" s="1453"/>
      <c r="WDH69" s="1453"/>
      <c r="WDI69" s="1454"/>
      <c r="WDJ69" s="666"/>
      <c r="WDK69" s="666"/>
      <c r="WDL69" s="666"/>
      <c r="WDM69" s="1455"/>
      <c r="WDN69" s="666"/>
      <c r="WDO69" s="666"/>
      <c r="WDP69" s="666"/>
      <c r="WDQ69" s="666"/>
      <c r="WDR69" s="666"/>
      <c r="WDS69" s="666"/>
      <c r="WDT69" s="666"/>
      <c r="WDU69" s="666"/>
      <c r="WDV69" s="666"/>
      <c r="WDW69" s="1453"/>
      <c r="WDX69" s="1453"/>
      <c r="WDY69" s="1453"/>
      <c r="WDZ69" s="1454"/>
      <c r="WEA69" s="666"/>
      <c r="WEB69" s="666"/>
      <c r="WEC69" s="666"/>
      <c r="WED69" s="1455"/>
      <c r="WEE69" s="666"/>
      <c r="WEF69" s="666"/>
      <c r="WEG69" s="666"/>
      <c r="WEH69" s="666"/>
      <c r="WEI69" s="666"/>
      <c r="WEJ69" s="666"/>
      <c r="WEK69" s="666"/>
      <c r="WEL69" s="666"/>
      <c r="WEM69" s="666"/>
      <c r="WEN69" s="1453"/>
      <c r="WEO69" s="1453"/>
      <c r="WEP69" s="1453"/>
      <c r="WEQ69" s="1454"/>
      <c r="WER69" s="666"/>
      <c r="WES69" s="666"/>
      <c r="WET69" s="666"/>
      <c r="WEU69" s="1455"/>
      <c r="WEV69" s="666"/>
      <c r="WEW69" s="666"/>
      <c r="WEX69" s="666"/>
      <c r="WEY69" s="666"/>
      <c r="WEZ69" s="666"/>
      <c r="WFA69" s="666"/>
      <c r="WFB69" s="666"/>
      <c r="WFC69" s="666"/>
      <c r="WFD69" s="666"/>
      <c r="WFE69" s="1453"/>
      <c r="WFF69" s="1453"/>
      <c r="WFG69" s="1453"/>
      <c r="WFH69" s="1454"/>
      <c r="WFI69" s="666"/>
      <c r="WFJ69" s="666"/>
      <c r="WFK69" s="666"/>
      <c r="WFL69" s="1455"/>
      <c r="WFM69" s="666"/>
      <c r="WFN69" s="666"/>
      <c r="WFO69" s="666"/>
      <c r="WFP69" s="666"/>
      <c r="WFQ69" s="666"/>
      <c r="WFR69" s="666"/>
      <c r="WFS69" s="666"/>
      <c r="WFT69" s="666"/>
      <c r="WFU69" s="666"/>
      <c r="WFV69" s="1453"/>
      <c r="WFW69" s="1453"/>
      <c r="WFX69" s="1453"/>
      <c r="WFY69" s="1454"/>
      <c r="WFZ69" s="666"/>
      <c r="WGA69" s="666"/>
      <c r="WGB69" s="666"/>
      <c r="WGC69" s="1455"/>
      <c r="WGD69" s="666"/>
      <c r="WGE69" s="666"/>
      <c r="WGF69" s="666"/>
      <c r="WGG69" s="666"/>
      <c r="WGH69" s="666"/>
      <c r="WGI69" s="666"/>
      <c r="WGJ69" s="666"/>
      <c r="WGK69" s="666"/>
      <c r="WGL69" s="666"/>
      <c r="WGM69" s="1453"/>
      <c r="WGN69" s="1453"/>
      <c r="WGO69" s="1453"/>
      <c r="WGP69" s="1454"/>
      <c r="WGQ69" s="666"/>
      <c r="WGR69" s="666"/>
      <c r="WGS69" s="666"/>
      <c r="WGT69" s="1455"/>
      <c r="WGU69" s="666"/>
      <c r="WGV69" s="666"/>
      <c r="WGW69" s="666"/>
      <c r="WGX69" s="666"/>
      <c r="WGY69" s="666"/>
      <c r="WGZ69" s="666"/>
      <c r="WHA69" s="666"/>
      <c r="WHB69" s="666"/>
      <c r="WHC69" s="666"/>
      <c r="WHD69" s="1453"/>
      <c r="WHE69" s="1453"/>
      <c r="WHF69" s="1453"/>
      <c r="WHG69" s="1454"/>
      <c r="WHH69" s="666"/>
      <c r="WHI69" s="666"/>
      <c r="WHJ69" s="666"/>
      <c r="WHK69" s="1455"/>
      <c r="WHL69" s="666"/>
      <c r="WHM69" s="666"/>
      <c r="WHN69" s="666"/>
      <c r="WHO69" s="666"/>
      <c r="WHP69" s="666"/>
      <c r="WHQ69" s="666"/>
      <c r="WHR69" s="666"/>
      <c r="WHS69" s="666"/>
      <c r="WHT69" s="666"/>
      <c r="WHU69" s="1453"/>
      <c r="WHV69" s="1453"/>
      <c r="WHW69" s="1453"/>
      <c r="WHX69" s="1454"/>
      <c r="WHY69" s="666"/>
      <c r="WHZ69" s="666"/>
      <c r="WIA69" s="666"/>
      <c r="WIB69" s="1455"/>
      <c r="WIC69" s="666"/>
      <c r="WID69" s="666"/>
      <c r="WIE69" s="666"/>
      <c r="WIF69" s="666"/>
      <c r="WIG69" s="666"/>
      <c r="WIH69" s="666"/>
      <c r="WII69" s="666"/>
      <c r="WIJ69" s="666"/>
      <c r="WIK69" s="666"/>
      <c r="WIL69" s="1453"/>
      <c r="WIM69" s="1453"/>
      <c r="WIN69" s="1453"/>
      <c r="WIO69" s="1454"/>
      <c r="WIP69" s="666"/>
      <c r="WIQ69" s="666"/>
      <c r="WIR69" s="666"/>
      <c r="WIS69" s="1455"/>
      <c r="WIT69" s="666"/>
      <c r="WIU69" s="666"/>
      <c r="WIV69" s="666"/>
      <c r="WIW69" s="666"/>
      <c r="WIX69" s="666"/>
      <c r="WIY69" s="666"/>
      <c r="WIZ69" s="666"/>
      <c r="WJA69" s="666"/>
      <c r="WJB69" s="666"/>
      <c r="WJC69" s="1453"/>
      <c r="WJD69" s="1453"/>
      <c r="WJE69" s="1453"/>
      <c r="WJF69" s="1454"/>
      <c r="WJG69" s="666"/>
      <c r="WJH69" s="666"/>
      <c r="WJI69" s="666"/>
      <c r="WJJ69" s="1455"/>
      <c r="WJK69" s="666"/>
      <c r="WJL69" s="666"/>
      <c r="WJM69" s="666"/>
      <c r="WJN69" s="666"/>
      <c r="WJO69" s="666"/>
      <c r="WJP69" s="666"/>
      <c r="WJQ69" s="666"/>
      <c r="WJR69" s="666"/>
      <c r="WJS69" s="666"/>
      <c r="WJT69" s="1453"/>
      <c r="WJU69" s="1453"/>
      <c r="WJV69" s="1453"/>
      <c r="WJW69" s="1454"/>
      <c r="WJX69" s="666"/>
      <c r="WJY69" s="666"/>
      <c r="WJZ69" s="666"/>
      <c r="WKA69" s="1455"/>
      <c r="WKB69" s="666"/>
      <c r="WKC69" s="666"/>
      <c r="WKD69" s="666"/>
      <c r="WKE69" s="666"/>
      <c r="WKF69" s="666"/>
      <c r="WKG69" s="666"/>
      <c r="WKH69" s="666"/>
      <c r="WKI69" s="666"/>
      <c r="WKJ69" s="666"/>
      <c r="WKK69" s="1453"/>
      <c r="WKL69" s="1453"/>
      <c r="WKM69" s="1453"/>
      <c r="WKN69" s="1454"/>
      <c r="WKO69" s="666"/>
      <c r="WKP69" s="666"/>
      <c r="WKQ69" s="666"/>
      <c r="WKR69" s="1455"/>
      <c r="WKS69" s="666"/>
      <c r="WKT69" s="666"/>
      <c r="WKU69" s="666"/>
      <c r="WKV69" s="666"/>
      <c r="WKW69" s="666"/>
      <c r="WKX69" s="666"/>
      <c r="WKY69" s="666"/>
      <c r="WKZ69" s="666"/>
      <c r="WLA69" s="666"/>
      <c r="WLB69" s="1453"/>
      <c r="WLC69" s="1453"/>
      <c r="WLD69" s="1453"/>
      <c r="WLE69" s="1454"/>
      <c r="WLF69" s="666"/>
      <c r="WLG69" s="666"/>
      <c r="WLH69" s="666"/>
      <c r="WLI69" s="1455"/>
      <c r="WLJ69" s="666"/>
      <c r="WLK69" s="666"/>
      <c r="WLL69" s="666"/>
      <c r="WLM69" s="666"/>
      <c r="WLN69" s="666"/>
      <c r="WLO69" s="666"/>
      <c r="WLP69" s="666"/>
      <c r="WLQ69" s="666"/>
      <c r="WLR69" s="666"/>
      <c r="WLS69" s="1453"/>
      <c r="WLT69" s="1453"/>
      <c r="WLU69" s="1453"/>
      <c r="WLV69" s="1454"/>
      <c r="WLW69" s="666"/>
      <c r="WLX69" s="666"/>
      <c r="WLY69" s="666"/>
      <c r="WLZ69" s="1455"/>
      <c r="WMA69" s="666"/>
      <c r="WMB69" s="666"/>
      <c r="WMC69" s="666"/>
      <c r="WMD69" s="666"/>
      <c r="WME69" s="666"/>
      <c r="WMF69" s="666"/>
      <c r="WMG69" s="666"/>
      <c r="WMH69" s="666"/>
      <c r="WMI69" s="666"/>
      <c r="WMJ69" s="1453"/>
      <c r="WMK69" s="1453"/>
      <c r="WML69" s="1453"/>
      <c r="WMM69" s="1454"/>
      <c r="WMN69" s="666"/>
      <c r="WMO69" s="666"/>
      <c r="WMP69" s="666"/>
      <c r="WMQ69" s="1455"/>
      <c r="WMR69" s="666"/>
      <c r="WMS69" s="666"/>
      <c r="WMT69" s="666"/>
      <c r="WMU69" s="666"/>
      <c r="WMV69" s="666"/>
      <c r="WMW69" s="666"/>
      <c r="WMX69" s="666"/>
      <c r="WMY69" s="666"/>
      <c r="WMZ69" s="666"/>
      <c r="WNA69" s="1453"/>
      <c r="WNB69" s="1453"/>
      <c r="WNC69" s="1453"/>
      <c r="WND69" s="1454"/>
      <c r="WNE69" s="666"/>
      <c r="WNF69" s="666"/>
      <c r="WNG69" s="666"/>
      <c r="WNH69" s="1455"/>
      <c r="WNI69" s="666"/>
      <c r="WNJ69" s="666"/>
      <c r="WNK69" s="666"/>
      <c r="WNL69" s="666"/>
      <c r="WNM69" s="666"/>
      <c r="WNN69" s="666"/>
      <c r="WNO69" s="666"/>
      <c r="WNP69" s="666"/>
      <c r="WNQ69" s="666"/>
      <c r="WNR69" s="1453"/>
      <c r="WNS69" s="1453"/>
      <c r="WNT69" s="1453"/>
      <c r="WNU69" s="1454"/>
      <c r="WNV69" s="666"/>
      <c r="WNW69" s="666"/>
      <c r="WNX69" s="666"/>
      <c r="WNY69" s="1455"/>
      <c r="WNZ69" s="666"/>
      <c r="WOA69" s="666"/>
      <c r="WOB69" s="666"/>
      <c r="WOC69" s="666"/>
      <c r="WOD69" s="666"/>
      <c r="WOE69" s="666"/>
      <c r="WOF69" s="666"/>
      <c r="WOG69" s="666"/>
      <c r="WOH69" s="666"/>
      <c r="WOI69" s="1453"/>
      <c r="WOJ69" s="1453"/>
      <c r="WOK69" s="1453"/>
      <c r="WOL69" s="1454"/>
      <c r="WOM69" s="666"/>
      <c r="WON69" s="666"/>
      <c r="WOO69" s="666"/>
      <c r="WOP69" s="1455"/>
      <c r="WOQ69" s="666"/>
      <c r="WOR69" s="666"/>
      <c r="WOS69" s="666"/>
      <c r="WOT69" s="666"/>
      <c r="WOU69" s="666"/>
      <c r="WOV69" s="666"/>
      <c r="WOW69" s="666"/>
      <c r="WOX69" s="666"/>
      <c r="WOY69" s="666"/>
      <c r="WOZ69" s="1453"/>
      <c r="WPA69" s="1453"/>
      <c r="WPB69" s="1453"/>
      <c r="WPC69" s="1454"/>
      <c r="WPD69" s="666"/>
      <c r="WPE69" s="666"/>
      <c r="WPF69" s="666"/>
      <c r="WPG69" s="1455"/>
      <c r="WPH69" s="666"/>
      <c r="WPI69" s="666"/>
      <c r="WPJ69" s="666"/>
      <c r="WPK69" s="666"/>
      <c r="WPL69" s="666"/>
      <c r="WPM69" s="666"/>
      <c r="WPN69" s="666"/>
      <c r="WPO69" s="666"/>
      <c r="WPP69" s="666"/>
      <c r="WPQ69" s="1453"/>
      <c r="WPR69" s="1453"/>
      <c r="WPS69" s="1453"/>
      <c r="WPT69" s="1454"/>
      <c r="WPU69" s="666"/>
      <c r="WPV69" s="666"/>
      <c r="WPW69" s="666"/>
      <c r="WPX69" s="1455"/>
      <c r="WPY69" s="666"/>
      <c r="WPZ69" s="666"/>
      <c r="WQA69" s="666"/>
      <c r="WQB69" s="666"/>
      <c r="WQC69" s="666"/>
      <c r="WQD69" s="666"/>
      <c r="WQE69" s="666"/>
      <c r="WQF69" s="666"/>
      <c r="WQG69" s="666"/>
      <c r="WQH69" s="1453"/>
      <c r="WQI69" s="1453"/>
      <c r="WQJ69" s="1453"/>
      <c r="WQK69" s="1454"/>
      <c r="WQL69" s="666"/>
      <c r="WQM69" s="666"/>
      <c r="WQN69" s="666"/>
      <c r="WQO69" s="1455"/>
      <c r="WQP69" s="666"/>
      <c r="WQQ69" s="666"/>
      <c r="WQR69" s="666"/>
      <c r="WQS69" s="666"/>
      <c r="WQT69" s="666"/>
      <c r="WQU69" s="666"/>
      <c r="WQV69" s="666"/>
      <c r="WQW69" s="666"/>
      <c r="WQX69" s="666"/>
      <c r="WQY69" s="1453"/>
      <c r="WQZ69" s="1453"/>
      <c r="WRA69" s="1453"/>
      <c r="WRB69" s="1454"/>
      <c r="WRC69" s="666"/>
      <c r="WRD69" s="666"/>
      <c r="WRE69" s="666"/>
      <c r="WRF69" s="1455"/>
      <c r="WRG69" s="666"/>
      <c r="WRH69" s="666"/>
      <c r="WRI69" s="666"/>
      <c r="WRJ69" s="666"/>
      <c r="WRK69" s="666"/>
      <c r="WRL69" s="666"/>
      <c r="WRM69" s="666"/>
      <c r="WRN69" s="666"/>
      <c r="WRO69" s="666"/>
      <c r="WRP69" s="1453"/>
      <c r="WRQ69" s="1453"/>
      <c r="WRR69" s="1453"/>
      <c r="WRS69" s="1454"/>
      <c r="WRT69" s="666"/>
      <c r="WRU69" s="666"/>
      <c r="WRV69" s="666"/>
      <c r="WRW69" s="1455"/>
      <c r="WRX69" s="666"/>
      <c r="WRY69" s="666"/>
      <c r="WRZ69" s="666"/>
      <c r="WSA69" s="666"/>
      <c r="WSB69" s="666"/>
      <c r="WSC69" s="666"/>
      <c r="WSD69" s="666"/>
      <c r="WSE69" s="666"/>
      <c r="WSF69" s="666"/>
      <c r="WSG69" s="1453"/>
      <c r="WSH69" s="1453"/>
      <c r="WSI69" s="1453"/>
      <c r="WSJ69" s="1454"/>
      <c r="WSK69" s="666"/>
      <c r="WSL69" s="666"/>
      <c r="WSM69" s="666"/>
      <c r="WSN69" s="1455"/>
      <c r="WSO69" s="666"/>
      <c r="WSP69" s="666"/>
      <c r="WSQ69" s="666"/>
      <c r="WSR69" s="666"/>
      <c r="WSS69" s="666"/>
      <c r="WST69" s="666"/>
      <c r="WSU69" s="666"/>
      <c r="WSV69" s="666"/>
      <c r="WSW69" s="666"/>
      <c r="WSX69" s="1453"/>
      <c r="WSY69" s="1453"/>
      <c r="WSZ69" s="1453"/>
      <c r="WTA69" s="1454"/>
      <c r="WTB69" s="666"/>
      <c r="WTC69" s="666"/>
      <c r="WTD69" s="666"/>
      <c r="WTE69" s="1455"/>
      <c r="WTF69" s="666"/>
      <c r="WTG69" s="666"/>
      <c r="WTH69" s="666"/>
      <c r="WTI69" s="666"/>
      <c r="WTJ69" s="666"/>
      <c r="WTK69" s="666"/>
      <c r="WTL69" s="666"/>
      <c r="WTM69" s="666"/>
      <c r="WTN69" s="666"/>
      <c r="WTO69" s="1453"/>
      <c r="WTP69" s="1453"/>
      <c r="WTQ69" s="1453"/>
      <c r="WTR69" s="1454"/>
      <c r="WTS69" s="666"/>
      <c r="WTT69" s="666"/>
      <c r="WTU69" s="666"/>
      <c r="WTV69" s="1455"/>
      <c r="WTW69" s="666"/>
      <c r="WTX69" s="666"/>
      <c r="WTY69" s="666"/>
      <c r="WTZ69" s="666"/>
      <c r="WUA69" s="666"/>
      <c r="WUB69" s="666"/>
      <c r="WUC69" s="666"/>
      <c r="WUD69" s="666"/>
      <c r="WUE69" s="666"/>
      <c r="WUF69" s="1453"/>
      <c r="WUG69" s="1453"/>
      <c r="WUH69" s="1453"/>
      <c r="WUI69" s="1454"/>
      <c r="WUJ69" s="666"/>
      <c r="WUK69" s="666"/>
      <c r="WUL69" s="666"/>
      <c r="WUM69" s="1455"/>
      <c r="WUN69" s="666"/>
      <c r="WUO69" s="666"/>
      <c r="WUP69" s="666"/>
      <c r="WUQ69" s="666"/>
      <c r="WUR69" s="666"/>
      <c r="WUS69" s="666"/>
      <c r="WUT69" s="666"/>
      <c r="WUU69" s="666"/>
      <c r="WUV69" s="666"/>
      <c r="WUW69" s="1453"/>
      <c r="WUX69" s="1453"/>
      <c r="WUY69" s="1453"/>
      <c r="WUZ69" s="1454"/>
      <c r="WVA69" s="666"/>
      <c r="WVB69" s="666"/>
      <c r="WVC69" s="666"/>
      <c r="WVD69" s="1455"/>
      <c r="WVE69" s="666"/>
      <c r="WVF69" s="666"/>
      <c r="WVG69" s="666"/>
      <c r="WVH69" s="666"/>
      <c r="WVI69" s="666"/>
      <c r="WVJ69" s="666"/>
      <c r="WVK69" s="666"/>
      <c r="WVL69" s="666"/>
      <c r="WVM69" s="666"/>
      <c r="WVN69" s="1453"/>
      <c r="WVO69" s="1453"/>
      <c r="WVP69" s="1453"/>
      <c r="WVQ69" s="1454"/>
      <c r="WVR69" s="666"/>
      <c r="WVS69" s="666"/>
      <c r="WVT69" s="666"/>
      <c r="WVU69" s="1455"/>
      <c r="WVV69" s="666"/>
      <c r="WVW69" s="666"/>
      <c r="WVX69" s="666"/>
      <c r="WVY69" s="666"/>
      <c r="WVZ69" s="666"/>
      <c r="WWA69" s="666"/>
      <c r="WWB69" s="666"/>
      <c r="WWC69" s="666"/>
      <c r="WWD69" s="666"/>
      <c r="WWE69" s="1453"/>
      <c r="WWF69" s="1453"/>
      <c r="WWG69" s="1453"/>
      <c r="WWH69" s="1454"/>
      <c r="WWI69" s="666"/>
      <c r="WWJ69" s="666"/>
      <c r="WWK69" s="666"/>
      <c r="WWL69" s="1455"/>
      <c r="WWM69" s="666"/>
      <c r="WWN69" s="666"/>
      <c r="WWO69" s="666"/>
      <c r="WWP69" s="666"/>
      <c r="WWQ69" s="666"/>
      <c r="WWR69" s="666"/>
      <c r="WWS69" s="666"/>
      <c r="WWT69" s="666"/>
      <c r="WWU69" s="666"/>
      <c r="WWV69" s="1453"/>
      <c r="WWW69" s="1453"/>
      <c r="WWX69" s="1453"/>
      <c r="WWY69" s="1454"/>
      <c r="WWZ69" s="666"/>
      <c r="WXA69" s="666"/>
      <c r="WXB69" s="666"/>
      <c r="WXC69" s="1455"/>
      <c r="WXD69" s="666"/>
      <c r="WXE69" s="666"/>
      <c r="WXF69" s="666"/>
      <c r="WXG69" s="666"/>
      <c r="WXH69" s="666"/>
      <c r="WXI69" s="666"/>
      <c r="WXJ69" s="666"/>
      <c r="WXK69" s="666"/>
      <c r="WXL69" s="666"/>
      <c r="WXM69" s="1453"/>
      <c r="WXN69" s="1453"/>
      <c r="WXO69" s="1453"/>
      <c r="WXP69" s="1454"/>
      <c r="WXQ69" s="666"/>
      <c r="WXR69" s="666"/>
      <c r="WXS69" s="666"/>
      <c r="WXT69" s="1455"/>
      <c r="WXU69" s="666"/>
      <c r="WXV69" s="666"/>
      <c r="WXW69" s="666"/>
      <c r="WXX69" s="666"/>
      <c r="WXY69" s="666"/>
      <c r="WXZ69" s="666"/>
      <c r="WYA69" s="666"/>
      <c r="WYB69" s="666"/>
      <c r="WYC69" s="666"/>
      <c r="WYD69" s="1453"/>
      <c r="WYE69" s="1453"/>
      <c r="WYF69" s="1453"/>
      <c r="WYG69" s="1454"/>
      <c r="WYH69" s="666"/>
      <c r="WYI69" s="666"/>
      <c r="WYJ69" s="666"/>
      <c r="WYK69" s="1455"/>
      <c r="WYL69" s="666"/>
      <c r="WYM69" s="666"/>
      <c r="WYN69" s="666"/>
      <c r="WYO69" s="666"/>
      <c r="WYP69" s="666"/>
      <c r="WYQ69" s="666"/>
      <c r="WYR69" s="666"/>
      <c r="WYS69" s="666"/>
      <c r="WYT69" s="666"/>
      <c r="WYU69" s="1453"/>
      <c r="WYV69" s="1453"/>
      <c r="WYW69" s="1453"/>
      <c r="WYX69" s="1454"/>
      <c r="WYY69" s="666"/>
      <c r="WYZ69" s="666"/>
      <c r="WZA69" s="666"/>
      <c r="WZB69" s="1455"/>
      <c r="WZC69" s="666"/>
      <c r="WZD69" s="666"/>
      <c r="WZE69" s="666"/>
      <c r="WZF69" s="666"/>
      <c r="WZG69" s="666"/>
      <c r="WZH69" s="666"/>
      <c r="WZI69" s="666"/>
      <c r="WZJ69" s="666"/>
      <c r="WZK69" s="666"/>
      <c r="WZL69" s="1453"/>
      <c r="WZM69" s="1453"/>
      <c r="WZN69" s="1453"/>
      <c r="WZO69" s="1454"/>
      <c r="WZP69" s="666"/>
      <c r="WZQ69" s="666"/>
      <c r="WZR69" s="666"/>
      <c r="WZS69" s="1455"/>
      <c r="WZT69" s="666"/>
      <c r="WZU69" s="666"/>
      <c r="WZV69" s="666"/>
      <c r="WZW69" s="666"/>
      <c r="WZX69" s="666"/>
      <c r="WZY69" s="666"/>
      <c r="WZZ69" s="666"/>
      <c r="XAA69" s="666"/>
      <c r="XAB69" s="666"/>
      <c r="XAC69" s="1453"/>
      <c r="XAD69" s="1453"/>
      <c r="XAE69" s="1453"/>
      <c r="XAF69" s="1454"/>
      <c r="XAG69" s="666"/>
      <c r="XAH69" s="666"/>
      <c r="XAI69" s="666"/>
      <c r="XAJ69" s="1455"/>
      <c r="XAK69" s="666"/>
      <c r="XAL69" s="666"/>
      <c r="XAM69" s="666"/>
      <c r="XAN69" s="666"/>
      <c r="XAO69" s="666"/>
      <c r="XAP69" s="666"/>
      <c r="XAQ69" s="666"/>
      <c r="XAR69" s="666"/>
      <c r="XAS69" s="666"/>
      <c r="XAT69" s="1453"/>
      <c r="XAU69" s="1453"/>
      <c r="XAV69" s="1453"/>
      <c r="XAW69" s="1454"/>
      <c r="XAX69" s="666"/>
      <c r="XAY69" s="666"/>
      <c r="XAZ69" s="666"/>
      <c r="XBA69" s="1455"/>
      <c r="XBB69" s="666"/>
      <c r="XBC69" s="666"/>
      <c r="XBD69" s="666"/>
      <c r="XBE69" s="666"/>
      <c r="XBF69" s="666"/>
      <c r="XBG69" s="666"/>
      <c r="XBH69" s="666"/>
      <c r="XBI69" s="666"/>
      <c r="XBJ69" s="666"/>
      <c r="XBK69" s="1453"/>
      <c r="XBL69" s="1453"/>
      <c r="XBM69" s="1453"/>
      <c r="XBN69" s="1454"/>
      <c r="XBO69" s="666"/>
      <c r="XBP69" s="666"/>
      <c r="XBQ69" s="666"/>
      <c r="XBR69" s="1455"/>
      <c r="XBS69" s="666"/>
      <c r="XBT69" s="666"/>
      <c r="XBU69" s="666"/>
      <c r="XBV69" s="666"/>
      <c r="XBW69" s="666"/>
      <c r="XBX69" s="666"/>
      <c r="XBY69" s="666"/>
      <c r="XBZ69" s="666"/>
      <c r="XCA69" s="666"/>
      <c r="XCB69" s="1453"/>
      <c r="XCC69" s="1453"/>
      <c r="XCD69" s="1453"/>
      <c r="XCE69" s="1454"/>
      <c r="XCF69" s="666"/>
      <c r="XCG69" s="666"/>
      <c r="XCH69" s="666"/>
      <c r="XCI69" s="1455"/>
      <c r="XCJ69" s="666"/>
      <c r="XCK69" s="666"/>
      <c r="XCL69" s="666"/>
      <c r="XCM69" s="666"/>
      <c r="XCN69" s="666"/>
      <c r="XCO69" s="666"/>
      <c r="XCP69" s="666"/>
      <c r="XCQ69" s="666"/>
      <c r="XCR69" s="666"/>
      <c r="XCS69" s="1453"/>
      <c r="XCT69" s="1453"/>
      <c r="XCU69" s="1453"/>
      <c r="XCV69" s="1454"/>
      <c r="XCW69" s="666"/>
      <c r="XCX69" s="666"/>
      <c r="XCY69" s="666"/>
      <c r="XCZ69" s="1455"/>
      <c r="XDA69" s="666"/>
      <c r="XDB69" s="666"/>
      <c r="XDC69" s="666"/>
      <c r="XDD69" s="666"/>
      <c r="XDE69" s="666"/>
      <c r="XDF69" s="666"/>
      <c r="XDG69" s="666"/>
      <c r="XDH69" s="666"/>
      <c r="XDI69" s="666"/>
      <c r="XDJ69" s="1453"/>
      <c r="XDK69" s="1453"/>
      <c r="XDL69" s="1453"/>
      <c r="XDM69" s="1454"/>
      <c r="XDN69" s="666"/>
      <c r="XDO69" s="666"/>
      <c r="XDP69" s="666"/>
      <c r="XDQ69" s="1455"/>
      <c r="XDR69" s="666"/>
      <c r="XDS69" s="666"/>
      <c r="XDT69" s="666"/>
      <c r="XDU69" s="666"/>
      <c r="XDV69" s="666"/>
      <c r="XDW69" s="666"/>
      <c r="XDX69" s="666"/>
      <c r="XDY69" s="666"/>
      <c r="XDZ69" s="666"/>
      <c r="XEA69" s="1453"/>
      <c r="XEB69" s="1453"/>
      <c r="XEC69" s="1453"/>
      <c r="XED69" s="1454"/>
      <c r="XEE69" s="666"/>
      <c r="XEF69" s="666"/>
      <c r="XEG69" s="666"/>
      <c r="XEH69" s="1455"/>
      <c r="XEI69" s="666"/>
      <c r="XEJ69" s="666"/>
      <c r="XEK69" s="666"/>
      <c r="XEL69" s="666"/>
      <c r="XEM69" s="666"/>
      <c r="XEN69" s="666"/>
      <c r="XEO69" s="666"/>
      <c r="XEP69" s="666"/>
      <c r="XEQ69" s="666"/>
      <c r="XER69" s="1453"/>
      <c r="XES69" s="1453"/>
      <c r="XET69" s="1453"/>
      <c r="XEU69" s="1454"/>
      <c r="XEV69" s="666"/>
      <c r="XEW69" s="666"/>
      <c r="XEX69" s="666"/>
      <c r="XEY69" s="1455"/>
      <c r="XEZ69" s="666"/>
      <c r="XFA69" s="666"/>
      <c r="XFB69" s="666"/>
      <c r="XFC69" s="666"/>
      <c r="XFD69" s="666"/>
    </row>
    <row r="70" spans="1:16384" s="48" customFormat="1">
      <c r="A70" s="6" t="s">
        <v>134</v>
      </c>
      <c r="B70" s="1301" t="s">
        <v>158</v>
      </c>
      <c r="C70" s="1301"/>
      <c r="D70" s="698">
        <v>0</v>
      </c>
      <c r="E70" s="660">
        <f t="shared" si="8"/>
        <v>0</v>
      </c>
      <c r="F70" s="660"/>
      <c r="G70" s="660"/>
      <c r="H70" s="701"/>
      <c r="I70" s="660">
        <f>+'6.a. mell. PH'!E81</f>
        <v>0</v>
      </c>
      <c r="J70" s="660"/>
      <c r="K70" s="660"/>
      <c r="L70" s="660">
        <f>+'6.b. mell. Óvoda'!E82</f>
        <v>0</v>
      </c>
      <c r="M70" s="660"/>
      <c r="N70" s="660"/>
      <c r="O70" s="660">
        <f>+'6.c. mell. BBKP'!E83</f>
        <v>0</v>
      </c>
      <c r="P70" s="660"/>
      <c r="Q70" s="660"/>
    </row>
    <row r="71" spans="1:16384">
      <c r="A71" s="1453"/>
      <c r="B71" s="1453"/>
      <c r="C71" s="1453"/>
      <c r="D71" s="1454"/>
      <c r="E71" s="666"/>
      <c r="F71" s="666"/>
      <c r="G71" s="666"/>
      <c r="H71" s="1455"/>
      <c r="I71" s="666"/>
      <c r="J71" s="666"/>
      <c r="K71" s="666"/>
      <c r="L71" s="666"/>
      <c r="M71" s="666"/>
      <c r="N71" s="666"/>
      <c r="O71" s="666"/>
      <c r="P71" s="666"/>
      <c r="Q71" s="666"/>
      <c r="R71" s="1453"/>
      <c r="S71" s="1453"/>
      <c r="T71" s="1453"/>
      <c r="U71" s="1454"/>
      <c r="V71" s="666"/>
      <c r="W71" s="666"/>
      <c r="X71" s="666"/>
      <c r="Y71" s="1455"/>
      <c r="Z71" s="666"/>
      <c r="AA71" s="666"/>
      <c r="AB71" s="666"/>
      <c r="AC71" s="666"/>
      <c r="AD71" s="666"/>
      <c r="AE71" s="666"/>
      <c r="AF71" s="666"/>
      <c r="AG71" s="666"/>
      <c r="AH71" s="666"/>
      <c r="AI71" s="1453"/>
      <c r="AJ71" s="1453"/>
      <c r="AK71" s="1453"/>
      <c r="AL71" s="1454"/>
      <c r="AM71" s="666"/>
      <c r="AN71" s="666"/>
      <c r="AO71" s="666"/>
      <c r="AP71" s="1455"/>
      <c r="AQ71" s="666"/>
      <c r="AR71" s="666"/>
      <c r="AS71" s="666"/>
      <c r="AT71" s="666"/>
      <c r="AU71" s="666"/>
      <c r="AV71" s="666"/>
      <c r="AW71" s="666"/>
      <c r="AX71" s="666"/>
      <c r="AY71" s="666"/>
      <c r="AZ71" s="1453"/>
      <c r="BA71" s="1453"/>
      <c r="BB71" s="1453"/>
      <c r="BC71" s="1454"/>
      <c r="BD71" s="666"/>
      <c r="BE71" s="666"/>
      <c r="BF71" s="666"/>
      <c r="BG71" s="1455"/>
      <c r="BH71" s="666"/>
      <c r="BI71" s="666"/>
      <c r="BJ71" s="666"/>
      <c r="BK71" s="666"/>
      <c r="BL71" s="666"/>
      <c r="BM71" s="666"/>
      <c r="BN71" s="666"/>
      <c r="BO71" s="666"/>
      <c r="BP71" s="666"/>
      <c r="BQ71" s="1453"/>
      <c r="BR71" s="1453"/>
      <c r="BS71" s="1453"/>
      <c r="BT71" s="1454"/>
      <c r="BU71" s="666"/>
      <c r="BV71" s="666"/>
      <c r="BW71" s="666"/>
      <c r="BX71" s="1455"/>
      <c r="BY71" s="666"/>
      <c r="BZ71" s="666"/>
      <c r="CA71" s="666"/>
      <c r="CB71" s="666"/>
      <c r="CC71" s="666"/>
      <c r="CD71" s="666"/>
      <c r="CE71" s="666"/>
      <c r="CF71" s="666"/>
      <c r="CG71" s="666"/>
      <c r="CH71" s="1453"/>
      <c r="CI71" s="1453"/>
      <c r="CJ71" s="1453"/>
      <c r="CK71" s="1454"/>
      <c r="CL71" s="666"/>
      <c r="CM71" s="666"/>
      <c r="CN71" s="666"/>
      <c r="CO71" s="1455"/>
      <c r="CP71" s="666"/>
      <c r="CQ71" s="666"/>
      <c r="CR71" s="666"/>
      <c r="CS71" s="666"/>
      <c r="CT71" s="666"/>
      <c r="CU71" s="666"/>
      <c r="CV71" s="666"/>
      <c r="CW71" s="666"/>
      <c r="CX71" s="666"/>
      <c r="CY71" s="1453"/>
      <c r="CZ71" s="1453"/>
      <c r="DA71" s="1453"/>
      <c r="DB71" s="1454"/>
      <c r="DC71" s="666"/>
      <c r="DD71" s="666"/>
      <c r="DE71" s="666"/>
      <c r="DF71" s="1455"/>
      <c r="DG71" s="666"/>
      <c r="DH71" s="666"/>
      <c r="DI71" s="666"/>
      <c r="DJ71" s="666"/>
      <c r="DK71" s="666"/>
      <c r="DL71" s="666"/>
      <c r="DM71" s="666"/>
      <c r="DN71" s="666"/>
      <c r="DO71" s="666"/>
      <c r="DP71" s="1453"/>
      <c r="DQ71" s="1453"/>
      <c r="DR71" s="1453"/>
      <c r="DS71" s="1454"/>
      <c r="DT71" s="666"/>
      <c r="DU71" s="666"/>
      <c r="DV71" s="666"/>
      <c r="DW71" s="1455"/>
      <c r="DX71" s="666"/>
      <c r="DY71" s="666"/>
      <c r="DZ71" s="666"/>
      <c r="EA71" s="666"/>
      <c r="EB71" s="666"/>
      <c r="EC71" s="666"/>
      <c r="ED71" s="666"/>
      <c r="EE71" s="666"/>
      <c r="EF71" s="666"/>
      <c r="EG71" s="1453"/>
      <c r="EH71" s="1453"/>
      <c r="EI71" s="1453"/>
      <c r="EJ71" s="1454"/>
      <c r="EK71" s="666"/>
      <c r="EL71" s="666"/>
      <c r="EM71" s="666"/>
      <c r="EN71" s="1455"/>
      <c r="EO71" s="666"/>
      <c r="EP71" s="666"/>
      <c r="EQ71" s="666"/>
      <c r="ER71" s="666"/>
      <c r="ES71" s="666"/>
      <c r="ET71" s="666"/>
      <c r="EU71" s="666"/>
      <c r="EV71" s="666"/>
      <c r="EW71" s="666"/>
      <c r="EX71" s="1453"/>
      <c r="EY71" s="1453"/>
      <c r="EZ71" s="1453"/>
      <c r="FA71" s="1454"/>
      <c r="FB71" s="666"/>
      <c r="FC71" s="666"/>
      <c r="FD71" s="666"/>
      <c r="FE71" s="1455"/>
      <c r="FF71" s="666"/>
      <c r="FG71" s="666"/>
      <c r="FH71" s="666"/>
      <c r="FI71" s="666"/>
      <c r="FJ71" s="666"/>
      <c r="FK71" s="666"/>
      <c r="FL71" s="666"/>
      <c r="FM71" s="666"/>
      <c r="FN71" s="666"/>
      <c r="FO71" s="1453"/>
      <c r="FP71" s="1453"/>
      <c r="FQ71" s="1453"/>
      <c r="FR71" s="1454"/>
      <c r="FS71" s="666"/>
      <c r="FT71" s="666"/>
      <c r="FU71" s="666"/>
      <c r="FV71" s="1455"/>
      <c r="FW71" s="666"/>
      <c r="FX71" s="666"/>
      <c r="FY71" s="666"/>
      <c r="FZ71" s="666"/>
      <c r="GA71" s="666"/>
      <c r="GB71" s="666"/>
      <c r="GC71" s="666"/>
      <c r="GD71" s="666"/>
      <c r="GE71" s="666"/>
      <c r="GF71" s="1453"/>
      <c r="GG71" s="1453"/>
      <c r="GH71" s="1453"/>
      <c r="GI71" s="1454"/>
      <c r="GJ71" s="666"/>
      <c r="GK71" s="666"/>
      <c r="GL71" s="666"/>
      <c r="GM71" s="1455"/>
      <c r="GN71" s="666"/>
      <c r="GO71" s="666"/>
      <c r="GP71" s="666"/>
      <c r="GQ71" s="666"/>
      <c r="GR71" s="666"/>
      <c r="GS71" s="666"/>
      <c r="GT71" s="666"/>
      <c r="GU71" s="666"/>
      <c r="GV71" s="666"/>
      <c r="GW71" s="1453"/>
      <c r="GX71" s="1453"/>
      <c r="GY71" s="1453"/>
      <c r="GZ71" s="1454"/>
      <c r="HA71" s="666"/>
      <c r="HB71" s="666"/>
      <c r="HC71" s="666"/>
      <c r="HD71" s="1455"/>
      <c r="HE71" s="666"/>
      <c r="HF71" s="666"/>
      <c r="HG71" s="666"/>
      <c r="HH71" s="666"/>
      <c r="HI71" s="666"/>
      <c r="HJ71" s="666"/>
      <c r="HK71" s="666"/>
      <c r="HL71" s="666"/>
      <c r="HM71" s="666"/>
      <c r="HN71" s="1453"/>
      <c r="HO71" s="1453"/>
      <c r="HP71" s="1453"/>
      <c r="HQ71" s="1454"/>
      <c r="HR71" s="666"/>
      <c r="HS71" s="666"/>
      <c r="HT71" s="666"/>
      <c r="HU71" s="1455"/>
      <c r="HV71" s="666"/>
      <c r="HW71" s="666"/>
      <c r="HX71" s="666"/>
      <c r="HY71" s="666"/>
      <c r="HZ71" s="666"/>
      <c r="IA71" s="666"/>
      <c r="IB71" s="666"/>
      <c r="IC71" s="666"/>
      <c r="ID71" s="666"/>
      <c r="IE71" s="1453"/>
      <c r="IF71" s="1453"/>
      <c r="IG71" s="1453"/>
      <c r="IH71" s="1454"/>
      <c r="II71" s="666"/>
      <c r="IJ71" s="666"/>
      <c r="IK71" s="666"/>
      <c r="IL71" s="1455"/>
      <c r="IM71" s="666"/>
      <c r="IN71" s="666"/>
      <c r="IO71" s="666"/>
      <c r="IP71" s="666"/>
      <c r="IQ71" s="666"/>
      <c r="IR71" s="666"/>
      <c r="IS71" s="666"/>
      <c r="IT71" s="666"/>
      <c r="IU71" s="666"/>
      <c r="IV71" s="1453"/>
      <c r="IW71" s="1453"/>
      <c r="IX71" s="1453"/>
      <c r="IY71" s="1454"/>
      <c r="IZ71" s="666"/>
      <c r="JA71" s="666"/>
      <c r="JB71" s="666"/>
      <c r="JC71" s="1455"/>
      <c r="JD71" s="666"/>
      <c r="JE71" s="666"/>
      <c r="JF71" s="666"/>
      <c r="JG71" s="666"/>
      <c r="JH71" s="666"/>
      <c r="JI71" s="666"/>
      <c r="JJ71" s="666"/>
      <c r="JK71" s="666"/>
      <c r="JL71" s="666"/>
      <c r="JM71" s="1453"/>
      <c r="JN71" s="1453"/>
      <c r="JO71" s="1453"/>
      <c r="JP71" s="1454"/>
      <c r="JQ71" s="666"/>
      <c r="JR71" s="666"/>
      <c r="JS71" s="666"/>
      <c r="JT71" s="1455"/>
      <c r="JU71" s="666"/>
      <c r="JV71" s="666"/>
      <c r="JW71" s="666"/>
      <c r="JX71" s="666"/>
      <c r="JY71" s="666"/>
      <c r="JZ71" s="666"/>
      <c r="KA71" s="666"/>
      <c r="KB71" s="666"/>
      <c r="KC71" s="666"/>
      <c r="KD71" s="1453"/>
      <c r="KE71" s="1453"/>
      <c r="KF71" s="1453"/>
      <c r="KG71" s="1454"/>
      <c r="KH71" s="666"/>
      <c r="KI71" s="666"/>
      <c r="KJ71" s="666"/>
      <c r="KK71" s="1455"/>
      <c r="KL71" s="666"/>
      <c r="KM71" s="666"/>
      <c r="KN71" s="666"/>
      <c r="KO71" s="666"/>
      <c r="KP71" s="666"/>
      <c r="KQ71" s="666"/>
      <c r="KR71" s="666"/>
      <c r="KS71" s="666"/>
      <c r="KT71" s="666"/>
      <c r="KU71" s="1453"/>
      <c r="KV71" s="1453"/>
      <c r="KW71" s="1453"/>
      <c r="KX71" s="1454"/>
      <c r="KY71" s="666"/>
      <c r="KZ71" s="666"/>
      <c r="LA71" s="666"/>
      <c r="LB71" s="1455"/>
      <c r="LC71" s="666"/>
      <c r="LD71" s="666"/>
      <c r="LE71" s="666"/>
      <c r="LF71" s="666"/>
      <c r="LG71" s="666"/>
      <c r="LH71" s="666"/>
      <c r="LI71" s="666"/>
      <c r="LJ71" s="666"/>
      <c r="LK71" s="666"/>
      <c r="LL71" s="1453"/>
      <c r="LM71" s="1453"/>
      <c r="LN71" s="1453"/>
      <c r="LO71" s="1454"/>
      <c r="LP71" s="666"/>
      <c r="LQ71" s="666"/>
      <c r="LR71" s="666"/>
      <c r="LS71" s="1455"/>
      <c r="LT71" s="666"/>
      <c r="LU71" s="666"/>
      <c r="LV71" s="666"/>
      <c r="LW71" s="666"/>
      <c r="LX71" s="666"/>
      <c r="LY71" s="666"/>
      <c r="LZ71" s="666"/>
      <c r="MA71" s="666"/>
      <c r="MB71" s="666"/>
      <c r="MC71" s="1453"/>
      <c r="MD71" s="1453"/>
      <c r="ME71" s="1453"/>
      <c r="MF71" s="1454"/>
      <c r="MG71" s="666"/>
      <c r="MH71" s="666"/>
      <c r="MI71" s="666"/>
      <c r="MJ71" s="1455"/>
      <c r="MK71" s="666"/>
      <c r="ML71" s="666"/>
      <c r="MM71" s="666"/>
      <c r="MN71" s="666"/>
      <c r="MO71" s="666"/>
      <c r="MP71" s="666"/>
      <c r="MQ71" s="666"/>
      <c r="MR71" s="666"/>
      <c r="MS71" s="666"/>
      <c r="MT71" s="1453"/>
      <c r="MU71" s="1453"/>
      <c r="MV71" s="1453"/>
      <c r="MW71" s="1454"/>
      <c r="MX71" s="666"/>
      <c r="MY71" s="666"/>
      <c r="MZ71" s="666"/>
      <c r="NA71" s="1455"/>
      <c r="NB71" s="666"/>
      <c r="NC71" s="666"/>
      <c r="ND71" s="666"/>
      <c r="NE71" s="666"/>
      <c r="NF71" s="666"/>
      <c r="NG71" s="666"/>
      <c r="NH71" s="666"/>
      <c r="NI71" s="666"/>
      <c r="NJ71" s="666"/>
      <c r="NK71" s="1453"/>
      <c r="NL71" s="1453"/>
      <c r="NM71" s="1453"/>
      <c r="NN71" s="1454"/>
      <c r="NO71" s="666"/>
      <c r="NP71" s="666"/>
      <c r="NQ71" s="666"/>
      <c r="NR71" s="1455"/>
      <c r="NS71" s="666"/>
      <c r="NT71" s="666"/>
      <c r="NU71" s="666"/>
      <c r="NV71" s="666"/>
      <c r="NW71" s="666"/>
      <c r="NX71" s="666"/>
      <c r="NY71" s="666"/>
      <c r="NZ71" s="666"/>
      <c r="OA71" s="666"/>
      <c r="OB71" s="1453"/>
      <c r="OC71" s="1453"/>
      <c r="OD71" s="1453"/>
      <c r="OE71" s="1454"/>
      <c r="OF71" s="666"/>
      <c r="OG71" s="666"/>
      <c r="OH71" s="666"/>
      <c r="OI71" s="1455"/>
      <c r="OJ71" s="666"/>
      <c r="OK71" s="666"/>
      <c r="OL71" s="666"/>
      <c r="OM71" s="666"/>
      <c r="ON71" s="666"/>
      <c r="OO71" s="666"/>
      <c r="OP71" s="666"/>
      <c r="OQ71" s="666"/>
      <c r="OR71" s="666"/>
      <c r="OS71" s="1453"/>
      <c r="OT71" s="1453"/>
      <c r="OU71" s="1453"/>
      <c r="OV71" s="1454"/>
      <c r="OW71" s="666"/>
      <c r="OX71" s="666"/>
      <c r="OY71" s="666"/>
      <c r="OZ71" s="1455"/>
      <c r="PA71" s="666"/>
      <c r="PB71" s="666"/>
      <c r="PC71" s="666"/>
      <c r="PD71" s="666"/>
      <c r="PE71" s="666"/>
      <c r="PF71" s="666"/>
      <c r="PG71" s="666"/>
      <c r="PH71" s="666"/>
      <c r="PI71" s="666"/>
      <c r="PJ71" s="1453"/>
      <c r="PK71" s="1453"/>
      <c r="PL71" s="1453"/>
      <c r="PM71" s="1454"/>
      <c r="PN71" s="666"/>
      <c r="PO71" s="666"/>
      <c r="PP71" s="666"/>
      <c r="PQ71" s="1455"/>
      <c r="PR71" s="666"/>
      <c r="PS71" s="666"/>
      <c r="PT71" s="666"/>
      <c r="PU71" s="666"/>
      <c r="PV71" s="666"/>
      <c r="PW71" s="666"/>
      <c r="PX71" s="666"/>
      <c r="PY71" s="666"/>
      <c r="PZ71" s="666"/>
      <c r="QA71" s="1453"/>
      <c r="QB71" s="1453"/>
      <c r="QC71" s="1453"/>
      <c r="QD71" s="1454"/>
      <c r="QE71" s="666"/>
      <c r="QF71" s="666"/>
      <c r="QG71" s="666"/>
      <c r="QH71" s="1455"/>
      <c r="QI71" s="666"/>
      <c r="QJ71" s="666"/>
      <c r="QK71" s="666"/>
      <c r="QL71" s="666"/>
      <c r="QM71" s="666"/>
      <c r="QN71" s="666"/>
      <c r="QO71" s="666"/>
      <c r="QP71" s="666"/>
      <c r="QQ71" s="666"/>
      <c r="QR71" s="1453"/>
      <c r="QS71" s="1453"/>
      <c r="QT71" s="1453"/>
      <c r="QU71" s="1454"/>
      <c r="QV71" s="666"/>
      <c r="QW71" s="666"/>
      <c r="QX71" s="666"/>
      <c r="QY71" s="1455"/>
      <c r="QZ71" s="666"/>
      <c r="RA71" s="666"/>
      <c r="RB71" s="666"/>
      <c r="RC71" s="666"/>
      <c r="RD71" s="666"/>
      <c r="RE71" s="666"/>
      <c r="RF71" s="666"/>
      <c r="RG71" s="666"/>
      <c r="RH71" s="666"/>
      <c r="RI71" s="1453"/>
      <c r="RJ71" s="1453"/>
      <c r="RK71" s="1453"/>
      <c r="RL71" s="1454"/>
      <c r="RM71" s="666"/>
      <c r="RN71" s="666"/>
      <c r="RO71" s="666"/>
      <c r="RP71" s="1455"/>
      <c r="RQ71" s="666"/>
      <c r="RR71" s="666"/>
      <c r="RS71" s="666"/>
      <c r="RT71" s="666"/>
      <c r="RU71" s="666"/>
      <c r="RV71" s="666"/>
      <c r="RW71" s="666"/>
      <c r="RX71" s="666"/>
      <c r="RY71" s="666"/>
      <c r="RZ71" s="1453"/>
      <c r="SA71" s="1453"/>
      <c r="SB71" s="1453"/>
      <c r="SC71" s="1454"/>
      <c r="SD71" s="666"/>
      <c r="SE71" s="666"/>
      <c r="SF71" s="666"/>
      <c r="SG71" s="1455"/>
      <c r="SH71" s="666"/>
      <c r="SI71" s="666"/>
      <c r="SJ71" s="666"/>
      <c r="SK71" s="666"/>
      <c r="SL71" s="666"/>
      <c r="SM71" s="666"/>
      <c r="SN71" s="666"/>
      <c r="SO71" s="666"/>
      <c r="SP71" s="666"/>
      <c r="SQ71" s="1453"/>
      <c r="SR71" s="1453"/>
      <c r="SS71" s="1453"/>
      <c r="ST71" s="1454"/>
      <c r="SU71" s="666"/>
      <c r="SV71" s="666"/>
      <c r="SW71" s="666"/>
      <c r="SX71" s="1455"/>
      <c r="SY71" s="666"/>
      <c r="SZ71" s="666"/>
      <c r="TA71" s="666"/>
      <c r="TB71" s="666"/>
      <c r="TC71" s="666"/>
      <c r="TD71" s="666"/>
      <c r="TE71" s="666"/>
      <c r="TF71" s="666"/>
      <c r="TG71" s="666"/>
      <c r="TH71" s="1453"/>
      <c r="TI71" s="1453"/>
      <c r="TJ71" s="1453"/>
      <c r="TK71" s="1454"/>
      <c r="TL71" s="666"/>
      <c r="TM71" s="666"/>
      <c r="TN71" s="666"/>
      <c r="TO71" s="1455"/>
      <c r="TP71" s="666"/>
      <c r="TQ71" s="666"/>
      <c r="TR71" s="666"/>
      <c r="TS71" s="666"/>
      <c r="TT71" s="666"/>
      <c r="TU71" s="666"/>
      <c r="TV71" s="666"/>
      <c r="TW71" s="666"/>
      <c r="TX71" s="666"/>
      <c r="TY71" s="1453"/>
      <c r="TZ71" s="1453"/>
      <c r="UA71" s="1453"/>
      <c r="UB71" s="1454"/>
      <c r="UC71" s="666"/>
      <c r="UD71" s="666"/>
      <c r="UE71" s="666"/>
      <c r="UF71" s="1455"/>
      <c r="UG71" s="666"/>
      <c r="UH71" s="666"/>
      <c r="UI71" s="666"/>
      <c r="UJ71" s="666"/>
      <c r="UK71" s="666"/>
      <c r="UL71" s="666"/>
      <c r="UM71" s="666"/>
      <c r="UN71" s="666"/>
      <c r="UO71" s="666"/>
      <c r="UP71" s="1453"/>
      <c r="UQ71" s="1453"/>
      <c r="UR71" s="1453"/>
      <c r="US71" s="1454"/>
      <c r="UT71" s="666"/>
      <c r="UU71" s="666"/>
      <c r="UV71" s="666"/>
      <c r="UW71" s="1455"/>
      <c r="UX71" s="666"/>
      <c r="UY71" s="666"/>
      <c r="UZ71" s="666"/>
      <c r="VA71" s="666"/>
      <c r="VB71" s="666"/>
      <c r="VC71" s="666"/>
      <c r="VD71" s="666"/>
      <c r="VE71" s="666"/>
      <c r="VF71" s="666"/>
      <c r="VG71" s="1453"/>
      <c r="VH71" s="1453"/>
      <c r="VI71" s="1453"/>
      <c r="VJ71" s="1454"/>
      <c r="VK71" s="666"/>
      <c r="VL71" s="666"/>
      <c r="VM71" s="666"/>
      <c r="VN71" s="1455"/>
      <c r="VO71" s="666"/>
      <c r="VP71" s="666"/>
      <c r="VQ71" s="666"/>
      <c r="VR71" s="666"/>
      <c r="VS71" s="666"/>
      <c r="VT71" s="666"/>
      <c r="VU71" s="666"/>
      <c r="VV71" s="666"/>
      <c r="VW71" s="666"/>
      <c r="VX71" s="1453"/>
      <c r="VY71" s="1453"/>
      <c r="VZ71" s="1453"/>
      <c r="WA71" s="1454"/>
      <c r="WB71" s="666"/>
      <c r="WC71" s="666"/>
      <c r="WD71" s="666"/>
      <c r="WE71" s="1455"/>
      <c r="WF71" s="666"/>
      <c r="WG71" s="666"/>
      <c r="WH71" s="666"/>
      <c r="WI71" s="666"/>
      <c r="WJ71" s="666"/>
      <c r="WK71" s="666"/>
      <c r="WL71" s="666"/>
      <c r="WM71" s="666"/>
      <c r="WN71" s="666"/>
      <c r="WO71" s="1453"/>
      <c r="WP71" s="1453"/>
      <c r="WQ71" s="1453"/>
      <c r="WR71" s="1454"/>
      <c r="WS71" s="666"/>
      <c r="WT71" s="666"/>
      <c r="WU71" s="666"/>
      <c r="WV71" s="1455"/>
      <c r="WW71" s="666"/>
      <c r="WX71" s="666"/>
      <c r="WY71" s="666"/>
      <c r="WZ71" s="666"/>
      <c r="XA71" s="666"/>
      <c r="XB71" s="666"/>
      <c r="XC71" s="666"/>
      <c r="XD71" s="666"/>
      <c r="XE71" s="666"/>
      <c r="XF71" s="1453"/>
      <c r="XG71" s="1453"/>
      <c r="XH71" s="1453"/>
      <c r="XI71" s="1454"/>
      <c r="XJ71" s="666"/>
      <c r="XK71" s="666"/>
      <c r="XL71" s="666"/>
      <c r="XM71" s="1455"/>
      <c r="XN71" s="666"/>
      <c r="XO71" s="666"/>
      <c r="XP71" s="666"/>
      <c r="XQ71" s="666"/>
      <c r="XR71" s="666"/>
      <c r="XS71" s="666"/>
      <c r="XT71" s="666"/>
      <c r="XU71" s="666"/>
      <c r="XV71" s="666"/>
      <c r="XW71" s="1453"/>
      <c r="XX71" s="1453"/>
      <c r="XY71" s="1453"/>
      <c r="XZ71" s="1454"/>
      <c r="YA71" s="666"/>
      <c r="YB71" s="666"/>
      <c r="YC71" s="666"/>
      <c r="YD71" s="1455"/>
      <c r="YE71" s="666"/>
      <c r="YF71" s="666"/>
      <c r="YG71" s="666"/>
      <c r="YH71" s="666"/>
      <c r="YI71" s="666"/>
      <c r="YJ71" s="666"/>
      <c r="YK71" s="666"/>
      <c r="YL71" s="666"/>
      <c r="YM71" s="666"/>
      <c r="YN71" s="1453"/>
      <c r="YO71" s="1453"/>
      <c r="YP71" s="1453"/>
      <c r="YQ71" s="1454"/>
      <c r="YR71" s="666"/>
      <c r="YS71" s="666"/>
      <c r="YT71" s="666"/>
      <c r="YU71" s="1455"/>
      <c r="YV71" s="666"/>
      <c r="YW71" s="666"/>
      <c r="YX71" s="666"/>
      <c r="YY71" s="666"/>
      <c r="YZ71" s="666"/>
      <c r="ZA71" s="666"/>
      <c r="ZB71" s="666"/>
      <c r="ZC71" s="666"/>
      <c r="ZD71" s="666"/>
      <c r="ZE71" s="1453"/>
      <c r="ZF71" s="1453"/>
      <c r="ZG71" s="1453"/>
      <c r="ZH71" s="1454"/>
      <c r="ZI71" s="666"/>
      <c r="ZJ71" s="666"/>
      <c r="ZK71" s="666"/>
      <c r="ZL71" s="1455"/>
      <c r="ZM71" s="666"/>
      <c r="ZN71" s="666"/>
      <c r="ZO71" s="666"/>
      <c r="ZP71" s="666"/>
      <c r="ZQ71" s="666"/>
      <c r="ZR71" s="666"/>
      <c r="ZS71" s="666"/>
      <c r="ZT71" s="666"/>
      <c r="ZU71" s="666"/>
      <c r="ZV71" s="1453"/>
      <c r="ZW71" s="1453"/>
      <c r="ZX71" s="1453"/>
      <c r="ZY71" s="1454"/>
      <c r="ZZ71" s="666"/>
      <c r="AAA71" s="666"/>
      <c r="AAB71" s="666"/>
      <c r="AAC71" s="1455"/>
      <c r="AAD71" s="666"/>
      <c r="AAE71" s="666"/>
      <c r="AAF71" s="666"/>
      <c r="AAG71" s="666"/>
      <c r="AAH71" s="666"/>
      <c r="AAI71" s="666"/>
      <c r="AAJ71" s="666"/>
      <c r="AAK71" s="666"/>
      <c r="AAL71" s="666"/>
      <c r="AAM71" s="1453"/>
      <c r="AAN71" s="1453"/>
      <c r="AAO71" s="1453"/>
      <c r="AAP71" s="1454"/>
      <c r="AAQ71" s="666"/>
      <c r="AAR71" s="666"/>
      <c r="AAS71" s="666"/>
      <c r="AAT71" s="1455"/>
      <c r="AAU71" s="666"/>
      <c r="AAV71" s="666"/>
      <c r="AAW71" s="666"/>
      <c r="AAX71" s="666"/>
      <c r="AAY71" s="666"/>
      <c r="AAZ71" s="666"/>
      <c r="ABA71" s="666"/>
      <c r="ABB71" s="666"/>
      <c r="ABC71" s="666"/>
      <c r="ABD71" s="1453"/>
      <c r="ABE71" s="1453"/>
      <c r="ABF71" s="1453"/>
      <c r="ABG71" s="1454"/>
      <c r="ABH71" s="666"/>
      <c r="ABI71" s="666"/>
      <c r="ABJ71" s="666"/>
      <c r="ABK71" s="1455"/>
      <c r="ABL71" s="666"/>
      <c r="ABM71" s="666"/>
      <c r="ABN71" s="666"/>
      <c r="ABO71" s="666"/>
      <c r="ABP71" s="666"/>
      <c r="ABQ71" s="666"/>
      <c r="ABR71" s="666"/>
      <c r="ABS71" s="666"/>
      <c r="ABT71" s="666"/>
      <c r="ABU71" s="1453"/>
      <c r="ABV71" s="1453"/>
      <c r="ABW71" s="1453"/>
      <c r="ABX71" s="1454"/>
      <c r="ABY71" s="666"/>
      <c r="ABZ71" s="666"/>
      <c r="ACA71" s="666"/>
      <c r="ACB71" s="1455"/>
      <c r="ACC71" s="666"/>
      <c r="ACD71" s="666"/>
      <c r="ACE71" s="666"/>
      <c r="ACF71" s="666"/>
      <c r="ACG71" s="666"/>
      <c r="ACH71" s="666"/>
      <c r="ACI71" s="666"/>
      <c r="ACJ71" s="666"/>
      <c r="ACK71" s="666"/>
      <c r="ACL71" s="1453"/>
      <c r="ACM71" s="1453"/>
      <c r="ACN71" s="1453"/>
      <c r="ACO71" s="1454"/>
      <c r="ACP71" s="666"/>
      <c r="ACQ71" s="666"/>
      <c r="ACR71" s="666"/>
      <c r="ACS71" s="1455"/>
      <c r="ACT71" s="666"/>
      <c r="ACU71" s="666"/>
      <c r="ACV71" s="666"/>
      <c r="ACW71" s="666"/>
      <c r="ACX71" s="666"/>
      <c r="ACY71" s="666"/>
      <c r="ACZ71" s="666"/>
      <c r="ADA71" s="666"/>
      <c r="ADB71" s="666"/>
      <c r="ADC71" s="1453"/>
      <c r="ADD71" s="1453"/>
      <c r="ADE71" s="1453"/>
      <c r="ADF71" s="1454"/>
      <c r="ADG71" s="666"/>
      <c r="ADH71" s="666"/>
      <c r="ADI71" s="666"/>
      <c r="ADJ71" s="1455"/>
      <c r="ADK71" s="666"/>
      <c r="ADL71" s="666"/>
      <c r="ADM71" s="666"/>
      <c r="ADN71" s="666"/>
      <c r="ADO71" s="666"/>
      <c r="ADP71" s="666"/>
      <c r="ADQ71" s="666"/>
      <c r="ADR71" s="666"/>
      <c r="ADS71" s="666"/>
      <c r="ADT71" s="1453"/>
      <c r="ADU71" s="1453"/>
      <c r="ADV71" s="1453"/>
      <c r="ADW71" s="1454"/>
      <c r="ADX71" s="666"/>
      <c r="ADY71" s="666"/>
      <c r="ADZ71" s="666"/>
      <c r="AEA71" s="1455"/>
      <c r="AEB71" s="666"/>
      <c r="AEC71" s="666"/>
      <c r="AED71" s="666"/>
      <c r="AEE71" s="666"/>
      <c r="AEF71" s="666"/>
      <c r="AEG71" s="666"/>
      <c r="AEH71" s="666"/>
      <c r="AEI71" s="666"/>
      <c r="AEJ71" s="666"/>
      <c r="AEK71" s="1453"/>
      <c r="AEL71" s="1453"/>
      <c r="AEM71" s="1453"/>
      <c r="AEN71" s="1454"/>
      <c r="AEO71" s="666"/>
      <c r="AEP71" s="666"/>
      <c r="AEQ71" s="666"/>
      <c r="AER71" s="1455"/>
      <c r="AES71" s="666"/>
      <c r="AET71" s="666"/>
      <c r="AEU71" s="666"/>
      <c r="AEV71" s="666"/>
      <c r="AEW71" s="666"/>
      <c r="AEX71" s="666"/>
      <c r="AEY71" s="666"/>
      <c r="AEZ71" s="666"/>
      <c r="AFA71" s="666"/>
      <c r="AFB71" s="1453"/>
      <c r="AFC71" s="1453"/>
      <c r="AFD71" s="1453"/>
      <c r="AFE71" s="1454"/>
      <c r="AFF71" s="666"/>
      <c r="AFG71" s="666"/>
      <c r="AFH71" s="666"/>
      <c r="AFI71" s="1455"/>
      <c r="AFJ71" s="666"/>
      <c r="AFK71" s="666"/>
      <c r="AFL71" s="666"/>
      <c r="AFM71" s="666"/>
      <c r="AFN71" s="666"/>
      <c r="AFO71" s="666"/>
      <c r="AFP71" s="666"/>
      <c r="AFQ71" s="666"/>
      <c r="AFR71" s="666"/>
      <c r="AFS71" s="1453"/>
      <c r="AFT71" s="1453"/>
      <c r="AFU71" s="1453"/>
      <c r="AFV71" s="1454"/>
      <c r="AFW71" s="666"/>
      <c r="AFX71" s="666"/>
      <c r="AFY71" s="666"/>
      <c r="AFZ71" s="1455"/>
      <c r="AGA71" s="666"/>
      <c r="AGB71" s="666"/>
      <c r="AGC71" s="666"/>
      <c r="AGD71" s="666"/>
      <c r="AGE71" s="666"/>
      <c r="AGF71" s="666"/>
      <c r="AGG71" s="666"/>
      <c r="AGH71" s="666"/>
      <c r="AGI71" s="666"/>
      <c r="AGJ71" s="1453"/>
      <c r="AGK71" s="1453"/>
      <c r="AGL71" s="1453"/>
      <c r="AGM71" s="1454"/>
      <c r="AGN71" s="666"/>
      <c r="AGO71" s="666"/>
      <c r="AGP71" s="666"/>
      <c r="AGQ71" s="1455"/>
      <c r="AGR71" s="666"/>
      <c r="AGS71" s="666"/>
      <c r="AGT71" s="666"/>
      <c r="AGU71" s="666"/>
      <c r="AGV71" s="666"/>
      <c r="AGW71" s="666"/>
      <c r="AGX71" s="666"/>
      <c r="AGY71" s="666"/>
      <c r="AGZ71" s="666"/>
      <c r="AHA71" s="1453"/>
      <c r="AHB71" s="1453"/>
      <c r="AHC71" s="1453"/>
      <c r="AHD71" s="1454"/>
      <c r="AHE71" s="666"/>
      <c r="AHF71" s="666"/>
      <c r="AHG71" s="666"/>
      <c r="AHH71" s="1455"/>
      <c r="AHI71" s="666"/>
      <c r="AHJ71" s="666"/>
      <c r="AHK71" s="666"/>
      <c r="AHL71" s="666"/>
      <c r="AHM71" s="666"/>
      <c r="AHN71" s="666"/>
      <c r="AHO71" s="666"/>
      <c r="AHP71" s="666"/>
      <c r="AHQ71" s="666"/>
      <c r="AHR71" s="1453"/>
      <c r="AHS71" s="1453"/>
      <c r="AHT71" s="1453"/>
      <c r="AHU71" s="1454"/>
      <c r="AHV71" s="666"/>
      <c r="AHW71" s="666"/>
      <c r="AHX71" s="666"/>
      <c r="AHY71" s="1455"/>
      <c r="AHZ71" s="666"/>
      <c r="AIA71" s="666"/>
      <c r="AIB71" s="666"/>
      <c r="AIC71" s="666"/>
      <c r="AID71" s="666"/>
      <c r="AIE71" s="666"/>
      <c r="AIF71" s="666"/>
      <c r="AIG71" s="666"/>
      <c r="AIH71" s="666"/>
      <c r="AII71" s="1453"/>
      <c r="AIJ71" s="1453"/>
      <c r="AIK71" s="1453"/>
      <c r="AIL71" s="1454"/>
      <c r="AIM71" s="666"/>
      <c r="AIN71" s="666"/>
      <c r="AIO71" s="666"/>
      <c r="AIP71" s="1455"/>
      <c r="AIQ71" s="666"/>
      <c r="AIR71" s="666"/>
      <c r="AIS71" s="666"/>
      <c r="AIT71" s="666"/>
      <c r="AIU71" s="666"/>
      <c r="AIV71" s="666"/>
      <c r="AIW71" s="666"/>
      <c r="AIX71" s="666"/>
      <c r="AIY71" s="666"/>
      <c r="AIZ71" s="1453"/>
      <c r="AJA71" s="1453"/>
      <c r="AJB71" s="1453"/>
      <c r="AJC71" s="1454"/>
      <c r="AJD71" s="666"/>
      <c r="AJE71" s="666"/>
      <c r="AJF71" s="666"/>
      <c r="AJG71" s="1455"/>
      <c r="AJH71" s="666"/>
      <c r="AJI71" s="666"/>
      <c r="AJJ71" s="666"/>
      <c r="AJK71" s="666"/>
      <c r="AJL71" s="666"/>
      <c r="AJM71" s="666"/>
      <c r="AJN71" s="666"/>
      <c r="AJO71" s="666"/>
      <c r="AJP71" s="666"/>
      <c r="AJQ71" s="1453"/>
      <c r="AJR71" s="1453"/>
      <c r="AJS71" s="1453"/>
      <c r="AJT71" s="1454"/>
      <c r="AJU71" s="666"/>
      <c r="AJV71" s="666"/>
      <c r="AJW71" s="666"/>
      <c r="AJX71" s="1455"/>
      <c r="AJY71" s="666"/>
      <c r="AJZ71" s="666"/>
      <c r="AKA71" s="666"/>
      <c r="AKB71" s="666"/>
      <c r="AKC71" s="666"/>
      <c r="AKD71" s="666"/>
      <c r="AKE71" s="666"/>
      <c r="AKF71" s="666"/>
      <c r="AKG71" s="666"/>
      <c r="AKH71" s="1453"/>
      <c r="AKI71" s="1453"/>
      <c r="AKJ71" s="1453"/>
      <c r="AKK71" s="1454"/>
      <c r="AKL71" s="666"/>
      <c r="AKM71" s="666"/>
      <c r="AKN71" s="666"/>
      <c r="AKO71" s="1455"/>
      <c r="AKP71" s="666"/>
      <c r="AKQ71" s="666"/>
      <c r="AKR71" s="666"/>
      <c r="AKS71" s="666"/>
      <c r="AKT71" s="666"/>
      <c r="AKU71" s="666"/>
      <c r="AKV71" s="666"/>
      <c r="AKW71" s="666"/>
      <c r="AKX71" s="666"/>
      <c r="AKY71" s="1453"/>
      <c r="AKZ71" s="1453"/>
      <c r="ALA71" s="1453"/>
      <c r="ALB71" s="1454"/>
      <c r="ALC71" s="666"/>
      <c r="ALD71" s="666"/>
      <c r="ALE71" s="666"/>
      <c r="ALF71" s="1455"/>
      <c r="ALG71" s="666"/>
      <c r="ALH71" s="666"/>
      <c r="ALI71" s="666"/>
      <c r="ALJ71" s="666"/>
      <c r="ALK71" s="666"/>
      <c r="ALL71" s="666"/>
      <c r="ALM71" s="666"/>
      <c r="ALN71" s="666"/>
      <c r="ALO71" s="666"/>
      <c r="ALP71" s="1453"/>
      <c r="ALQ71" s="1453"/>
      <c r="ALR71" s="1453"/>
      <c r="ALS71" s="1454"/>
      <c r="ALT71" s="666"/>
      <c r="ALU71" s="666"/>
      <c r="ALV71" s="666"/>
      <c r="ALW71" s="1455"/>
      <c r="ALX71" s="666"/>
      <c r="ALY71" s="666"/>
      <c r="ALZ71" s="666"/>
      <c r="AMA71" s="666"/>
      <c r="AMB71" s="666"/>
      <c r="AMC71" s="666"/>
      <c r="AMD71" s="666"/>
      <c r="AME71" s="666"/>
      <c r="AMF71" s="666"/>
      <c r="AMG71" s="1453"/>
      <c r="AMH71" s="1453"/>
      <c r="AMI71" s="1453"/>
      <c r="AMJ71" s="1454"/>
      <c r="AMK71" s="666"/>
      <c r="AML71" s="666"/>
      <c r="AMM71" s="666"/>
      <c r="AMN71" s="1455"/>
      <c r="AMO71" s="666"/>
      <c r="AMP71" s="666"/>
      <c r="AMQ71" s="666"/>
      <c r="AMR71" s="666"/>
      <c r="AMS71" s="666"/>
      <c r="AMT71" s="666"/>
      <c r="AMU71" s="666"/>
      <c r="AMV71" s="666"/>
      <c r="AMW71" s="666"/>
      <c r="AMX71" s="1453"/>
      <c r="AMY71" s="1453"/>
      <c r="AMZ71" s="1453"/>
      <c r="ANA71" s="1454"/>
      <c r="ANB71" s="666"/>
      <c r="ANC71" s="666"/>
      <c r="AND71" s="666"/>
      <c r="ANE71" s="1455"/>
      <c r="ANF71" s="666"/>
      <c r="ANG71" s="666"/>
      <c r="ANH71" s="666"/>
      <c r="ANI71" s="666"/>
      <c r="ANJ71" s="666"/>
      <c r="ANK71" s="666"/>
      <c r="ANL71" s="666"/>
      <c r="ANM71" s="666"/>
      <c r="ANN71" s="666"/>
      <c r="ANO71" s="1453"/>
      <c r="ANP71" s="1453"/>
      <c r="ANQ71" s="1453"/>
      <c r="ANR71" s="1454"/>
      <c r="ANS71" s="666"/>
      <c r="ANT71" s="666"/>
      <c r="ANU71" s="666"/>
      <c r="ANV71" s="1455"/>
      <c r="ANW71" s="666"/>
      <c r="ANX71" s="666"/>
      <c r="ANY71" s="666"/>
      <c r="ANZ71" s="666"/>
      <c r="AOA71" s="666"/>
      <c r="AOB71" s="666"/>
      <c r="AOC71" s="666"/>
      <c r="AOD71" s="666"/>
      <c r="AOE71" s="666"/>
      <c r="AOF71" s="1453"/>
      <c r="AOG71" s="1453"/>
      <c r="AOH71" s="1453"/>
      <c r="AOI71" s="1454"/>
      <c r="AOJ71" s="666"/>
      <c r="AOK71" s="666"/>
      <c r="AOL71" s="666"/>
      <c r="AOM71" s="1455"/>
      <c r="AON71" s="666"/>
      <c r="AOO71" s="666"/>
      <c r="AOP71" s="666"/>
      <c r="AOQ71" s="666"/>
      <c r="AOR71" s="666"/>
      <c r="AOS71" s="666"/>
      <c r="AOT71" s="666"/>
      <c r="AOU71" s="666"/>
      <c r="AOV71" s="666"/>
      <c r="AOW71" s="1453"/>
      <c r="AOX71" s="1453"/>
      <c r="AOY71" s="1453"/>
      <c r="AOZ71" s="1454"/>
      <c r="APA71" s="666"/>
      <c r="APB71" s="666"/>
      <c r="APC71" s="666"/>
      <c r="APD71" s="1455"/>
      <c r="APE71" s="666"/>
      <c r="APF71" s="666"/>
      <c r="APG71" s="666"/>
      <c r="APH71" s="666"/>
      <c r="API71" s="666"/>
      <c r="APJ71" s="666"/>
      <c r="APK71" s="666"/>
      <c r="APL71" s="666"/>
      <c r="APM71" s="666"/>
      <c r="APN71" s="1453"/>
      <c r="APO71" s="1453"/>
      <c r="APP71" s="1453"/>
      <c r="APQ71" s="1454"/>
      <c r="APR71" s="666"/>
      <c r="APS71" s="666"/>
      <c r="APT71" s="666"/>
      <c r="APU71" s="1455"/>
      <c r="APV71" s="666"/>
      <c r="APW71" s="666"/>
      <c r="APX71" s="666"/>
      <c r="APY71" s="666"/>
      <c r="APZ71" s="666"/>
      <c r="AQA71" s="666"/>
      <c r="AQB71" s="666"/>
      <c r="AQC71" s="666"/>
      <c r="AQD71" s="666"/>
      <c r="AQE71" s="1453"/>
      <c r="AQF71" s="1453"/>
      <c r="AQG71" s="1453"/>
      <c r="AQH71" s="1454"/>
      <c r="AQI71" s="666"/>
      <c r="AQJ71" s="666"/>
      <c r="AQK71" s="666"/>
      <c r="AQL71" s="1455"/>
      <c r="AQM71" s="666"/>
      <c r="AQN71" s="666"/>
      <c r="AQO71" s="666"/>
      <c r="AQP71" s="666"/>
      <c r="AQQ71" s="666"/>
      <c r="AQR71" s="666"/>
      <c r="AQS71" s="666"/>
      <c r="AQT71" s="666"/>
      <c r="AQU71" s="666"/>
      <c r="AQV71" s="1453"/>
      <c r="AQW71" s="1453"/>
      <c r="AQX71" s="1453"/>
      <c r="AQY71" s="1454"/>
      <c r="AQZ71" s="666"/>
      <c r="ARA71" s="666"/>
      <c r="ARB71" s="666"/>
      <c r="ARC71" s="1455"/>
      <c r="ARD71" s="666"/>
      <c r="ARE71" s="666"/>
      <c r="ARF71" s="666"/>
      <c r="ARG71" s="666"/>
      <c r="ARH71" s="666"/>
      <c r="ARI71" s="666"/>
      <c r="ARJ71" s="666"/>
      <c r="ARK71" s="666"/>
      <c r="ARL71" s="666"/>
      <c r="ARM71" s="1453"/>
      <c r="ARN71" s="1453"/>
      <c r="ARO71" s="1453"/>
      <c r="ARP71" s="1454"/>
      <c r="ARQ71" s="666"/>
      <c r="ARR71" s="666"/>
      <c r="ARS71" s="666"/>
      <c r="ART71" s="1455"/>
      <c r="ARU71" s="666"/>
      <c r="ARV71" s="666"/>
      <c r="ARW71" s="666"/>
      <c r="ARX71" s="666"/>
      <c r="ARY71" s="666"/>
      <c r="ARZ71" s="666"/>
      <c r="ASA71" s="666"/>
      <c r="ASB71" s="666"/>
      <c r="ASC71" s="666"/>
      <c r="ASD71" s="1453"/>
      <c r="ASE71" s="1453"/>
      <c r="ASF71" s="1453"/>
      <c r="ASG71" s="1454"/>
      <c r="ASH71" s="666"/>
      <c r="ASI71" s="666"/>
      <c r="ASJ71" s="666"/>
      <c r="ASK71" s="1455"/>
      <c r="ASL71" s="666"/>
      <c r="ASM71" s="666"/>
      <c r="ASN71" s="666"/>
      <c r="ASO71" s="666"/>
      <c r="ASP71" s="666"/>
      <c r="ASQ71" s="666"/>
      <c r="ASR71" s="666"/>
      <c r="ASS71" s="666"/>
      <c r="AST71" s="666"/>
      <c r="ASU71" s="1453"/>
      <c r="ASV71" s="1453"/>
      <c r="ASW71" s="1453"/>
      <c r="ASX71" s="1454"/>
      <c r="ASY71" s="666"/>
      <c r="ASZ71" s="666"/>
      <c r="ATA71" s="666"/>
      <c r="ATB71" s="1455"/>
      <c r="ATC71" s="666"/>
      <c r="ATD71" s="666"/>
      <c r="ATE71" s="666"/>
      <c r="ATF71" s="666"/>
      <c r="ATG71" s="666"/>
      <c r="ATH71" s="666"/>
      <c r="ATI71" s="666"/>
      <c r="ATJ71" s="666"/>
      <c r="ATK71" s="666"/>
      <c r="ATL71" s="1453"/>
      <c r="ATM71" s="1453"/>
      <c r="ATN71" s="1453"/>
      <c r="ATO71" s="1454"/>
      <c r="ATP71" s="666"/>
      <c r="ATQ71" s="666"/>
      <c r="ATR71" s="666"/>
      <c r="ATS71" s="1455"/>
      <c r="ATT71" s="666"/>
      <c r="ATU71" s="666"/>
      <c r="ATV71" s="666"/>
      <c r="ATW71" s="666"/>
      <c r="ATX71" s="666"/>
      <c r="ATY71" s="666"/>
      <c r="ATZ71" s="666"/>
      <c r="AUA71" s="666"/>
      <c r="AUB71" s="666"/>
      <c r="AUC71" s="1453"/>
      <c r="AUD71" s="1453"/>
      <c r="AUE71" s="1453"/>
      <c r="AUF71" s="1454"/>
      <c r="AUG71" s="666"/>
      <c r="AUH71" s="666"/>
      <c r="AUI71" s="666"/>
      <c r="AUJ71" s="1455"/>
      <c r="AUK71" s="666"/>
      <c r="AUL71" s="666"/>
      <c r="AUM71" s="666"/>
      <c r="AUN71" s="666"/>
      <c r="AUO71" s="666"/>
      <c r="AUP71" s="666"/>
      <c r="AUQ71" s="666"/>
      <c r="AUR71" s="666"/>
      <c r="AUS71" s="666"/>
      <c r="AUT71" s="1453"/>
      <c r="AUU71" s="1453"/>
      <c r="AUV71" s="1453"/>
      <c r="AUW71" s="1454"/>
      <c r="AUX71" s="666"/>
      <c r="AUY71" s="666"/>
      <c r="AUZ71" s="666"/>
      <c r="AVA71" s="1455"/>
      <c r="AVB71" s="666"/>
      <c r="AVC71" s="666"/>
      <c r="AVD71" s="666"/>
      <c r="AVE71" s="666"/>
      <c r="AVF71" s="666"/>
      <c r="AVG71" s="666"/>
      <c r="AVH71" s="666"/>
      <c r="AVI71" s="666"/>
      <c r="AVJ71" s="666"/>
      <c r="AVK71" s="1453"/>
      <c r="AVL71" s="1453"/>
      <c r="AVM71" s="1453"/>
      <c r="AVN71" s="1454"/>
      <c r="AVO71" s="666"/>
      <c r="AVP71" s="666"/>
      <c r="AVQ71" s="666"/>
      <c r="AVR71" s="1455"/>
      <c r="AVS71" s="666"/>
      <c r="AVT71" s="666"/>
      <c r="AVU71" s="666"/>
      <c r="AVV71" s="666"/>
      <c r="AVW71" s="666"/>
      <c r="AVX71" s="666"/>
      <c r="AVY71" s="666"/>
      <c r="AVZ71" s="666"/>
      <c r="AWA71" s="666"/>
      <c r="AWB71" s="1453"/>
      <c r="AWC71" s="1453"/>
      <c r="AWD71" s="1453"/>
      <c r="AWE71" s="1454"/>
      <c r="AWF71" s="666"/>
      <c r="AWG71" s="666"/>
      <c r="AWH71" s="666"/>
      <c r="AWI71" s="1455"/>
      <c r="AWJ71" s="666"/>
      <c r="AWK71" s="666"/>
      <c r="AWL71" s="666"/>
      <c r="AWM71" s="666"/>
      <c r="AWN71" s="666"/>
      <c r="AWO71" s="666"/>
      <c r="AWP71" s="666"/>
      <c r="AWQ71" s="666"/>
      <c r="AWR71" s="666"/>
      <c r="AWS71" s="1453"/>
      <c r="AWT71" s="1453"/>
      <c r="AWU71" s="1453"/>
      <c r="AWV71" s="1454"/>
      <c r="AWW71" s="666"/>
      <c r="AWX71" s="666"/>
      <c r="AWY71" s="666"/>
      <c r="AWZ71" s="1455"/>
      <c r="AXA71" s="666"/>
      <c r="AXB71" s="666"/>
      <c r="AXC71" s="666"/>
      <c r="AXD71" s="666"/>
      <c r="AXE71" s="666"/>
      <c r="AXF71" s="666"/>
      <c r="AXG71" s="666"/>
      <c r="AXH71" s="666"/>
      <c r="AXI71" s="666"/>
      <c r="AXJ71" s="1453"/>
      <c r="AXK71" s="1453"/>
      <c r="AXL71" s="1453"/>
      <c r="AXM71" s="1454"/>
      <c r="AXN71" s="666"/>
      <c r="AXO71" s="666"/>
      <c r="AXP71" s="666"/>
      <c r="AXQ71" s="1455"/>
      <c r="AXR71" s="666"/>
      <c r="AXS71" s="666"/>
      <c r="AXT71" s="666"/>
      <c r="AXU71" s="666"/>
      <c r="AXV71" s="666"/>
      <c r="AXW71" s="666"/>
      <c r="AXX71" s="666"/>
      <c r="AXY71" s="666"/>
      <c r="AXZ71" s="666"/>
      <c r="AYA71" s="1453"/>
      <c r="AYB71" s="1453"/>
      <c r="AYC71" s="1453"/>
      <c r="AYD71" s="1454"/>
      <c r="AYE71" s="666"/>
      <c r="AYF71" s="666"/>
      <c r="AYG71" s="666"/>
      <c r="AYH71" s="1455"/>
      <c r="AYI71" s="666"/>
      <c r="AYJ71" s="666"/>
      <c r="AYK71" s="666"/>
      <c r="AYL71" s="666"/>
      <c r="AYM71" s="666"/>
      <c r="AYN71" s="666"/>
      <c r="AYO71" s="666"/>
      <c r="AYP71" s="666"/>
      <c r="AYQ71" s="666"/>
      <c r="AYR71" s="1453"/>
      <c r="AYS71" s="1453"/>
      <c r="AYT71" s="1453"/>
      <c r="AYU71" s="1454"/>
      <c r="AYV71" s="666"/>
      <c r="AYW71" s="666"/>
      <c r="AYX71" s="666"/>
      <c r="AYY71" s="1455"/>
      <c r="AYZ71" s="666"/>
      <c r="AZA71" s="666"/>
      <c r="AZB71" s="666"/>
      <c r="AZC71" s="666"/>
      <c r="AZD71" s="666"/>
      <c r="AZE71" s="666"/>
      <c r="AZF71" s="666"/>
      <c r="AZG71" s="666"/>
      <c r="AZH71" s="666"/>
      <c r="AZI71" s="1453"/>
      <c r="AZJ71" s="1453"/>
      <c r="AZK71" s="1453"/>
      <c r="AZL71" s="1454"/>
      <c r="AZM71" s="666"/>
      <c r="AZN71" s="666"/>
      <c r="AZO71" s="666"/>
      <c r="AZP71" s="1455"/>
      <c r="AZQ71" s="666"/>
      <c r="AZR71" s="666"/>
      <c r="AZS71" s="666"/>
      <c r="AZT71" s="666"/>
      <c r="AZU71" s="666"/>
      <c r="AZV71" s="666"/>
      <c r="AZW71" s="666"/>
      <c r="AZX71" s="666"/>
      <c r="AZY71" s="666"/>
      <c r="AZZ71" s="1453"/>
      <c r="BAA71" s="1453"/>
      <c r="BAB71" s="1453"/>
      <c r="BAC71" s="1454"/>
      <c r="BAD71" s="666"/>
      <c r="BAE71" s="666"/>
      <c r="BAF71" s="666"/>
      <c r="BAG71" s="1455"/>
      <c r="BAH71" s="666"/>
      <c r="BAI71" s="666"/>
      <c r="BAJ71" s="666"/>
      <c r="BAK71" s="666"/>
      <c r="BAL71" s="666"/>
      <c r="BAM71" s="666"/>
      <c r="BAN71" s="666"/>
      <c r="BAO71" s="666"/>
      <c r="BAP71" s="666"/>
      <c r="BAQ71" s="1453"/>
      <c r="BAR71" s="1453"/>
      <c r="BAS71" s="1453"/>
      <c r="BAT71" s="1454"/>
      <c r="BAU71" s="666"/>
      <c r="BAV71" s="666"/>
      <c r="BAW71" s="666"/>
      <c r="BAX71" s="1455"/>
      <c r="BAY71" s="666"/>
      <c r="BAZ71" s="666"/>
      <c r="BBA71" s="666"/>
      <c r="BBB71" s="666"/>
      <c r="BBC71" s="666"/>
      <c r="BBD71" s="666"/>
      <c r="BBE71" s="666"/>
      <c r="BBF71" s="666"/>
      <c r="BBG71" s="666"/>
      <c r="BBH71" s="1453"/>
      <c r="BBI71" s="1453"/>
      <c r="BBJ71" s="1453"/>
      <c r="BBK71" s="1454"/>
      <c r="BBL71" s="666"/>
      <c r="BBM71" s="666"/>
      <c r="BBN71" s="666"/>
      <c r="BBO71" s="1455"/>
      <c r="BBP71" s="666"/>
      <c r="BBQ71" s="666"/>
      <c r="BBR71" s="666"/>
      <c r="BBS71" s="666"/>
      <c r="BBT71" s="666"/>
      <c r="BBU71" s="666"/>
      <c r="BBV71" s="666"/>
      <c r="BBW71" s="666"/>
      <c r="BBX71" s="666"/>
      <c r="BBY71" s="1453"/>
      <c r="BBZ71" s="1453"/>
      <c r="BCA71" s="1453"/>
      <c r="BCB71" s="1454"/>
      <c r="BCC71" s="666"/>
      <c r="BCD71" s="666"/>
      <c r="BCE71" s="666"/>
      <c r="BCF71" s="1455"/>
      <c r="BCG71" s="666"/>
      <c r="BCH71" s="666"/>
      <c r="BCI71" s="666"/>
      <c r="BCJ71" s="666"/>
      <c r="BCK71" s="666"/>
      <c r="BCL71" s="666"/>
      <c r="BCM71" s="666"/>
      <c r="BCN71" s="666"/>
      <c r="BCO71" s="666"/>
      <c r="BCP71" s="1453"/>
      <c r="BCQ71" s="1453"/>
      <c r="BCR71" s="1453"/>
      <c r="BCS71" s="1454"/>
      <c r="BCT71" s="666"/>
      <c r="BCU71" s="666"/>
      <c r="BCV71" s="666"/>
      <c r="BCW71" s="1455"/>
      <c r="BCX71" s="666"/>
      <c r="BCY71" s="666"/>
      <c r="BCZ71" s="666"/>
      <c r="BDA71" s="666"/>
      <c r="BDB71" s="666"/>
      <c r="BDC71" s="666"/>
      <c r="BDD71" s="666"/>
      <c r="BDE71" s="666"/>
      <c r="BDF71" s="666"/>
      <c r="BDG71" s="1453"/>
      <c r="BDH71" s="1453"/>
      <c r="BDI71" s="1453"/>
      <c r="BDJ71" s="1454"/>
      <c r="BDK71" s="666"/>
      <c r="BDL71" s="666"/>
      <c r="BDM71" s="666"/>
      <c r="BDN71" s="1455"/>
      <c r="BDO71" s="666"/>
      <c r="BDP71" s="666"/>
      <c r="BDQ71" s="666"/>
      <c r="BDR71" s="666"/>
      <c r="BDS71" s="666"/>
      <c r="BDT71" s="666"/>
      <c r="BDU71" s="666"/>
      <c r="BDV71" s="666"/>
      <c r="BDW71" s="666"/>
      <c r="BDX71" s="1453"/>
      <c r="BDY71" s="1453"/>
      <c r="BDZ71" s="1453"/>
      <c r="BEA71" s="1454"/>
      <c r="BEB71" s="666"/>
      <c r="BEC71" s="666"/>
      <c r="BED71" s="666"/>
      <c r="BEE71" s="1455"/>
      <c r="BEF71" s="666"/>
      <c r="BEG71" s="666"/>
      <c r="BEH71" s="666"/>
      <c r="BEI71" s="666"/>
      <c r="BEJ71" s="666"/>
      <c r="BEK71" s="666"/>
      <c r="BEL71" s="666"/>
      <c r="BEM71" s="666"/>
      <c r="BEN71" s="666"/>
      <c r="BEO71" s="1453"/>
      <c r="BEP71" s="1453"/>
      <c r="BEQ71" s="1453"/>
      <c r="BER71" s="1454"/>
      <c r="BES71" s="666"/>
      <c r="BET71" s="666"/>
      <c r="BEU71" s="666"/>
      <c r="BEV71" s="1455"/>
      <c r="BEW71" s="666"/>
      <c r="BEX71" s="666"/>
      <c r="BEY71" s="666"/>
      <c r="BEZ71" s="666"/>
      <c r="BFA71" s="666"/>
      <c r="BFB71" s="666"/>
      <c r="BFC71" s="666"/>
      <c r="BFD71" s="666"/>
      <c r="BFE71" s="666"/>
      <c r="BFF71" s="1453"/>
      <c r="BFG71" s="1453"/>
      <c r="BFH71" s="1453"/>
      <c r="BFI71" s="1454"/>
      <c r="BFJ71" s="666"/>
      <c r="BFK71" s="666"/>
      <c r="BFL71" s="666"/>
      <c r="BFM71" s="1455"/>
      <c r="BFN71" s="666"/>
      <c r="BFO71" s="666"/>
      <c r="BFP71" s="666"/>
      <c r="BFQ71" s="666"/>
      <c r="BFR71" s="666"/>
      <c r="BFS71" s="666"/>
      <c r="BFT71" s="666"/>
      <c r="BFU71" s="666"/>
      <c r="BFV71" s="666"/>
      <c r="BFW71" s="1453"/>
      <c r="BFX71" s="1453"/>
      <c r="BFY71" s="1453"/>
      <c r="BFZ71" s="1454"/>
      <c r="BGA71" s="666"/>
      <c r="BGB71" s="666"/>
      <c r="BGC71" s="666"/>
      <c r="BGD71" s="1455"/>
      <c r="BGE71" s="666"/>
      <c r="BGF71" s="666"/>
      <c r="BGG71" s="666"/>
      <c r="BGH71" s="666"/>
      <c r="BGI71" s="666"/>
      <c r="BGJ71" s="666"/>
      <c r="BGK71" s="666"/>
      <c r="BGL71" s="666"/>
      <c r="BGM71" s="666"/>
      <c r="BGN71" s="1453"/>
      <c r="BGO71" s="1453"/>
      <c r="BGP71" s="1453"/>
      <c r="BGQ71" s="1454"/>
      <c r="BGR71" s="666"/>
      <c r="BGS71" s="666"/>
      <c r="BGT71" s="666"/>
      <c r="BGU71" s="1455"/>
      <c r="BGV71" s="666"/>
      <c r="BGW71" s="666"/>
      <c r="BGX71" s="666"/>
      <c r="BGY71" s="666"/>
      <c r="BGZ71" s="666"/>
      <c r="BHA71" s="666"/>
      <c r="BHB71" s="666"/>
      <c r="BHC71" s="666"/>
      <c r="BHD71" s="666"/>
      <c r="BHE71" s="1453"/>
      <c r="BHF71" s="1453"/>
      <c r="BHG71" s="1453"/>
      <c r="BHH71" s="1454"/>
      <c r="BHI71" s="666"/>
      <c r="BHJ71" s="666"/>
      <c r="BHK71" s="666"/>
      <c r="BHL71" s="1455"/>
      <c r="BHM71" s="666"/>
      <c r="BHN71" s="666"/>
      <c r="BHO71" s="666"/>
      <c r="BHP71" s="666"/>
      <c r="BHQ71" s="666"/>
      <c r="BHR71" s="666"/>
      <c r="BHS71" s="666"/>
      <c r="BHT71" s="666"/>
      <c r="BHU71" s="666"/>
      <c r="BHV71" s="1453"/>
      <c r="BHW71" s="1453"/>
      <c r="BHX71" s="1453"/>
      <c r="BHY71" s="1454"/>
      <c r="BHZ71" s="666"/>
      <c r="BIA71" s="666"/>
      <c r="BIB71" s="666"/>
      <c r="BIC71" s="1455"/>
      <c r="BID71" s="666"/>
      <c r="BIE71" s="666"/>
      <c r="BIF71" s="666"/>
      <c r="BIG71" s="666"/>
      <c r="BIH71" s="666"/>
      <c r="BII71" s="666"/>
      <c r="BIJ71" s="666"/>
      <c r="BIK71" s="666"/>
      <c r="BIL71" s="666"/>
      <c r="BIM71" s="1453"/>
      <c r="BIN71" s="1453"/>
      <c r="BIO71" s="1453"/>
      <c r="BIP71" s="1454"/>
      <c r="BIQ71" s="666"/>
      <c r="BIR71" s="666"/>
      <c r="BIS71" s="666"/>
      <c r="BIT71" s="1455"/>
      <c r="BIU71" s="666"/>
      <c r="BIV71" s="666"/>
      <c r="BIW71" s="666"/>
      <c r="BIX71" s="666"/>
      <c r="BIY71" s="666"/>
      <c r="BIZ71" s="666"/>
      <c r="BJA71" s="666"/>
      <c r="BJB71" s="666"/>
      <c r="BJC71" s="666"/>
      <c r="BJD71" s="1453"/>
      <c r="BJE71" s="1453"/>
      <c r="BJF71" s="1453"/>
      <c r="BJG71" s="1454"/>
      <c r="BJH71" s="666"/>
      <c r="BJI71" s="666"/>
      <c r="BJJ71" s="666"/>
      <c r="BJK71" s="1455"/>
      <c r="BJL71" s="666"/>
      <c r="BJM71" s="666"/>
      <c r="BJN71" s="666"/>
      <c r="BJO71" s="666"/>
      <c r="BJP71" s="666"/>
      <c r="BJQ71" s="666"/>
      <c r="BJR71" s="666"/>
      <c r="BJS71" s="666"/>
      <c r="BJT71" s="666"/>
      <c r="BJU71" s="1453"/>
      <c r="BJV71" s="1453"/>
      <c r="BJW71" s="1453"/>
      <c r="BJX71" s="1454"/>
      <c r="BJY71" s="666"/>
      <c r="BJZ71" s="666"/>
      <c r="BKA71" s="666"/>
      <c r="BKB71" s="1455"/>
      <c r="BKC71" s="666"/>
      <c r="BKD71" s="666"/>
      <c r="BKE71" s="666"/>
      <c r="BKF71" s="666"/>
      <c r="BKG71" s="666"/>
      <c r="BKH71" s="666"/>
      <c r="BKI71" s="666"/>
      <c r="BKJ71" s="666"/>
      <c r="BKK71" s="666"/>
      <c r="BKL71" s="1453"/>
      <c r="BKM71" s="1453"/>
      <c r="BKN71" s="1453"/>
      <c r="BKO71" s="1454"/>
      <c r="BKP71" s="666"/>
      <c r="BKQ71" s="666"/>
      <c r="BKR71" s="666"/>
      <c r="BKS71" s="1455"/>
      <c r="BKT71" s="666"/>
      <c r="BKU71" s="666"/>
      <c r="BKV71" s="666"/>
      <c r="BKW71" s="666"/>
      <c r="BKX71" s="666"/>
      <c r="BKY71" s="666"/>
      <c r="BKZ71" s="666"/>
      <c r="BLA71" s="666"/>
      <c r="BLB71" s="666"/>
      <c r="BLC71" s="1453"/>
      <c r="BLD71" s="1453"/>
      <c r="BLE71" s="1453"/>
      <c r="BLF71" s="1454"/>
      <c r="BLG71" s="666"/>
      <c r="BLH71" s="666"/>
      <c r="BLI71" s="666"/>
      <c r="BLJ71" s="1455"/>
      <c r="BLK71" s="666"/>
      <c r="BLL71" s="666"/>
      <c r="BLM71" s="666"/>
      <c r="BLN71" s="666"/>
      <c r="BLO71" s="666"/>
      <c r="BLP71" s="666"/>
      <c r="BLQ71" s="666"/>
      <c r="BLR71" s="666"/>
      <c r="BLS71" s="666"/>
      <c r="BLT71" s="1453"/>
      <c r="BLU71" s="1453"/>
      <c r="BLV71" s="1453"/>
      <c r="BLW71" s="1454"/>
      <c r="BLX71" s="666"/>
      <c r="BLY71" s="666"/>
      <c r="BLZ71" s="666"/>
      <c r="BMA71" s="1455"/>
      <c r="BMB71" s="666"/>
      <c r="BMC71" s="666"/>
      <c r="BMD71" s="666"/>
      <c r="BME71" s="666"/>
      <c r="BMF71" s="666"/>
      <c r="BMG71" s="666"/>
      <c r="BMH71" s="666"/>
      <c r="BMI71" s="666"/>
      <c r="BMJ71" s="666"/>
      <c r="BMK71" s="1453"/>
      <c r="BML71" s="1453"/>
      <c r="BMM71" s="1453"/>
      <c r="BMN71" s="1454"/>
      <c r="BMO71" s="666"/>
      <c r="BMP71" s="666"/>
      <c r="BMQ71" s="666"/>
      <c r="BMR71" s="1455"/>
      <c r="BMS71" s="666"/>
      <c r="BMT71" s="666"/>
      <c r="BMU71" s="666"/>
      <c r="BMV71" s="666"/>
      <c r="BMW71" s="666"/>
      <c r="BMX71" s="666"/>
      <c r="BMY71" s="666"/>
      <c r="BMZ71" s="666"/>
      <c r="BNA71" s="666"/>
      <c r="BNB71" s="1453"/>
      <c r="BNC71" s="1453"/>
      <c r="BND71" s="1453"/>
      <c r="BNE71" s="1454"/>
      <c r="BNF71" s="666"/>
      <c r="BNG71" s="666"/>
      <c r="BNH71" s="666"/>
      <c r="BNI71" s="1455"/>
      <c r="BNJ71" s="666"/>
      <c r="BNK71" s="666"/>
      <c r="BNL71" s="666"/>
      <c r="BNM71" s="666"/>
      <c r="BNN71" s="666"/>
      <c r="BNO71" s="666"/>
      <c r="BNP71" s="666"/>
      <c r="BNQ71" s="666"/>
      <c r="BNR71" s="666"/>
      <c r="BNS71" s="1453"/>
      <c r="BNT71" s="1453"/>
      <c r="BNU71" s="1453"/>
      <c r="BNV71" s="1454"/>
      <c r="BNW71" s="666"/>
      <c r="BNX71" s="666"/>
      <c r="BNY71" s="666"/>
      <c r="BNZ71" s="1455"/>
      <c r="BOA71" s="666"/>
      <c r="BOB71" s="666"/>
      <c r="BOC71" s="666"/>
      <c r="BOD71" s="666"/>
      <c r="BOE71" s="666"/>
      <c r="BOF71" s="666"/>
      <c r="BOG71" s="666"/>
      <c r="BOH71" s="666"/>
      <c r="BOI71" s="666"/>
      <c r="BOJ71" s="1453"/>
      <c r="BOK71" s="1453"/>
      <c r="BOL71" s="1453"/>
      <c r="BOM71" s="1454"/>
      <c r="BON71" s="666"/>
      <c r="BOO71" s="666"/>
      <c r="BOP71" s="666"/>
      <c r="BOQ71" s="1455"/>
      <c r="BOR71" s="666"/>
      <c r="BOS71" s="666"/>
      <c r="BOT71" s="666"/>
      <c r="BOU71" s="666"/>
      <c r="BOV71" s="666"/>
      <c r="BOW71" s="666"/>
      <c r="BOX71" s="666"/>
      <c r="BOY71" s="666"/>
      <c r="BOZ71" s="666"/>
      <c r="BPA71" s="1453"/>
      <c r="BPB71" s="1453"/>
      <c r="BPC71" s="1453"/>
      <c r="BPD71" s="1454"/>
      <c r="BPE71" s="666"/>
      <c r="BPF71" s="666"/>
      <c r="BPG71" s="666"/>
      <c r="BPH71" s="1455"/>
      <c r="BPI71" s="666"/>
      <c r="BPJ71" s="666"/>
      <c r="BPK71" s="666"/>
      <c r="BPL71" s="666"/>
      <c r="BPM71" s="666"/>
      <c r="BPN71" s="666"/>
      <c r="BPO71" s="666"/>
      <c r="BPP71" s="666"/>
      <c r="BPQ71" s="666"/>
      <c r="BPR71" s="1453"/>
      <c r="BPS71" s="1453"/>
      <c r="BPT71" s="1453"/>
      <c r="BPU71" s="1454"/>
      <c r="BPV71" s="666"/>
      <c r="BPW71" s="666"/>
      <c r="BPX71" s="666"/>
      <c r="BPY71" s="1455"/>
      <c r="BPZ71" s="666"/>
      <c r="BQA71" s="666"/>
      <c r="BQB71" s="666"/>
      <c r="BQC71" s="666"/>
      <c r="BQD71" s="666"/>
      <c r="BQE71" s="666"/>
      <c r="BQF71" s="666"/>
      <c r="BQG71" s="666"/>
      <c r="BQH71" s="666"/>
      <c r="BQI71" s="1453"/>
      <c r="BQJ71" s="1453"/>
      <c r="BQK71" s="1453"/>
      <c r="BQL71" s="1454"/>
      <c r="BQM71" s="666"/>
      <c r="BQN71" s="666"/>
      <c r="BQO71" s="666"/>
      <c r="BQP71" s="1455"/>
      <c r="BQQ71" s="666"/>
      <c r="BQR71" s="666"/>
      <c r="BQS71" s="666"/>
      <c r="BQT71" s="666"/>
      <c r="BQU71" s="666"/>
      <c r="BQV71" s="666"/>
      <c r="BQW71" s="666"/>
      <c r="BQX71" s="666"/>
      <c r="BQY71" s="666"/>
      <c r="BQZ71" s="1453"/>
      <c r="BRA71" s="1453"/>
      <c r="BRB71" s="1453"/>
      <c r="BRC71" s="1454"/>
      <c r="BRD71" s="666"/>
      <c r="BRE71" s="666"/>
      <c r="BRF71" s="666"/>
      <c r="BRG71" s="1455"/>
      <c r="BRH71" s="666"/>
      <c r="BRI71" s="666"/>
      <c r="BRJ71" s="666"/>
      <c r="BRK71" s="666"/>
      <c r="BRL71" s="666"/>
      <c r="BRM71" s="666"/>
      <c r="BRN71" s="666"/>
      <c r="BRO71" s="666"/>
      <c r="BRP71" s="666"/>
      <c r="BRQ71" s="1453"/>
      <c r="BRR71" s="1453"/>
      <c r="BRS71" s="1453"/>
      <c r="BRT71" s="1454"/>
      <c r="BRU71" s="666"/>
      <c r="BRV71" s="666"/>
      <c r="BRW71" s="666"/>
      <c r="BRX71" s="1455"/>
      <c r="BRY71" s="666"/>
      <c r="BRZ71" s="666"/>
      <c r="BSA71" s="666"/>
      <c r="BSB71" s="666"/>
      <c r="BSC71" s="666"/>
      <c r="BSD71" s="666"/>
      <c r="BSE71" s="666"/>
      <c r="BSF71" s="666"/>
      <c r="BSG71" s="666"/>
      <c r="BSH71" s="1453"/>
      <c r="BSI71" s="1453"/>
      <c r="BSJ71" s="1453"/>
      <c r="BSK71" s="1454"/>
      <c r="BSL71" s="666"/>
      <c r="BSM71" s="666"/>
      <c r="BSN71" s="666"/>
      <c r="BSO71" s="1455"/>
      <c r="BSP71" s="666"/>
      <c r="BSQ71" s="666"/>
      <c r="BSR71" s="666"/>
      <c r="BSS71" s="666"/>
      <c r="BST71" s="666"/>
      <c r="BSU71" s="666"/>
      <c r="BSV71" s="666"/>
      <c r="BSW71" s="666"/>
      <c r="BSX71" s="666"/>
      <c r="BSY71" s="1453"/>
      <c r="BSZ71" s="1453"/>
      <c r="BTA71" s="1453"/>
      <c r="BTB71" s="1454"/>
      <c r="BTC71" s="666"/>
      <c r="BTD71" s="666"/>
      <c r="BTE71" s="666"/>
      <c r="BTF71" s="1455"/>
      <c r="BTG71" s="666"/>
      <c r="BTH71" s="666"/>
      <c r="BTI71" s="666"/>
      <c r="BTJ71" s="666"/>
      <c r="BTK71" s="666"/>
      <c r="BTL71" s="666"/>
      <c r="BTM71" s="666"/>
      <c r="BTN71" s="666"/>
      <c r="BTO71" s="666"/>
      <c r="BTP71" s="1453"/>
      <c r="BTQ71" s="1453"/>
      <c r="BTR71" s="1453"/>
      <c r="BTS71" s="1454"/>
      <c r="BTT71" s="666"/>
      <c r="BTU71" s="666"/>
      <c r="BTV71" s="666"/>
      <c r="BTW71" s="1455"/>
      <c r="BTX71" s="666"/>
      <c r="BTY71" s="666"/>
      <c r="BTZ71" s="666"/>
      <c r="BUA71" s="666"/>
      <c r="BUB71" s="666"/>
      <c r="BUC71" s="666"/>
      <c r="BUD71" s="666"/>
      <c r="BUE71" s="666"/>
      <c r="BUF71" s="666"/>
      <c r="BUG71" s="1453"/>
      <c r="BUH71" s="1453"/>
      <c r="BUI71" s="1453"/>
      <c r="BUJ71" s="1454"/>
      <c r="BUK71" s="666"/>
      <c r="BUL71" s="666"/>
      <c r="BUM71" s="666"/>
      <c r="BUN71" s="1455"/>
      <c r="BUO71" s="666"/>
      <c r="BUP71" s="666"/>
      <c r="BUQ71" s="666"/>
      <c r="BUR71" s="666"/>
      <c r="BUS71" s="666"/>
      <c r="BUT71" s="666"/>
      <c r="BUU71" s="666"/>
      <c r="BUV71" s="666"/>
      <c r="BUW71" s="666"/>
      <c r="BUX71" s="1453"/>
      <c r="BUY71" s="1453"/>
      <c r="BUZ71" s="1453"/>
      <c r="BVA71" s="1454"/>
      <c r="BVB71" s="666"/>
      <c r="BVC71" s="666"/>
      <c r="BVD71" s="666"/>
      <c r="BVE71" s="1455"/>
      <c r="BVF71" s="666"/>
      <c r="BVG71" s="666"/>
      <c r="BVH71" s="666"/>
      <c r="BVI71" s="666"/>
      <c r="BVJ71" s="666"/>
      <c r="BVK71" s="666"/>
      <c r="BVL71" s="666"/>
      <c r="BVM71" s="666"/>
      <c r="BVN71" s="666"/>
      <c r="BVO71" s="1453"/>
      <c r="BVP71" s="1453"/>
      <c r="BVQ71" s="1453"/>
      <c r="BVR71" s="1454"/>
      <c r="BVS71" s="666"/>
      <c r="BVT71" s="666"/>
      <c r="BVU71" s="666"/>
      <c r="BVV71" s="1455"/>
      <c r="BVW71" s="666"/>
      <c r="BVX71" s="666"/>
      <c r="BVY71" s="666"/>
      <c r="BVZ71" s="666"/>
      <c r="BWA71" s="666"/>
      <c r="BWB71" s="666"/>
      <c r="BWC71" s="666"/>
      <c r="BWD71" s="666"/>
      <c r="BWE71" s="666"/>
      <c r="BWF71" s="1453"/>
      <c r="BWG71" s="1453"/>
      <c r="BWH71" s="1453"/>
      <c r="BWI71" s="1454"/>
      <c r="BWJ71" s="666"/>
      <c r="BWK71" s="666"/>
      <c r="BWL71" s="666"/>
      <c r="BWM71" s="1455"/>
      <c r="BWN71" s="666"/>
      <c r="BWO71" s="666"/>
      <c r="BWP71" s="666"/>
      <c r="BWQ71" s="666"/>
      <c r="BWR71" s="666"/>
      <c r="BWS71" s="666"/>
      <c r="BWT71" s="666"/>
      <c r="BWU71" s="666"/>
      <c r="BWV71" s="666"/>
      <c r="BWW71" s="1453"/>
      <c r="BWX71" s="1453"/>
      <c r="BWY71" s="1453"/>
      <c r="BWZ71" s="1454"/>
      <c r="BXA71" s="666"/>
      <c r="BXB71" s="666"/>
      <c r="BXC71" s="666"/>
      <c r="BXD71" s="1455"/>
      <c r="BXE71" s="666"/>
      <c r="BXF71" s="666"/>
      <c r="BXG71" s="666"/>
      <c r="BXH71" s="666"/>
      <c r="BXI71" s="666"/>
      <c r="BXJ71" s="666"/>
      <c r="BXK71" s="666"/>
      <c r="BXL71" s="666"/>
      <c r="BXM71" s="666"/>
      <c r="BXN71" s="1453"/>
      <c r="BXO71" s="1453"/>
      <c r="BXP71" s="1453"/>
      <c r="BXQ71" s="1454"/>
      <c r="BXR71" s="666"/>
      <c r="BXS71" s="666"/>
      <c r="BXT71" s="666"/>
      <c r="BXU71" s="1455"/>
      <c r="BXV71" s="666"/>
      <c r="BXW71" s="666"/>
      <c r="BXX71" s="666"/>
      <c r="BXY71" s="666"/>
      <c r="BXZ71" s="666"/>
      <c r="BYA71" s="666"/>
      <c r="BYB71" s="666"/>
      <c r="BYC71" s="666"/>
      <c r="BYD71" s="666"/>
      <c r="BYE71" s="1453"/>
      <c r="BYF71" s="1453"/>
      <c r="BYG71" s="1453"/>
      <c r="BYH71" s="1454"/>
      <c r="BYI71" s="666"/>
      <c r="BYJ71" s="666"/>
      <c r="BYK71" s="666"/>
      <c r="BYL71" s="1455"/>
      <c r="BYM71" s="666"/>
      <c r="BYN71" s="666"/>
      <c r="BYO71" s="666"/>
      <c r="BYP71" s="666"/>
      <c r="BYQ71" s="666"/>
      <c r="BYR71" s="666"/>
      <c r="BYS71" s="666"/>
      <c r="BYT71" s="666"/>
      <c r="BYU71" s="666"/>
      <c r="BYV71" s="1453"/>
      <c r="BYW71" s="1453"/>
      <c r="BYX71" s="1453"/>
      <c r="BYY71" s="1454"/>
      <c r="BYZ71" s="666"/>
      <c r="BZA71" s="666"/>
      <c r="BZB71" s="666"/>
      <c r="BZC71" s="1455"/>
      <c r="BZD71" s="666"/>
      <c r="BZE71" s="666"/>
      <c r="BZF71" s="666"/>
      <c r="BZG71" s="666"/>
      <c r="BZH71" s="666"/>
      <c r="BZI71" s="666"/>
      <c r="BZJ71" s="666"/>
      <c r="BZK71" s="666"/>
      <c r="BZL71" s="666"/>
      <c r="BZM71" s="1453"/>
      <c r="BZN71" s="1453"/>
      <c r="BZO71" s="1453"/>
      <c r="BZP71" s="1454"/>
      <c r="BZQ71" s="666"/>
      <c r="BZR71" s="666"/>
      <c r="BZS71" s="666"/>
      <c r="BZT71" s="1455"/>
      <c r="BZU71" s="666"/>
      <c r="BZV71" s="666"/>
      <c r="BZW71" s="666"/>
      <c r="BZX71" s="666"/>
      <c r="BZY71" s="666"/>
      <c r="BZZ71" s="666"/>
      <c r="CAA71" s="666"/>
      <c r="CAB71" s="666"/>
      <c r="CAC71" s="666"/>
      <c r="CAD71" s="1453"/>
      <c r="CAE71" s="1453"/>
      <c r="CAF71" s="1453"/>
      <c r="CAG71" s="1454"/>
      <c r="CAH71" s="666"/>
      <c r="CAI71" s="666"/>
      <c r="CAJ71" s="666"/>
      <c r="CAK71" s="1455"/>
      <c r="CAL71" s="666"/>
      <c r="CAM71" s="666"/>
      <c r="CAN71" s="666"/>
      <c r="CAO71" s="666"/>
      <c r="CAP71" s="666"/>
      <c r="CAQ71" s="666"/>
      <c r="CAR71" s="666"/>
      <c r="CAS71" s="666"/>
      <c r="CAT71" s="666"/>
      <c r="CAU71" s="1453"/>
      <c r="CAV71" s="1453"/>
      <c r="CAW71" s="1453"/>
      <c r="CAX71" s="1454"/>
      <c r="CAY71" s="666"/>
      <c r="CAZ71" s="666"/>
      <c r="CBA71" s="666"/>
      <c r="CBB71" s="1455"/>
      <c r="CBC71" s="666"/>
      <c r="CBD71" s="666"/>
      <c r="CBE71" s="666"/>
      <c r="CBF71" s="666"/>
      <c r="CBG71" s="666"/>
      <c r="CBH71" s="666"/>
      <c r="CBI71" s="666"/>
      <c r="CBJ71" s="666"/>
      <c r="CBK71" s="666"/>
      <c r="CBL71" s="1453"/>
      <c r="CBM71" s="1453"/>
      <c r="CBN71" s="1453"/>
      <c r="CBO71" s="1454"/>
      <c r="CBP71" s="666"/>
      <c r="CBQ71" s="666"/>
      <c r="CBR71" s="666"/>
      <c r="CBS71" s="1455"/>
      <c r="CBT71" s="666"/>
      <c r="CBU71" s="666"/>
      <c r="CBV71" s="666"/>
      <c r="CBW71" s="666"/>
      <c r="CBX71" s="666"/>
      <c r="CBY71" s="666"/>
      <c r="CBZ71" s="666"/>
      <c r="CCA71" s="666"/>
      <c r="CCB71" s="666"/>
      <c r="CCC71" s="1453"/>
      <c r="CCD71" s="1453"/>
      <c r="CCE71" s="1453"/>
      <c r="CCF71" s="1454"/>
      <c r="CCG71" s="666"/>
      <c r="CCH71" s="666"/>
      <c r="CCI71" s="666"/>
      <c r="CCJ71" s="1455"/>
      <c r="CCK71" s="666"/>
      <c r="CCL71" s="666"/>
      <c r="CCM71" s="666"/>
      <c r="CCN71" s="666"/>
      <c r="CCO71" s="666"/>
      <c r="CCP71" s="666"/>
      <c r="CCQ71" s="666"/>
      <c r="CCR71" s="666"/>
      <c r="CCS71" s="666"/>
      <c r="CCT71" s="1453"/>
      <c r="CCU71" s="1453"/>
      <c r="CCV71" s="1453"/>
      <c r="CCW71" s="1454"/>
      <c r="CCX71" s="666"/>
      <c r="CCY71" s="666"/>
      <c r="CCZ71" s="666"/>
      <c r="CDA71" s="1455"/>
      <c r="CDB71" s="666"/>
      <c r="CDC71" s="666"/>
      <c r="CDD71" s="666"/>
      <c r="CDE71" s="666"/>
      <c r="CDF71" s="666"/>
      <c r="CDG71" s="666"/>
      <c r="CDH71" s="666"/>
      <c r="CDI71" s="666"/>
      <c r="CDJ71" s="666"/>
      <c r="CDK71" s="1453"/>
      <c r="CDL71" s="1453"/>
      <c r="CDM71" s="1453"/>
      <c r="CDN71" s="1454"/>
      <c r="CDO71" s="666"/>
      <c r="CDP71" s="666"/>
      <c r="CDQ71" s="666"/>
      <c r="CDR71" s="1455"/>
      <c r="CDS71" s="666"/>
      <c r="CDT71" s="666"/>
      <c r="CDU71" s="666"/>
      <c r="CDV71" s="666"/>
      <c r="CDW71" s="666"/>
      <c r="CDX71" s="666"/>
      <c r="CDY71" s="666"/>
      <c r="CDZ71" s="666"/>
      <c r="CEA71" s="666"/>
      <c r="CEB71" s="1453"/>
      <c r="CEC71" s="1453"/>
      <c r="CED71" s="1453"/>
      <c r="CEE71" s="1454"/>
      <c r="CEF71" s="666"/>
      <c r="CEG71" s="666"/>
      <c r="CEH71" s="666"/>
      <c r="CEI71" s="1455"/>
      <c r="CEJ71" s="666"/>
      <c r="CEK71" s="666"/>
      <c r="CEL71" s="666"/>
      <c r="CEM71" s="666"/>
      <c r="CEN71" s="666"/>
      <c r="CEO71" s="666"/>
      <c r="CEP71" s="666"/>
      <c r="CEQ71" s="666"/>
      <c r="CER71" s="666"/>
      <c r="CES71" s="1453"/>
      <c r="CET71" s="1453"/>
      <c r="CEU71" s="1453"/>
      <c r="CEV71" s="1454"/>
      <c r="CEW71" s="666"/>
      <c r="CEX71" s="666"/>
      <c r="CEY71" s="666"/>
      <c r="CEZ71" s="1455"/>
      <c r="CFA71" s="666"/>
      <c r="CFB71" s="666"/>
      <c r="CFC71" s="666"/>
      <c r="CFD71" s="666"/>
      <c r="CFE71" s="666"/>
      <c r="CFF71" s="666"/>
      <c r="CFG71" s="666"/>
      <c r="CFH71" s="666"/>
      <c r="CFI71" s="666"/>
      <c r="CFJ71" s="1453"/>
      <c r="CFK71" s="1453"/>
      <c r="CFL71" s="1453"/>
      <c r="CFM71" s="1454"/>
      <c r="CFN71" s="666"/>
      <c r="CFO71" s="666"/>
      <c r="CFP71" s="666"/>
      <c r="CFQ71" s="1455"/>
      <c r="CFR71" s="666"/>
      <c r="CFS71" s="666"/>
      <c r="CFT71" s="666"/>
      <c r="CFU71" s="666"/>
      <c r="CFV71" s="666"/>
      <c r="CFW71" s="666"/>
      <c r="CFX71" s="666"/>
      <c r="CFY71" s="666"/>
      <c r="CFZ71" s="666"/>
      <c r="CGA71" s="1453"/>
      <c r="CGB71" s="1453"/>
      <c r="CGC71" s="1453"/>
      <c r="CGD71" s="1454"/>
      <c r="CGE71" s="666"/>
      <c r="CGF71" s="666"/>
      <c r="CGG71" s="666"/>
      <c r="CGH71" s="1455"/>
      <c r="CGI71" s="666"/>
      <c r="CGJ71" s="666"/>
      <c r="CGK71" s="666"/>
      <c r="CGL71" s="666"/>
      <c r="CGM71" s="666"/>
      <c r="CGN71" s="666"/>
      <c r="CGO71" s="666"/>
      <c r="CGP71" s="666"/>
      <c r="CGQ71" s="666"/>
      <c r="CGR71" s="1453"/>
      <c r="CGS71" s="1453"/>
      <c r="CGT71" s="1453"/>
      <c r="CGU71" s="1454"/>
      <c r="CGV71" s="666"/>
      <c r="CGW71" s="666"/>
      <c r="CGX71" s="666"/>
      <c r="CGY71" s="1455"/>
      <c r="CGZ71" s="666"/>
      <c r="CHA71" s="666"/>
      <c r="CHB71" s="666"/>
      <c r="CHC71" s="666"/>
      <c r="CHD71" s="666"/>
      <c r="CHE71" s="666"/>
      <c r="CHF71" s="666"/>
      <c r="CHG71" s="666"/>
      <c r="CHH71" s="666"/>
      <c r="CHI71" s="1453"/>
      <c r="CHJ71" s="1453"/>
      <c r="CHK71" s="1453"/>
      <c r="CHL71" s="1454"/>
      <c r="CHM71" s="666"/>
      <c r="CHN71" s="666"/>
      <c r="CHO71" s="666"/>
      <c r="CHP71" s="1455"/>
      <c r="CHQ71" s="666"/>
      <c r="CHR71" s="666"/>
      <c r="CHS71" s="666"/>
      <c r="CHT71" s="666"/>
      <c r="CHU71" s="666"/>
      <c r="CHV71" s="666"/>
      <c r="CHW71" s="666"/>
      <c r="CHX71" s="666"/>
      <c r="CHY71" s="666"/>
      <c r="CHZ71" s="1453"/>
      <c r="CIA71" s="1453"/>
      <c r="CIB71" s="1453"/>
      <c r="CIC71" s="1454"/>
      <c r="CID71" s="666"/>
      <c r="CIE71" s="666"/>
      <c r="CIF71" s="666"/>
      <c r="CIG71" s="1455"/>
      <c r="CIH71" s="666"/>
      <c r="CII71" s="666"/>
      <c r="CIJ71" s="666"/>
      <c r="CIK71" s="666"/>
      <c r="CIL71" s="666"/>
      <c r="CIM71" s="666"/>
      <c r="CIN71" s="666"/>
      <c r="CIO71" s="666"/>
      <c r="CIP71" s="666"/>
      <c r="CIQ71" s="1453"/>
      <c r="CIR71" s="1453"/>
      <c r="CIS71" s="1453"/>
      <c r="CIT71" s="1454"/>
      <c r="CIU71" s="666"/>
      <c r="CIV71" s="666"/>
      <c r="CIW71" s="666"/>
      <c r="CIX71" s="1455"/>
      <c r="CIY71" s="666"/>
      <c r="CIZ71" s="666"/>
      <c r="CJA71" s="666"/>
      <c r="CJB71" s="666"/>
      <c r="CJC71" s="666"/>
      <c r="CJD71" s="666"/>
      <c r="CJE71" s="666"/>
      <c r="CJF71" s="666"/>
      <c r="CJG71" s="666"/>
      <c r="CJH71" s="1453"/>
      <c r="CJI71" s="1453"/>
      <c r="CJJ71" s="1453"/>
      <c r="CJK71" s="1454"/>
      <c r="CJL71" s="666"/>
      <c r="CJM71" s="666"/>
      <c r="CJN71" s="666"/>
      <c r="CJO71" s="1455"/>
      <c r="CJP71" s="666"/>
      <c r="CJQ71" s="666"/>
      <c r="CJR71" s="666"/>
      <c r="CJS71" s="666"/>
      <c r="CJT71" s="666"/>
      <c r="CJU71" s="666"/>
      <c r="CJV71" s="666"/>
      <c r="CJW71" s="666"/>
      <c r="CJX71" s="666"/>
      <c r="CJY71" s="1453"/>
      <c r="CJZ71" s="1453"/>
      <c r="CKA71" s="1453"/>
      <c r="CKB71" s="1454"/>
      <c r="CKC71" s="666"/>
      <c r="CKD71" s="666"/>
      <c r="CKE71" s="666"/>
      <c r="CKF71" s="1455"/>
      <c r="CKG71" s="666"/>
      <c r="CKH71" s="666"/>
      <c r="CKI71" s="666"/>
      <c r="CKJ71" s="666"/>
      <c r="CKK71" s="666"/>
      <c r="CKL71" s="666"/>
      <c r="CKM71" s="666"/>
      <c r="CKN71" s="666"/>
      <c r="CKO71" s="666"/>
      <c r="CKP71" s="1453"/>
      <c r="CKQ71" s="1453"/>
      <c r="CKR71" s="1453"/>
      <c r="CKS71" s="1454"/>
      <c r="CKT71" s="666"/>
      <c r="CKU71" s="666"/>
      <c r="CKV71" s="666"/>
      <c r="CKW71" s="1455"/>
      <c r="CKX71" s="666"/>
      <c r="CKY71" s="666"/>
      <c r="CKZ71" s="666"/>
      <c r="CLA71" s="666"/>
      <c r="CLB71" s="666"/>
      <c r="CLC71" s="666"/>
      <c r="CLD71" s="666"/>
      <c r="CLE71" s="666"/>
      <c r="CLF71" s="666"/>
      <c r="CLG71" s="1453"/>
      <c r="CLH71" s="1453"/>
      <c r="CLI71" s="1453"/>
      <c r="CLJ71" s="1454"/>
      <c r="CLK71" s="666"/>
      <c r="CLL71" s="666"/>
      <c r="CLM71" s="666"/>
      <c r="CLN71" s="1455"/>
      <c r="CLO71" s="666"/>
      <c r="CLP71" s="666"/>
      <c r="CLQ71" s="666"/>
      <c r="CLR71" s="666"/>
      <c r="CLS71" s="666"/>
      <c r="CLT71" s="666"/>
      <c r="CLU71" s="666"/>
      <c r="CLV71" s="666"/>
      <c r="CLW71" s="666"/>
      <c r="CLX71" s="1453"/>
      <c r="CLY71" s="1453"/>
      <c r="CLZ71" s="1453"/>
      <c r="CMA71" s="1454"/>
      <c r="CMB71" s="666"/>
      <c r="CMC71" s="666"/>
      <c r="CMD71" s="666"/>
      <c r="CME71" s="1455"/>
      <c r="CMF71" s="666"/>
      <c r="CMG71" s="666"/>
      <c r="CMH71" s="666"/>
      <c r="CMI71" s="666"/>
      <c r="CMJ71" s="666"/>
      <c r="CMK71" s="666"/>
      <c r="CML71" s="666"/>
      <c r="CMM71" s="666"/>
      <c r="CMN71" s="666"/>
      <c r="CMO71" s="1453"/>
      <c r="CMP71" s="1453"/>
      <c r="CMQ71" s="1453"/>
      <c r="CMR71" s="1454"/>
      <c r="CMS71" s="666"/>
      <c r="CMT71" s="666"/>
      <c r="CMU71" s="666"/>
      <c r="CMV71" s="1455"/>
      <c r="CMW71" s="666"/>
      <c r="CMX71" s="666"/>
      <c r="CMY71" s="666"/>
      <c r="CMZ71" s="666"/>
      <c r="CNA71" s="666"/>
      <c r="CNB71" s="666"/>
      <c r="CNC71" s="666"/>
      <c r="CND71" s="666"/>
      <c r="CNE71" s="666"/>
      <c r="CNF71" s="1453"/>
      <c r="CNG71" s="1453"/>
      <c r="CNH71" s="1453"/>
      <c r="CNI71" s="1454"/>
      <c r="CNJ71" s="666"/>
      <c r="CNK71" s="666"/>
      <c r="CNL71" s="666"/>
      <c r="CNM71" s="1455"/>
      <c r="CNN71" s="666"/>
      <c r="CNO71" s="666"/>
      <c r="CNP71" s="666"/>
      <c r="CNQ71" s="666"/>
      <c r="CNR71" s="666"/>
      <c r="CNS71" s="666"/>
      <c r="CNT71" s="666"/>
      <c r="CNU71" s="666"/>
      <c r="CNV71" s="666"/>
      <c r="CNW71" s="1453"/>
      <c r="CNX71" s="1453"/>
      <c r="CNY71" s="1453"/>
      <c r="CNZ71" s="1454"/>
      <c r="COA71" s="666"/>
      <c r="COB71" s="666"/>
      <c r="COC71" s="666"/>
      <c r="COD71" s="1455"/>
      <c r="COE71" s="666"/>
      <c r="COF71" s="666"/>
      <c r="COG71" s="666"/>
      <c r="COH71" s="666"/>
      <c r="COI71" s="666"/>
      <c r="COJ71" s="666"/>
      <c r="COK71" s="666"/>
      <c r="COL71" s="666"/>
      <c r="COM71" s="666"/>
      <c r="CON71" s="1453"/>
      <c r="COO71" s="1453"/>
      <c r="COP71" s="1453"/>
      <c r="COQ71" s="1454"/>
      <c r="COR71" s="666"/>
      <c r="COS71" s="666"/>
      <c r="COT71" s="666"/>
      <c r="COU71" s="1455"/>
      <c r="COV71" s="666"/>
      <c r="COW71" s="666"/>
      <c r="COX71" s="666"/>
      <c r="COY71" s="666"/>
      <c r="COZ71" s="666"/>
      <c r="CPA71" s="666"/>
      <c r="CPB71" s="666"/>
      <c r="CPC71" s="666"/>
      <c r="CPD71" s="666"/>
      <c r="CPE71" s="1453"/>
      <c r="CPF71" s="1453"/>
      <c r="CPG71" s="1453"/>
      <c r="CPH71" s="1454"/>
      <c r="CPI71" s="666"/>
      <c r="CPJ71" s="666"/>
      <c r="CPK71" s="666"/>
      <c r="CPL71" s="1455"/>
      <c r="CPM71" s="666"/>
      <c r="CPN71" s="666"/>
      <c r="CPO71" s="666"/>
      <c r="CPP71" s="666"/>
      <c r="CPQ71" s="666"/>
      <c r="CPR71" s="666"/>
      <c r="CPS71" s="666"/>
      <c r="CPT71" s="666"/>
      <c r="CPU71" s="666"/>
      <c r="CPV71" s="1453"/>
      <c r="CPW71" s="1453"/>
      <c r="CPX71" s="1453"/>
      <c r="CPY71" s="1454"/>
      <c r="CPZ71" s="666"/>
      <c r="CQA71" s="666"/>
      <c r="CQB71" s="666"/>
      <c r="CQC71" s="1455"/>
      <c r="CQD71" s="666"/>
      <c r="CQE71" s="666"/>
      <c r="CQF71" s="666"/>
      <c r="CQG71" s="666"/>
      <c r="CQH71" s="666"/>
      <c r="CQI71" s="666"/>
      <c r="CQJ71" s="666"/>
      <c r="CQK71" s="666"/>
      <c r="CQL71" s="666"/>
      <c r="CQM71" s="1453"/>
      <c r="CQN71" s="1453"/>
      <c r="CQO71" s="1453"/>
      <c r="CQP71" s="1454"/>
      <c r="CQQ71" s="666"/>
      <c r="CQR71" s="666"/>
      <c r="CQS71" s="666"/>
      <c r="CQT71" s="1455"/>
      <c r="CQU71" s="666"/>
      <c r="CQV71" s="666"/>
      <c r="CQW71" s="666"/>
      <c r="CQX71" s="666"/>
      <c r="CQY71" s="666"/>
      <c r="CQZ71" s="666"/>
      <c r="CRA71" s="666"/>
      <c r="CRB71" s="666"/>
      <c r="CRC71" s="666"/>
      <c r="CRD71" s="1453"/>
      <c r="CRE71" s="1453"/>
      <c r="CRF71" s="1453"/>
      <c r="CRG71" s="1454"/>
      <c r="CRH71" s="666"/>
      <c r="CRI71" s="666"/>
      <c r="CRJ71" s="666"/>
      <c r="CRK71" s="1455"/>
      <c r="CRL71" s="666"/>
      <c r="CRM71" s="666"/>
      <c r="CRN71" s="666"/>
      <c r="CRO71" s="666"/>
      <c r="CRP71" s="666"/>
      <c r="CRQ71" s="666"/>
      <c r="CRR71" s="666"/>
      <c r="CRS71" s="666"/>
      <c r="CRT71" s="666"/>
      <c r="CRU71" s="1453"/>
      <c r="CRV71" s="1453"/>
      <c r="CRW71" s="1453"/>
      <c r="CRX71" s="1454"/>
      <c r="CRY71" s="666"/>
      <c r="CRZ71" s="666"/>
      <c r="CSA71" s="666"/>
      <c r="CSB71" s="1455"/>
      <c r="CSC71" s="666"/>
      <c r="CSD71" s="666"/>
      <c r="CSE71" s="666"/>
      <c r="CSF71" s="666"/>
      <c r="CSG71" s="666"/>
      <c r="CSH71" s="666"/>
      <c r="CSI71" s="666"/>
      <c r="CSJ71" s="666"/>
      <c r="CSK71" s="666"/>
      <c r="CSL71" s="1453"/>
      <c r="CSM71" s="1453"/>
      <c r="CSN71" s="1453"/>
      <c r="CSO71" s="1454"/>
      <c r="CSP71" s="666"/>
      <c r="CSQ71" s="666"/>
      <c r="CSR71" s="666"/>
      <c r="CSS71" s="1455"/>
      <c r="CST71" s="666"/>
      <c r="CSU71" s="666"/>
      <c r="CSV71" s="666"/>
      <c r="CSW71" s="666"/>
      <c r="CSX71" s="666"/>
      <c r="CSY71" s="666"/>
      <c r="CSZ71" s="666"/>
      <c r="CTA71" s="666"/>
      <c r="CTB71" s="666"/>
      <c r="CTC71" s="1453"/>
      <c r="CTD71" s="1453"/>
      <c r="CTE71" s="1453"/>
      <c r="CTF71" s="1454"/>
      <c r="CTG71" s="666"/>
      <c r="CTH71" s="666"/>
      <c r="CTI71" s="666"/>
      <c r="CTJ71" s="1455"/>
      <c r="CTK71" s="666"/>
      <c r="CTL71" s="666"/>
      <c r="CTM71" s="666"/>
      <c r="CTN71" s="666"/>
      <c r="CTO71" s="666"/>
      <c r="CTP71" s="666"/>
      <c r="CTQ71" s="666"/>
      <c r="CTR71" s="666"/>
      <c r="CTS71" s="666"/>
      <c r="CTT71" s="1453"/>
      <c r="CTU71" s="1453"/>
      <c r="CTV71" s="1453"/>
      <c r="CTW71" s="1454"/>
      <c r="CTX71" s="666"/>
      <c r="CTY71" s="666"/>
      <c r="CTZ71" s="666"/>
      <c r="CUA71" s="1455"/>
      <c r="CUB71" s="666"/>
      <c r="CUC71" s="666"/>
      <c r="CUD71" s="666"/>
      <c r="CUE71" s="666"/>
      <c r="CUF71" s="666"/>
      <c r="CUG71" s="666"/>
      <c r="CUH71" s="666"/>
      <c r="CUI71" s="666"/>
      <c r="CUJ71" s="666"/>
      <c r="CUK71" s="1453"/>
      <c r="CUL71" s="1453"/>
      <c r="CUM71" s="1453"/>
      <c r="CUN71" s="1454"/>
      <c r="CUO71" s="666"/>
      <c r="CUP71" s="666"/>
      <c r="CUQ71" s="666"/>
      <c r="CUR71" s="1455"/>
      <c r="CUS71" s="666"/>
      <c r="CUT71" s="666"/>
      <c r="CUU71" s="666"/>
      <c r="CUV71" s="666"/>
      <c r="CUW71" s="666"/>
      <c r="CUX71" s="666"/>
      <c r="CUY71" s="666"/>
      <c r="CUZ71" s="666"/>
      <c r="CVA71" s="666"/>
      <c r="CVB71" s="1453"/>
      <c r="CVC71" s="1453"/>
      <c r="CVD71" s="1453"/>
      <c r="CVE71" s="1454"/>
      <c r="CVF71" s="666"/>
      <c r="CVG71" s="666"/>
      <c r="CVH71" s="666"/>
      <c r="CVI71" s="1455"/>
      <c r="CVJ71" s="666"/>
      <c r="CVK71" s="666"/>
      <c r="CVL71" s="666"/>
      <c r="CVM71" s="666"/>
      <c r="CVN71" s="666"/>
      <c r="CVO71" s="666"/>
      <c r="CVP71" s="666"/>
      <c r="CVQ71" s="666"/>
      <c r="CVR71" s="666"/>
      <c r="CVS71" s="1453"/>
      <c r="CVT71" s="1453"/>
      <c r="CVU71" s="1453"/>
      <c r="CVV71" s="1454"/>
      <c r="CVW71" s="666"/>
      <c r="CVX71" s="666"/>
      <c r="CVY71" s="666"/>
      <c r="CVZ71" s="1455"/>
      <c r="CWA71" s="666"/>
      <c r="CWB71" s="666"/>
      <c r="CWC71" s="666"/>
      <c r="CWD71" s="666"/>
      <c r="CWE71" s="666"/>
      <c r="CWF71" s="666"/>
      <c r="CWG71" s="666"/>
      <c r="CWH71" s="666"/>
      <c r="CWI71" s="666"/>
      <c r="CWJ71" s="1453"/>
      <c r="CWK71" s="1453"/>
      <c r="CWL71" s="1453"/>
      <c r="CWM71" s="1454"/>
      <c r="CWN71" s="666"/>
      <c r="CWO71" s="666"/>
      <c r="CWP71" s="666"/>
      <c r="CWQ71" s="1455"/>
      <c r="CWR71" s="666"/>
      <c r="CWS71" s="666"/>
      <c r="CWT71" s="666"/>
      <c r="CWU71" s="666"/>
      <c r="CWV71" s="666"/>
      <c r="CWW71" s="666"/>
      <c r="CWX71" s="666"/>
      <c r="CWY71" s="666"/>
      <c r="CWZ71" s="666"/>
      <c r="CXA71" s="1453"/>
      <c r="CXB71" s="1453"/>
      <c r="CXC71" s="1453"/>
      <c r="CXD71" s="1454"/>
      <c r="CXE71" s="666"/>
      <c r="CXF71" s="666"/>
      <c r="CXG71" s="666"/>
      <c r="CXH71" s="1455"/>
      <c r="CXI71" s="666"/>
      <c r="CXJ71" s="666"/>
      <c r="CXK71" s="666"/>
      <c r="CXL71" s="666"/>
      <c r="CXM71" s="666"/>
      <c r="CXN71" s="666"/>
      <c r="CXO71" s="666"/>
      <c r="CXP71" s="666"/>
      <c r="CXQ71" s="666"/>
      <c r="CXR71" s="1453"/>
      <c r="CXS71" s="1453"/>
      <c r="CXT71" s="1453"/>
      <c r="CXU71" s="1454"/>
      <c r="CXV71" s="666"/>
      <c r="CXW71" s="666"/>
      <c r="CXX71" s="666"/>
      <c r="CXY71" s="1455"/>
      <c r="CXZ71" s="666"/>
      <c r="CYA71" s="666"/>
      <c r="CYB71" s="666"/>
      <c r="CYC71" s="666"/>
      <c r="CYD71" s="666"/>
      <c r="CYE71" s="666"/>
      <c r="CYF71" s="666"/>
      <c r="CYG71" s="666"/>
      <c r="CYH71" s="666"/>
      <c r="CYI71" s="1453"/>
      <c r="CYJ71" s="1453"/>
      <c r="CYK71" s="1453"/>
      <c r="CYL71" s="1454"/>
      <c r="CYM71" s="666"/>
      <c r="CYN71" s="666"/>
      <c r="CYO71" s="666"/>
      <c r="CYP71" s="1455"/>
      <c r="CYQ71" s="666"/>
      <c r="CYR71" s="666"/>
      <c r="CYS71" s="666"/>
      <c r="CYT71" s="666"/>
      <c r="CYU71" s="666"/>
      <c r="CYV71" s="666"/>
      <c r="CYW71" s="666"/>
      <c r="CYX71" s="666"/>
      <c r="CYY71" s="666"/>
      <c r="CYZ71" s="1453"/>
      <c r="CZA71" s="1453"/>
      <c r="CZB71" s="1453"/>
      <c r="CZC71" s="1454"/>
      <c r="CZD71" s="666"/>
      <c r="CZE71" s="666"/>
      <c r="CZF71" s="666"/>
      <c r="CZG71" s="1455"/>
      <c r="CZH71" s="666"/>
      <c r="CZI71" s="666"/>
      <c r="CZJ71" s="666"/>
      <c r="CZK71" s="666"/>
      <c r="CZL71" s="666"/>
      <c r="CZM71" s="666"/>
      <c r="CZN71" s="666"/>
      <c r="CZO71" s="666"/>
      <c r="CZP71" s="666"/>
      <c r="CZQ71" s="1453"/>
      <c r="CZR71" s="1453"/>
      <c r="CZS71" s="1453"/>
      <c r="CZT71" s="1454"/>
      <c r="CZU71" s="666"/>
      <c r="CZV71" s="666"/>
      <c r="CZW71" s="666"/>
      <c r="CZX71" s="1455"/>
      <c r="CZY71" s="666"/>
      <c r="CZZ71" s="666"/>
      <c r="DAA71" s="666"/>
      <c r="DAB71" s="666"/>
      <c r="DAC71" s="666"/>
      <c r="DAD71" s="666"/>
      <c r="DAE71" s="666"/>
      <c r="DAF71" s="666"/>
      <c r="DAG71" s="666"/>
      <c r="DAH71" s="1453"/>
      <c r="DAI71" s="1453"/>
      <c r="DAJ71" s="1453"/>
      <c r="DAK71" s="1454"/>
      <c r="DAL71" s="666"/>
      <c r="DAM71" s="666"/>
      <c r="DAN71" s="666"/>
      <c r="DAO71" s="1455"/>
      <c r="DAP71" s="666"/>
      <c r="DAQ71" s="666"/>
      <c r="DAR71" s="666"/>
      <c r="DAS71" s="666"/>
      <c r="DAT71" s="666"/>
      <c r="DAU71" s="666"/>
      <c r="DAV71" s="666"/>
      <c r="DAW71" s="666"/>
      <c r="DAX71" s="666"/>
      <c r="DAY71" s="1453"/>
      <c r="DAZ71" s="1453"/>
      <c r="DBA71" s="1453"/>
      <c r="DBB71" s="1454"/>
      <c r="DBC71" s="666"/>
      <c r="DBD71" s="666"/>
      <c r="DBE71" s="666"/>
      <c r="DBF71" s="1455"/>
      <c r="DBG71" s="666"/>
      <c r="DBH71" s="666"/>
      <c r="DBI71" s="666"/>
      <c r="DBJ71" s="666"/>
      <c r="DBK71" s="666"/>
      <c r="DBL71" s="666"/>
      <c r="DBM71" s="666"/>
      <c r="DBN71" s="666"/>
      <c r="DBO71" s="666"/>
      <c r="DBP71" s="1453"/>
      <c r="DBQ71" s="1453"/>
      <c r="DBR71" s="1453"/>
      <c r="DBS71" s="1454"/>
      <c r="DBT71" s="666"/>
      <c r="DBU71" s="666"/>
      <c r="DBV71" s="666"/>
      <c r="DBW71" s="1455"/>
      <c r="DBX71" s="666"/>
      <c r="DBY71" s="666"/>
      <c r="DBZ71" s="666"/>
      <c r="DCA71" s="666"/>
      <c r="DCB71" s="666"/>
      <c r="DCC71" s="666"/>
      <c r="DCD71" s="666"/>
      <c r="DCE71" s="666"/>
      <c r="DCF71" s="666"/>
      <c r="DCG71" s="1453"/>
      <c r="DCH71" s="1453"/>
      <c r="DCI71" s="1453"/>
      <c r="DCJ71" s="1454"/>
      <c r="DCK71" s="666"/>
      <c r="DCL71" s="666"/>
      <c r="DCM71" s="666"/>
      <c r="DCN71" s="1455"/>
      <c r="DCO71" s="666"/>
      <c r="DCP71" s="666"/>
      <c r="DCQ71" s="666"/>
      <c r="DCR71" s="666"/>
      <c r="DCS71" s="666"/>
      <c r="DCT71" s="666"/>
      <c r="DCU71" s="666"/>
      <c r="DCV71" s="666"/>
      <c r="DCW71" s="666"/>
      <c r="DCX71" s="1453"/>
      <c r="DCY71" s="1453"/>
      <c r="DCZ71" s="1453"/>
      <c r="DDA71" s="1454"/>
      <c r="DDB71" s="666"/>
      <c r="DDC71" s="666"/>
      <c r="DDD71" s="666"/>
      <c r="DDE71" s="1455"/>
      <c r="DDF71" s="666"/>
      <c r="DDG71" s="666"/>
      <c r="DDH71" s="666"/>
      <c r="DDI71" s="666"/>
      <c r="DDJ71" s="666"/>
      <c r="DDK71" s="666"/>
      <c r="DDL71" s="666"/>
      <c r="DDM71" s="666"/>
      <c r="DDN71" s="666"/>
      <c r="DDO71" s="1453"/>
      <c r="DDP71" s="1453"/>
      <c r="DDQ71" s="1453"/>
      <c r="DDR71" s="1454"/>
      <c r="DDS71" s="666"/>
      <c r="DDT71" s="666"/>
      <c r="DDU71" s="666"/>
      <c r="DDV71" s="1455"/>
      <c r="DDW71" s="666"/>
      <c r="DDX71" s="666"/>
      <c r="DDY71" s="666"/>
      <c r="DDZ71" s="666"/>
      <c r="DEA71" s="666"/>
      <c r="DEB71" s="666"/>
      <c r="DEC71" s="666"/>
      <c r="DED71" s="666"/>
      <c r="DEE71" s="666"/>
      <c r="DEF71" s="1453"/>
      <c r="DEG71" s="1453"/>
      <c r="DEH71" s="1453"/>
      <c r="DEI71" s="1454"/>
      <c r="DEJ71" s="666"/>
      <c r="DEK71" s="666"/>
      <c r="DEL71" s="666"/>
      <c r="DEM71" s="1455"/>
      <c r="DEN71" s="666"/>
      <c r="DEO71" s="666"/>
      <c r="DEP71" s="666"/>
      <c r="DEQ71" s="666"/>
      <c r="DER71" s="666"/>
      <c r="DES71" s="666"/>
      <c r="DET71" s="666"/>
      <c r="DEU71" s="666"/>
      <c r="DEV71" s="666"/>
      <c r="DEW71" s="1453"/>
      <c r="DEX71" s="1453"/>
      <c r="DEY71" s="1453"/>
      <c r="DEZ71" s="1454"/>
      <c r="DFA71" s="666"/>
      <c r="DFB71" s="666"/>
      <c r="DFC71" s="666"/>
      <c r="DFD71" s="1455"/>
      <c r="DFE71" s="666"/>
      <c r="DFF71" s="666"/>
      <c r="DFG71" s="666"/>
      <c r="DFH71" s="666"/>
      <c r="DFI71" s="666"/>
      <c r="DFJ71" s="666"/>
      <c r="DFK71" s="666"/>
      <c r="DFL71" s="666"/>
      <c r="DFM71" s="666"/>
      <c r="DFN71" s="1453"/>
      <c r="DFO71" s="1453"/>
      <c r="DFP71" s="1453"/>
      <c r="DFQ71" s="1454"/>
      <c r="DFR71" s="666"/>
      <c r="DFS71" s="666"/>
      <c r="DFT71" s="666"/>
      <c r="DFU71" s="1455"/>
      <c r="DFV71" s="666"/>
      <c r="DFW71" s="666"/>
      <c r="DFX71" s="666"/>
      <c r="DFY71" s="666"/>
      <c r="DFZ71" s="666"/>
      <c r="DGA71" s="666"/>
      <c r="DGB71" s="666"/>
      <c r="DGC71" s="666"/>
      <c r="DGD71" s="666"/>
      <c r="DGE71" s="1453"/>
      <c r="DGF71" s="1453"/>
      <c r="DGG71" s="1453"/>
      <c r="DGH71" s="1454"/>
      <c r="DGI71" s="666"/>
      <c r="DGJ71" s="666"/>
      <c r="DGK71" s="666"/>
      <c r="DGL71" s="1455"/>
      <c r="DGM71" s="666"/>
      <c r="DGN71" s="666"/>
      <c r="DGO71" s="666"/>
      <c r="DGP71" s="666"/>
      <c r="DGQ71" s="666"/>
      <c r="DGR71" s="666"/>
      <c r="DGS71" s="666"/>
      <c r="DGT71" s="666"/>
      <c r="DGU71" s="666"/>
      <c r="DGV71" s="1453"/>
      <c r="DGW71" s="1453"/>
      <c r="DGX71" s="1453"/>
      <c r="DGY71" s="1454"/>
      <c r="DGZ71" s="666"/>
      <c r="DHA71" s="666"/>
      <c r="DHB71" s="666"/>
      <c r="DHC71" s="1455"/>
      <c r="DHD71" s="666"/>
      <c r="DHE71" s="666"/>
      <c r="DHF71" s="666"/>
      <c r="DHG71" s="666"/>
      <c r="DHH71" s="666"/>
      <c r="DHI71" s="666"/>
      <c r="DHJ71" s="666"/>
      <c r="DHK71" s="666"/>
      <c r="DHL71" s="666"/>
      <c r="DHM71" s="1453"/>
      <c r="DHN71" s="1453"/>
      <c r="DHO71" s="1453"/>
      <c r="DHP71" s="1454"/>
      <c r="DHQ71" s="666"/>
      <c r="DHR71" s="666"/>
      <c r="DHS71" s="666"/>
      <c r="DHT71" s="1455"/>
      <c r="DHU71" s="666"/>
      <c r="DHV71" s="666"/>
      <c r="DHW71" s="666"/>
      <c r="DHX71" s="666"/>
      <c r="DHY71" s="666"/>
      <c r="DHZ71" s="666"/>
      <c r="DIA71" s="666"/>
      <c r="DIB71" s="666"/>
      <c r="DIC71" s="666"/>
      <c r="DID71" s="1453"/>
      <c r="DIE71" s="1453"/>
      <c r="DIF71" s="1453"/>
      <c r="DIG71" s="1454"/>
      <c r="DIH71" s="666"/>
      <c r="DII71" s="666"/>
      <c r="DIJ71" s="666"/>
      <c r="DIK71" s="1455"/>
      <c r="DIL71" s="666"/>
      <c r="DIM71" s="666"/>
      <c r="DIN71" s="666"/>
      <c r="DIO71" s="666"/>
      <c r="DIP71" s="666"/>
      <c r="DIQ71" s="666"/>
      <c r="DIR71" s="666"/>
      <c r="DIS71" s="666"/>
      <c r="DIT71" s="666"/>
      <c r="DIU71" s="1453"/>
      <c r="DIV71" s="1453"/>
      <c r="DIW71" s="1453"/>
      <c r="DIX71" s="1454"/>
      <c r="DIY71" s="666"/>
      <c r="DIZ71" s="666"/>
      <c r="DJA71" s="666"/>
      <c r="DJB71" s="1455"/>
      <c r="DJC71" s="666"/>
      <c r="DJD71" s="666"/>
      <c r="DJE71" s="666"/>
      <c r="DJF71" s="666"/>
      <c r="DJG71" s="666"/>
      <c r="DJH71" s="666"/>
      <c r="DJI71" s="666"/>
      <c r="DJJ71" s="666"/>
      <c r="DJK71" s="666"/>
      <c r="DJL71" s="1453"/>
      <c r="DJM71" s="1453"/>
      <c r="DJN71" s="1453"/>
      <c r="DJO71" s="1454"/>
      <c r="DJP71" s="666"/>
      <c r="DJQ71" s="666"/>
      <c r="DJR71" s="666"/>
      <c r="DJS71" s="1455"/>
      <c r="DJT71" s="666"/>
      <c r="DJU71" s="666"/>
      <c r="DJV71" s="666"/>
      <c r="DJW71" s="666"/>
      <c r="DJX71" s="666"/>
      <c r="DJY71" s="666"/>
      <c r="DJZ71" s="666"/>
      <c r="DKA71" s="666"/>
      <c r="DKB71" s="666"/>
      <c r="DKC71" s="1453"/>
      <c r="DKD71" s="1453"/>
      <c r="DKE71" s="1453"/>
      <c r="DKF71" s="1454"/>
      <c r="DKG71" s="666"/>
      <c r="DKH71" s="666"/>
      <c r="DKI71" s="666"/>
      <c r="DKJ71" s="1455"/>
      <c r="DKK71" s="666"/>
      <c r="DKL71" s="666"/>
      <c r="DKM71" s="666"/>
      <c r="DKN71" s="666"/>
      <c r="DKO71" s="666"/>
      <c r="DKP71" s="666"/>
      <c r="DKQ71" s="666"/>
      <c r="DKR71" s="666"/>
      <c r="DKS71" s="666"/>
      <c r="DKT71" s="1453"/>
      <c r="DKU71" s="1453"/>
      <c r="DKV71" s="1453"/>
      <c r="DKW71" s="1454"/>
      <c r="DKX71" s="666"/>
      <c r="DKY71" s="666"/>
      <c r="DKZ71" s="666"/>
      <c r="DLA71" s="1455"/>
      <c r="DLB71" s="666"/>
      <c r="DLC71" s="666"/>
      <c r="DLD71" s="666"/>
      <c r="DLE71" s="666"/>
      <c r="DLF71" s="666"/>
      <c r="DLG71" s="666"/>
      <c r="DLH71" s="666"/>
      <c r="DLI71" s="666"/>
      <c r="DLJ71" s="666"/>
      <c r="DLK71" s="1453"/>
      <c r="DLL71" s="1453"/>
      <c r="DLM71" s="1453"/>
      <c r="DLN71" s="1454"/>
      <c r="DLO71" s="666"/>
      <c r="DLP71" s="666"/>
      <c r="DLQ71" s="666"/>
      <c r="DLR71" s="1455"/>
      <c r="DLS71" s="666"/>
      <c r="DLT71" s="666"/>
      <c r="DLU71" s="666"/>
      <c r="DLV71" s="666"/>
      <c r="DLW71" s="666"/>
      <c r="DLX71" s="666"/>
      <c r="DLY71" s="666"/>
      <c r="DLZ71" s="666"/>
      <c r="DMA71" s="666"/>
      <c r="DMB71" s="1453"/>
      <c r="DMC71" s="1453"/>
      <c r="DMD71" s="1453"/>
      <c r="DME71" s="1454"/>
      <c r="DMF71" s="666"/>
      <c r="DMG71" s="666"/>
      <c r="DMH71" s="666"/>
      <c r="DMI71" s="1455"/>
      <c r="DMJ71" s="666"/>
      <c r="DMK71" s="666"/>
      <c r="DML71" s="666"/>
      <c r="DMM71" s="666"/>
      <c r="DMN71" s="666"/>
      <c r="DMO71" s="666"/>
      <c r="DMP71" s="666"/>
      <c r="DMQ71" s="666"/>
      <c r="DMR71" s="666"/>
      <c r="DMS71" s="1453"/>
      <c r="DMT71" s="1453"/>
      <c r="DMU71" s="1453"/>
      <c r="DMV71" s="1454"/>
      <c r="DMW71" s="666"/>
      <c r="DMX71" s="666"/>
      <c r="DMY71" s="666"/>
      <c r="DMZ71" s="1455"/>
      <c r="DNA71" s="666"/>
      <c r="DNB71" s="666"/>
      <c r="DNC71" s="666"/>
      <c r="DND71" s="666"/>
      <c r="DNE71" s="666"/>
      <c r="DNF71" s="666"/>
      <c r="DNG71" s="666"/>
      <c r="DNH71" s="666"/>
      <c r="DNI71" s="666"/>
      <c r="DNJ71" s="1453"/>
      <c r="DNK71" s="1453"/>
      <c r="DNL71" s="1453"/>
      <c r="DNM71" s="1454"/>
      <c r="DNN71" s="666"/>
      <c r="DNO71" s="666"/>
      <c r="DNP71" s="666"/>
      <c r="DNQ71" s="1455"/>
      <c r="DNR71" s="666"/>
      <c r="DNS71" s="666"/>
      <c r="DNT71" s="666"/>
      <c r="DNU71" s="666"/>
      <c r="DNV71" s="666"/>
      <c r="DNW71" s="666"/>
      <c r="DNX71" s="666"/>
      <c r="DNY71" s="666"/>
      <c r="DNZ71" s="666"/>
      <c r="DOA71" s="1453"/>
      <c r="DOB71" s="1453"/>
      <c r="DOC71" s="1453"/>
      <c r="DOD71" s="1454"/>
      <c r="DOE71" s="666"/>
      <c r="DOF71" s="666"/>
      <c r="DOG71" s="666"/>
      <c r="DOH71" s="1455"/>
      <c r="DOI71" s="666"/>
      <c r="DOJ71" s="666"/>
      <c r="DOK71" s="666"/>
      <c r="DOL71" s="666"/>
      <c r="DOM71" s="666"/>
      <c r="DON71" s="666"/>
      <c r="DOO71" s="666"/>
      <c r="DOP71" s="666"/>
      <c r="DOQ71" s="666"/>
      <c r="DOR71" s="1453"/>
      <c r="DOS71" s="1453"/>
      <c r="DOT71" s="1453"/>
      <c r="DOU71" s="1454"/>
      <c r="DOV71" s="666"/>
      <c r="DOW71" s="666"/>
      <c r="DOX71" s="666"/>
      <c r="DOY71" s="1455"/>
      <c r="DOZ71" s="666"/>
      <c r="DPA71" s="666"/>
      <c r="DPB71" s="666"/>
      <c r="DPC71" s="666"/>
      <c r="DPD71" s="666"/>
      <c r="DPE71" s="666"/>
      <c r="DPF71" s="666"/>
      <c r="DPG71" s="666"/>
      <c r="DPH71" s="666"/>
      <c r="DPI71" s="1453"/>
      <c r="DPJ71" s="1453"/>
      <c r="DPK71" s="1453"/>
      <c r="DPL71" s="1454"/>
      <c r="DPM71" s="666"/>
      <c r="DPN71" s="666"/>
      <c r="DPO71" s="666"/>
      <c r="DPP71" s="1455"/>
      <c r="DPQ71" s="666"/>
      <c r="DPR71" s="666"/>
      <c r="DPS71" s="666"/>
      <c r="DPT71" s="666"/>
      <c r="DPU71" s="666"/>
      <c r="DPV71" s="666"/>
      <c r="DPW71" s="666"/>
      <c r="DPX71" s="666"/>
      <c r="DPY71" s="666"/>
      <c r="DPZ71" s="1453"/>
      <c r="DQA71" s="1453"/>
      <c r="DQB71" s="1453"/>
      <c r="DQC71" s="1454"/>
      <c r="DQD71" s="666"/>
      <c r="DQE71" s="666"/>
      <c r="DQF71" s="666"/>
      <c r="DQG71" s="1455"/>
      <c r="DQH71" s="666"/>
      <c r="DQI71" s="666"/>
      <c r="DQJ71" s="666"/>
      <c r="DQK71" s="666"/>
      <c r="DQL71" s="666"/>
      <c r="DQM71" s="666"/>
      <c r="DQN71" s="666"/>
      <c r="DQO71" s="666"/>
      <c r="DQP71" s="666"/>
      <c r="DQQ71" s="1453"/>
      <c r="DQR71" s="1453"/>
      <c r="DQS71" s="1453"/>
      <c r="DQT71" s="1454"/>
      <c r="DQU71" s="666"/>
      <c r="DQV71" s="666"/>
      <c r="DQW71" s="666"/>
      <c r="DQX71" s="1455"/>
      <c r="DQY71" s="666"/>
      <c r="DQZ71" s="666"/>
      <c r="DRA71" s="666"/>
      <c r="DRB71" s="666"/>
      <c r="DRC71" s="666"/>
      <c r="DRD71" s="666"/>
      <c r="DRE71" s="666"/>
      <c r="DRF71" s="666"/>
      <c r="DRG71" s="666"/>
      <c r="DRH71" s="1453"/>
      <c r="DRI71" s="1453"/>
      <c r="DRJ71" s="1453"/>
      <c r="DRK71" s="1454"/>
      <c r="DRL71" s="666"/>
      <c r="DRM71" s="666"/>
      <c r="DRN71" s="666"/>
      <c r="DRO71" s="1455"/>
      <c r="DRP71" s="666"/>
      <c r="DRQ71" s="666"/>
      <c r="DRR71" s="666"/>
      <c r="DRS71" s="666"/>
      <c r="DRT71" s="666"/>
      <c r="DRU71" s="666"/>
      <c r="DRV71" s="666"/>
      <c r="DRW71" s="666"/>
      <c r="DRX71" s="666"/>
      <c r="DRY71" s="1453"/>
      <c r="DRZ71" s="1453"/>
      <c r="DSA71" s="1453"/>
      <c r="DSB71" s="1454"/>
      <c r="DSC71" s="666"/>
      <c r="DSD71" s="666"/>
      <c r="DSE71" s="666"/>
      <c r="DSF71" s="1455"/>
      <c r="DSG71" s="666"/>
      <c r="DSH71" s="666"/>
      <c r="DSI71" s="666"/>
      <c r="DSJ71" s="666"/>
      <c r="DSK71" s="666"/>
      <c r="DSL71" s="666"/>
      <c r="DSM71" s="666"/>
      <c r="DSN71" s="666"/>
      <c r="DSO71" s="666"/>
      <c r="DSP71" s="1453"/>
      <c r="DSQ71" s="1453"/>
      <c r="DSR71" s="1453"/>
      <c r="DSS71" s="1454"/>
      <c r="DST71" s="666"/>
      <c r="DSU71" s="666"/>
      <c r="DSV71" s="666"/>
      <c r="DSW71" s="1455"/>
      <c r="DSX71" s="666"/>
      <c r="DSY71" s="666"/>
      <c r="DSZ71" s="666"/>
      <c r="DTA71" s="666"/>
      <c r="DTB71" s="666"/>
      <c r="DTC71" s="666"/>
      <c r="DTD71" s="666"/>
      <c r="DTE71" s="666"/>
      <c r="DTF71" s="666"/>
      <c r="DTG71" s="1453"/>
      <c r="DTH71" s="1453"/>
      <c r="DTI71" s="1453"/>
      <c r="DTJ71" s="1454"/>
      <c r="DTK71" s="666"/>
      <c r="DTL71" s="666"/>
      <c r="DTM71" s="666"/>
      <c r="DTN71" s="1455"/>
      <c r="DTO71" s="666"/>
      <c r="DTP71" s="666"/>
      <c r="DTQ71" s="666"/>
      <c r="DTR71" s="666"/>
      <c r="DTS71" s="666"/>
      <c r="DTT71" s="666"/>
      <c r="DTU71" s="666"/>
      <c r="DTV71" s="666"/>
      <c r="DTW71" s="666"/>
      <c r="DTX71" s="1453"/>
      <c r="DTY71" s="1453"/>
      <c r="DTZ71" s="1453"/>
      <c r="DUA71" s="1454"/>
      <c r="DUB71" s="666"/>
      <c r="DUC71" s="666"/>
      <c r="DUD71" s="666"/>
      <c r="DUE71" s="1455"/>
      <c r="DUF71" s="666"/>
      <c r="DUG71" s="666"/>
      <c r="DUH71" s="666"/>
      <c r="DUI71" s="666"/>
      <c r="DUJ71" s="666"/>
      <c r="DUK71" s="666"/>
      <c r="DUL71" s="666"/>
      <c r="DUM71" s="666"/>
      <c r="DUN71" s="666"/>
      <c r="DUO71" s="1453"/>
      <c r="DUP71" s="1453"/>
      <c r="DUQ71" s="1453"/>
      <c r="DUR71" s="1454"/>
      <c r="DUS71" s="666"/>
      <c r="DUT71" s="666"/>
      <c r="DUU71" s="666"/>
      <c r="DUV71" s="1455"/>
      <c r="DUW71" s="666"/>
      <c r="DUX71" s="666"/>
      <c r="DUY71" s="666"/>
      <c r="DUZ71" s="666"/>
      <c r="DVA71" s="666"/>
      <c r="DVB71" s="666"/>
      <c r="DVC71" s="666"/>
      <c r="DVD71" s="666"/>
      <c r="DVE71" s="666"/>
      <c r="DVF71" s="1453"/>
      <c r="DVG71" s="1453"/>
      <c r="DVH71" s="1453"/>
      <c r="DVI71" s="1454"/>
      <c r="DVJ71" s="666"/>
      <c r="DVK71" s="666"/>
      <c r="DVL71" s="666"/>
      <c r="DVM71" s="1455"/>
      <c r="DVN71" s="666"/>
      <c r="DVO71" s="666"/>
      <c r="DVP71" s="666"/>
      <c r="DVQ71" s="666"/>
      <c r="DVR71" s="666"/>
      <c r="DVS71" s="666"/>
      <c r="DVT71" s="666"/>
      <c r="DVU71" s="666"/>
      <c r="DVV71" s="666"/>
      <c r="DVW71" s="1453"/>
      <c r="DVX71" s="1453"/>
      <c r="DVY71" s="1453"/>
      <c r="DVZ71" s="1454"/>
      <c r="DWA71" s="666"/>
      <c r="DWB71" s="666"/>
      <c r="DWC71" s="666"/>
      <c r="DWD71" s="1455"/>
      <c r="DWE71" s="666"/>
      <c r="DWF71" s="666"/>
      <c r="DWG71" s="666"/>
      <c r="DWH71" s="666"/>
      <c r="DWI71" s="666"/>
      <c r="DWJ71" s="666"/>
      <c r="DWK71" s="666"/>
      <c r="DWL71" s="666"/>
      <c r="DWM71" s="666"/>
      <c r="DWN71" s="1453"/>
      <c r="DWO71" s="1453"/>
      <c r="DWP71" s="1453"/>
      <c r="DWQ71" s="1454"/>
      <c r="DWR71" s="666"/>
      <c r="DWS71" s="666"/>
      <c r="DWT71" s="666"/>
      <c r="DWU71" s="1455"/>
      <c r="DWV71" s="666"/>
      <c r="DWW71" s="666"/>
      <c r="DWX71" s="666"/>
      <c r="DWY71" s="666"/>
      <c r="DWZ71" s="666"/>
      <c r="DXA71" s="666"/>
      <c r="DXB71" s="666"/>
      <c r="DXC71" s="666"/>
      <c r="DXD71" s="666"/>
      <c r="DXE71" s="1453"/>
      <c r="DXF71" s="1453"/>
      <c r="DXG71" s="1453"/>
      <c r="DXH71" s="1454"/>
      <c r="DXI71" s="666"/>
      <c r="DXJ71" s="666"/>
      <c r="DXK71" s="666"/>
      <c r="DXL71" s="1455"/>
      <c r="DXM71" s="666"/>
      <c r="DXN71" s="666"/>
      <c r="DXO71" s="666"/>
      <c r="DXP71" s="666"/>
      <c r="DXQ71" s="666"/>
      <c r="DXR71" s="666"/>
      <c r="DXS71" s="666"/>
      <c r="DXT71" s="666"/>
      <c r="DXU71" s="666"/>
      <c r="DXV71" s="1453"/>
      <c r="DXW71" s="1453"/>
      <c r="DXX71" s="1453"/>
      <c r="DXY71" s="1454"/>
      <c r="DXZ71" s="666"/>
      <c r="DYA71" s="666"/>
      <c r="DYB71" s="666"/>
      <c r="DYC71" s="1455"/>
      <c r="DYD71" s="666"/>
      <c r="DYE71" s="666"/>
      <c r="DYF71" s="666"/>
      <c r="DYG71" s="666"/>
      <c r="DYH71" s="666"/>
      <c r="DYI71" s="666"/>
      <c r="DYJ71" s="666"/>
      <c r="DYK71" s="666"/>
      <c r="DYL71" s="666"/>
      <c r="DYM71" s="1453"/>
      <c r="DYN71" s="1453"/>
      <c r="DYO71" s="1453"/>
      <c r="DYP71" s="1454"/>
      <c r="DYQ71" s="666"/>
      <c r="DYR71" s="666"/>
      <c r="DYS71" s="666"/>
      <c r="DYT71" s="1455"/>
      <c r="DYU71" s="666"/>
      <c r="DYV71" s="666"/>
      <c r="DYW71" s="666"/>
      <c r="DYX71" s="666"/>
      <c r="DYY71" s="666"/>
      <c r="DYZ71" s="666"/>
      <c r="DZA71" s="666"/>
      <c r="DZB71" s="666"/>
      <c r="DZC71" s="666"/>
      <c r="DZD71" s="1453"/>
      <c r="DZE71" s="1453"/>
      <c r="DZF71" s="1453"/>
      <c r="DZG71" s="1454"/>
      <c r="DZH71" s="666"/>
      <c r="DZI71" s="666"/>
      <c r="DZJ71" s="666"/>
      <c r="DZK71" s="1455"/>
      <c r="DZL71" s="666"/>
      <c r="DZM71" s="666"/>
      <c r="DZN71" s="666"/>
      <c r="DZO71" s="666"/>
      <c r="DZP71" s="666"/>
      <c r="DZQ71" s="666"/>
      <c r="DZR71" s="666"/>
      <c r="DZS71" s="666"/>
      <c r="DZT71" s="666"/>
      <c r="DZU71" s="1453"/>
      <c r="DZV71" s="1453"/>
      <c r="DZW71" s="1453"/>
      <c r="DZX71" s="1454"/>
      <c r="DZY71" s="666"/>
      <c r="DZZ71" s="666"/>
      <c r="EAA71" s="666"/>
      <c r="EAB71" s="1455"/>
      <c r="EAC71" s="666"/>
      <c r="EAD71" s="666"/>
      <c r="EAE71" s="666"/>
      <c r="EAF71" s="666"/>
      <c r="EAG71" s="666"/>
      <c r="EAH71" s="666"/>
      <c r="EAI71" s="666"/>
      <c r="EAJ71" s="666"/>
      <c r="EAK71" s="666"/>
      <c r="EAL71" s="1453"/>
      <c r="EAM71" s="1453"/>
      <c r="EAN71" s="1453"/>
      <c r="EAO71" s="1454"/>
      <c r="EAP71" s="666"/>
      <c r="EAQ71" s="666"/>
      <c r="EAR71" s="666"/>
      <c r="EAS71" s="1455"/>
      <c r="EAT71" s="666"/>
      <c r="EAU71" s="666"/>
      <c r="EAV71" s="666"/>
      <c r="EAW71" s="666"/>
      <c r="EAX71" s="666"/>
      <c r="EAY71" s="666"/>
      <c r="EAZ71" s="666"/>
      <c r="EBA71" s="666"/>
      <c r="EBB71" s="666"/>
      <c r="EBC71" s="1453"/>
      <c r="EBD71" s="1453"/>
      <c r="EBE71" s="1453"/>
      <c r="EBF71" s="1454"/>
      <c r="EBG71" s="666"/>
      <c r="EBH71" s="666"/>
      <c r="EBI71" s="666"/>
      <c r="EBJ71" s="1455"/>
      <c r="EBK71" s="666"/>
      <c r="EBL71" s="666"/>
      <c r="EBM71" s="666"/>
      <c r="EBN71" s="666"/>
      <c r="EBO71" s="666"/>
      <c r="EBP71" s="666"/>
      <c r="EBQ71" s="666"/>
      <c r="EBR71" s="666"/>
      <c r="EBS71" s="666"/>
      <c r="EBT71" s="1453"/>
      <c r="EBU71" s="1453"/>
      <c r="EBV71" s="1453"/>
      <c r="EBW71" s="1454"/>
      <c r="EBX71" s="666"/>
      <c r="EBY71" s="666"/>
      <c r="EBZ71" s="666"/>
      <c r="ECA71" s="1455"/>
      <c r="ECB71" s="666"/>
      <c r="ECC71" s="666"/>
      <c r="ECD71" s="666"/>
      <c r="ECE71" s="666"/>
      <c r="ECF71" s="666"/>
      <c r="ECG71" s="666"/>
      <c r="ECH71" s="666"/>
      <c r="ECI71" s="666"/>
      <c r="ECJ71" s="666"/>
      <c r="ECK71" s="1453"/>
      <c r="ECL71" s="1453"/>
      <c r="ECM71" s="1453"/>
      <c r="ECN71" s="1454"/>
      <c r="ECO71" s="666"/>
      <c r="ECP71" s="666"/>
      <c r="ECQ71" s="666"/>
      <c r="ECR71" s="1455"/>
      <c r="ECS71" s="666"/>
      <c r="ECT71" s="666"/>
      <c r="ECU71" s="666"/>
      <c r="ECV71" s="666"/>
      <c r="ECW71" s="666"/>
      <c r="ECX71" s="666"/>
      <c r="ECY71" s="666"/>
      <c r="ECZ71" s="666"/>
      <c r="EDA71" s="666"/>
      <c r="EDB71" s="1453"/>
      <c r="EDC71" s="1453"/>
      <c r="EDD71" s="1453"/>
      <c r="EDE71" s="1454"/>
      <c r="EDF71" s="666"/>
      <c r="EDG71" s="666"/>
      <c r="EDH71" s="666"/>
      <c r="EDI71" s="1455"/>
      <c r="EDJ71" s="666"/>
      <c r="EDK71" s="666"/>
      <c r="EDL71" s="666"/>
      <c r="EDM71" s="666"/>
      <c r="EDN71" s="666"/>
      <c r="EDO71" s="666"/>
      <c r="EDP71" s="666"/>
      <c r="EDQ71" s="666"/>
      <c r="EDR71" s="666"/>
      <c r="EDS71" s="1453"/>
      <c r="EDT71" s="1453"/>
      <c r="EDU71" s="1453"/>
      <c r="EDV71" s="1454"/>
      <c r="EDW71" s="666"/>
      <c r="EDX71" s="666"/>
      <c r="EDY71" s="666"/>
      <c r="EDZ71" s="1455"/>
      <c r="EEA71" s="666"/>
      <c r="EEB71" s="666"/>
      <c r="EEC71" s="666"/>
      <c r="EED71" s="666"/>
      <c r="EEE71" s="666"/>
      <c r="EEF71" s="666"/>
      <c r="EEG71" s="666"/>
      <c r="EEH71" s="666"/>
      <c r="EEI71" s="666"/>
      <c r="EEJ71" s="1453"/>
      <c r="EEK71" s="1453"/>
      <c r="EEL71" s="1453"/>
      <c r="EEM71" s="1454"/>
      <c r="EEN71" s="666"/>
      <c r="EEO71" s="666"/>
      <c r="EEP71" s="666"/>
      <c r="EEQ71" s="1455"/>
      <c r="EER71" s="666"/>
      <c r="EES71" s="666"/>
      <c r="EET71" s="666"/>
      <c r="EEU71" s="666"/>
      <c r="EEV71" s="666"/>
      <c r="EEW71" s="666"/>
      <c r="EEX71" s="666"/>
      <c r="EEY71" s="666"/>
      <c r="EEZ71" s="666"/>
      <c r="EFA71" s="1453"/>
      <c r="EFB71" s="1453"/>
      <c r="EFC71" s="1453"/>
      <c r="EFD71" s="1454"/>
      <c r="EFE71" s="666"/>
      <c r="EFF71" s="666"/>
      <c r="EFG71" s="666"/>
      <c r="EFH71" s="1455"/>
      <c r="EFI71" s="666"/>
      <c r="EFJ71" s="666"/>
      <c r="EFK71" s="666"/>
      <c r="EFL71" s="666"/>
      <c r="EFM71" s="666"/>
      <c r="EFN71" s="666"/>
      <c r="EFO71" s="666"/>
      <c r="EFP71" s="666"/>
      <c r="EFQ71" s="666"/>
      <c r="EFR71" s="1453"/>
      <c r="EFS71" s="1453"/>
      <c r="EFT71" s="1453"/>
      <c r="EFU71" s="1454"/>
      <c r="EFV71" s="666"/>
      <c r="EFW71" s="666"/>
      <c r="EFX71" s="666"/>
      <c r="EFY71" s="1455"/>
      <c r="EFZ71" s="666"/>
      <c r="EGA71" s="666"/>
      <c r="EGB71" s="666"/>
      <c r="EGC71" s="666"/>
      <c r="EGD71" s="666"/>
      <c r="EGE71" s="666"/>
      <c r="EGF71" s="666"/>
      <c r="EGG71" s="666"/>
      <c r="EGH71" s="666"/>
      <c r="EGI71" s="1453"/>
      <c r="EGJ71" s="1453"/>
      <c r="EGK71" s="1453"/>
      <c r="EGL71" s="1454"/>
      <c r="EGM71" s="666"/>
      <c r="EGN71" s="666"/>
      <c r="EGO71" s="666"/>
      <c r="EGP71" s="1455"/>
      <c r="EGQ71" s="666"/>
      <c r="EGR71" s="666"/>
      <c r="EGS71" s="666"/>
      <c r="EGT71" s="666"/>
      <c r="EGU71" s="666"/>
      <c r="EGV71" s="666"/>
      <c r="EGW71" s="666"/>
      <c r="EGX71" s="666"/>
      <c r="EGY71" s="666"/>
      <c r="EGZ71" s="1453"/>
      <c r="EHA71" s="1453"/>
      <c r="EHB71" s="1453"/>
      <c r="EHC71" s="1454"/>
      <c r="EHD71" s="666"/>
      <c r="EHE71" s="666"/>
      <c r="EHF71" s="666"/>
      <c r="EHG71" s="1455"/>
      <c r="EHH71" s="666"/>
      <c r="EHI71" s="666"/>
      <c r="EHJ71" s="666"/>
      <c r="EHK71" s="666"/>
      <c r="EHL71" s="666"/>
      <c r="EHM71" s="666"/>
      <c r="EHN71" s="666"/>
      <c r="EHO71" s="666"/>
      <c r="EHP71" s="666"/>
      <c r="EHQ71" s="1453"/>
      <c r="EHR71" s="1453"/>
      <c r="EHS71" s="1453"/>
      <c r="EHT71" s="1454"/>
      <c r="EHU71" s="666"/>
      <c r="EHV71" s="666"/>
      <c r="EHW71" s="666"/>
      <c r="EHX71" s="1455"/>
      <c r="EHY71" s="666"/>
      <c r="EHZ71" s="666"/>
      <c r="EIA71" s="666"/>
      <c r="EIB71" s="666"/>
      <c r="EIC71" s="666"/>
      <c r="EID71" s="666"/>
      <c r="EIE71" s="666"/>
      <c r="EIF71" s="666"/>
      <c r="EIG71" s="666"/>
      <c r="EIH71" s="1453"/>
      <c r="EII71" s="1453"/>
      <c r="EIJ71" s="1453"/>
      <c r="EIK71" s="1454"/>
      <c r="EIL71" s="666"/>
      <c r="EIM71" s="666"/>
      <c r="EIN71" s="666"/>
      <c r="EIO71" s="1455"/>
      <c r="EIP71" s="666"/>
      <c r="EIQ71" s="666"/>
      <c r="EIR71" s="666"/>
      <c r="EIS71" s="666"/>
      <c r="EIT71" s="666"/>
      <c r="EIU71" s="666"/>
      <c r="EIV71" s="666"/>
      <c r="EIW71" s="666"/>
      <c r="EIX71" s="666"/>
      <c r="EIY71" s="1453"/>
      <c r="EIZ71" s="1453"/>
      <c r="EJA71" s="1453"/>
      <c r="EJB71" s="1454"/>
      <c r="EJC71" s="666"/>
      <c r="EJD71" s="666"/>
      <c r="EJE71" s="666"/>
      <c r="EJF71" s="1455"/>
      <c r="EJG71" s="666"/>
      <c r="EJH71" s="666"/>
      <c r="EJI71" s="666"/>
      <c r="EJJ71" s="666"/>
      <c r="EJK71" s="666"/>
      <c r="EJL71" s="666"/>
      <c r="EJM71" s="666"/>
      <c r="EJN71" s="666"/>
      <c r="EJO71" s="666"/>
      <c r="EJP71" s="1453"/>
      <c r="EJQ71" s="1453"/>
      <c r="EJR71" s="1453"/>
      <c r="EJS71" s="1454"/>
      <c r="EJT71" s="666"/>
      <c r="EJU71" s="666"/>
      <c r="EJV71" s="666"/>
      <c r="EJW71" s="1455"/>
      <c r="EJX71" s="666"/>
      <c r="EJY71" s="666"/>
      <c r="EJZ71" s="666"/>
      <c r="EKA71" s="666"/>
      <c r="EKB71" s="666"/>
      <c r="EKC71" s="666"/>
      <c r="EKD71" s="666"/>
      <c r="EKE71" s="666"/>
      <c r="EKF71" s="666"/>
      <c r="EKG71" s="1453"/>
      <c r="EKH71" s="1453"/>
      <c r="EKI71" s="1453"/>
      <c r="EKJ71" s="1454"/>
      <c r="EKK71" s="666"/>
      <c r="EKL71" s="666"/>
      <c r="EKM71" s="666"/>
      <c r="EKN71" s="1455"/>
      <c r="EKO71" s="666"/>
      <c r="EKP71" s="666"/>
      <c r="EKQ71" s="666"/>
      <c r="EKR71" s="666"/>
      <c r="EKS71" s="666"/>
      <c r="EKT71" s="666"/>
      <c r="EKU71" s="666"/>
      <c r="EKV71" s="666"/>
      <c r="EKW71" s="666"/>
      <c r="EKX71" s="1453"/>
      <c r="EKY71" s="1453"/>
      <c r="EKZ71" s="1453"/>
      <c r="ELA71" s="1454"/>
      <c r="ELB71" s="666"/>
      <c r="ELC71" s="666"/>
      <c r="ELD71" s="666"/>
      <c r="ELE71" s="1455"/>
      <c r="ELF71" s="666"/>
      <c r="ELG71" s="666"/>
      <c r="ELH71" s="666"/>
      <c r="ELI71" s="666"/>
      <c r="ELJ71" s="666"/>
      <c r="ELK71" s="666"/>
      <c r="ELL71" s="666"/>
      <c r="ELM71" s="666"/>
      <c r="ELN71" s="666"/>
      <c r="ELO71" s="1453"/>
      <c r="ELP71" s="1453"/>
      <c r="ELQ71" s="1453"/>
      <c r="ELR71" s="1454"/>
      <c r="ELS71" s="666"/>
      <c r="ELT71" s="666"/>
      <c r="ELU71" s="666"/>
      <c r="ELV71" s="1455"/>
      <c r="ELW71" s="666"/>
      <c r="ELX71" s="666"/>
      <c r="ELY71" s="666"/>
      <c r="ELZ71" s="666"/>
      <c r="EMA71" s="666"/>
      <c r="EMB71" s="666"/>
      <c r="EMC71" s="666"/>
      <c r="EMD71" s="666"/>
      <c r="EME71" s="666"/>
      <c r="EMF71" s="1453"/>
      <c r="EMG71" s="1453"/>
      <c r="EMH71" s="1453"/>
      <c r="EMI71" s="1454"/>
      <c r="EMJ71" s="666"/>
      <c r="EMK71" s="666"/>
      <c r="EML71" s="666"/>
      <c r="EMM71" s="1455"/>
      <c r="EMN71" s="666"/>
      <c r="EMO71" s="666"/>
      <c r="EMP71" s="666"/>
      <c r="EMQ71" s="666"/>
      <c r="EMR71" s="666"/>
      <c r="EMS71" s="666"/>
      <c r="EMT71" s="666"/>
      <c r="EMU71" s="666"/>
      <c r="EMV71" s="666"/>
      <c r="EMW71" s="1453"/>
      <c r="EMX71" s="1453"/>
      <c r="EMY71" s="1453"/>
      <c r="EMZ71" s="1454"/>
      <c r="ENA71" s="666"/>
      <c r="ENB71" s="666"/>
      <c r="ENC71" s="666"/>
      <c r="END71" s="1455"/>
      <c r="ENE71" s="666"/>
      <c r="ENF71" s="666"/>
      <c r="ENG71" s="666"/>
      <c r="ENH71" s="666"/>
      <c r="ENI71" s="666"/>
      <c r="ENJ71" s="666"/>
      <c r="ENK71" s="666"/>
      <c r="ENL71" s="666"/>
      <c r="ENM71" s="666"/>
      <c r="ENN71" s="1453"/>
      <c r="ENO71" s="1453"/>
      <c r="ENP71" s="1453"/>
      <c r="ENQ71" s="1454"/>
      <c r="ENR71" s="666"/>
      <c r="ENS71" s="666"/>
      <c r="ENT71" s="666"/>
      <c r="ENU71" s="1455"/>
      <c r="ENV71" s="666"/>
      <c r="ENW71" s="666"/>
      <c r="ENX71" s="666"/>
      <c r="ENY71" s="666"/>
      <c r="ENZ71" s="666"/>
      <c r="EOA71" s="666"/>
      <c r="EOB71" s="666"/>
      <c r="EOC71" s="666"/>
      <c r="EOD71" s="666"/>
      <c r="EOE71" s="1453"/>
      <c r="EOF71" s="1453"/>
      <c r="EOG71" s="1453"/>
      <c r="EOH71" s="1454"/>
      <c r="EOI71" s="666"/>
      <c r="EOJ71" s="666"/>
      <c r="EOK71" s="666"/>
      <c r="EOL71" s="1455"/>
      <c r="EOM71" s="666"/>
      <c r="EON71" s="666"/>
      <c r="EOO71" s="666"/>
      <c r="EOP71" s="666"/>
      <c r="EOQ71" s="666"/>
      <c r="EOR71" s="666"/>
      <c r="EOS71" s="666"/>
      <c r="EOT71" s="666"/>
      <c r="EOU71" s="666"/>
      <c r="EOV71" s="1453"/>
      <c r="EOW71" s="1453"/>
      <c r="EOX71" s="1453"/>
      <c r="EOY71" s="1454"/>
      <c r="EOZ71" s="666"/>
      <c r="EPA71" s="666"/>
      <c r="EPB71" s="666"/>
      <c r="EPC71" s="1455"/>
      <c r="EPD71" s="666"/>
      <c r="EPE71" s="666"/>
      <c r="EPF71" s="666"/>
      <c r="EPG71" s="666"/>
      <c r="EPH71" s="666"/>
      <c r="EPI71" s="666"/>
      <c r="EPJ71" s="666"/>
      <c r="EPK71" s="666"/>
      <c r="EPL71" s="666"/>
      <c r="EPM71" s="1453"/>
      <c r="EPN71" s="1453"/>
      <c r="EPO71" s="1453"/>
      <c r="EPP71" s="1454"/>
      <c r="EPQ71" s="666"/>
      <c r="EPR71" s="666"/>
      <c r="EPS71" s="666"/>
      <c r="EPT71" s="1455"/>
      <c r="EPU71" s="666"/>
      <c r="EPV71" s="666"/>
      <c r="EPW71" s="666"/>
      <c r="EPX71" s="666"/>
      <c r="EPY71" s="666"/>
      <c r="EPZ71" s="666"/>
      <c r="EQA71" s="666"/>
      <c r="EQB71" s="666"/>
      <c r="EQC71" s="666"/>
      <c r="EQD71" s="1453"/>
      <c r="EQE71" s="1453"/>
      <c r="EQF71" s="1453"/>
      <c r="EQG71" s="1454"/>
      <c r="EQH71" s="666"/>
      <c r="EQI71" s="666"/>
      <c r="EQJ71" s="666"/>
      <c r="EQK71" s="1455"/>
      <c r="EQL71" s="666"/>
      <c r="EQM71" s="666"/>
      <c r="EQN71" s="666"/>
      <c r="EQO71" s="666"/>
      <c r="EQP71" s="666"/>
      <c r="EQQ71" s="666"/>
      <c r="EQR71" s="666"/>
      <c r="EQS71" s="666"/>
      <c r="EQT71" s="666"/>
      <c r="EQU71" s="1453"/>
      <c r="EQV71" s="1453"/>
      <c r="EQW71" s="1453"/>
      <c r="EQX71" s="1454"/>
      <c r="EQY71" s="666"/>
      <c r="EQZ71" s="666"/>
      <c r="ERA71" s="666"/>
      <c r="ERB71" s="1455"/>
      <c r="ERC71" s="666"/>
      <c r="ERD71" s="666"/>
      <c r="ERE71" s="666"/>
      <c r="ERF71" s="666"/>
      <c r="ERG71" s="666"/>
      <c r="ERH71" s="666"/>
      <c r="ERI71" s="666"/>
      <c r="ERJ71" s="666"/>
      <c r="ERK71" s="666"/>
      <c r="ERL71" s="1453"/>
      <c r="ERM71" s="1453"/>
      <c r="ERN71" s="1453"/>
      <c r="ERO71" s="1454"/>
      <c r="ERP71" s="666"/>
      <c r="ERQ71" s="666"/>
      <c r="ERR71" s="666"/>
      <c r="ERS71" s="1455"/>
      <c r="ERT71" s="666"/>
      <c r="ERU71" s="666"/>
      <c r="ERV71" s="666"/>
      <c r="ERW71" s="666"/>
      <c r="ERX71" s="666"/>
      <c r="ERY71" s="666"/>
      <c r="ERZ71" s="666"/>
      <c r="ESA71" s="666"/>
      <c r="ESB71" s="666"/>
      <c r="ESC71" s="1453"/>
      <c r="ESD71" s="1453"/>
      <c r="ESE71" s="1453"/>
      <c r="ESF71" s="1454"/>
      <c r="ESG71" s="666"/>
      <c r="ESH71" s="666"/>
      <c r="ESI71" s="666"/>
      <c r="ESJ71" s="1455"/>
      <c r="ESK71" s="666"/>
      <c r="ESL71" s="666"/>
      <c r="ESM71" s="666"/>
      <c r="ESN71" s="666"/>
      <c r="ESO71" s="666"/>
      <c r="ESP71" s="666"/>
      <c r="ESQ71" s="666"/>
      <c r="ESR71" s="666"/>
      <c r="ESS71" s="666"/>
      <c r="EST71" s="1453"/>
      <c r="ESU71" s="1453"/>
      <c r="ESV71" s="1453"/>
      <c r="ESW71" s="1454"/>
      <c r="ESX71" s="666"/>
      <c r="ESY71" s="666"/>
      <c r="ESZ71" s="666"/>
      <c r="ETA71" s="1455"/>
      <c r="ETB71" s="666"/>
      <c r="ETC71" s="666"/>
      <c r="ETD71" s="666"/>
      <c r="ETE71" s="666"/>
      <c r="ETF71" s="666"/>
      <c r="ETG71" s="666"/>
      <c r="ETH71" s="666"/>
      <c r="ETI71" s="666"/>
      <c r="ETJ71" s="666"/>
      <c r="ETK71" s="1453"/>
      <c r="ETL71" s="1453"/>
      <c r="ETM71" s="1453"/>
      <c r="ETN71" s="1454"/>
      <c r="ETO71" s="666"/>
      <c r="ETP71" s="666"/>
      <c r="ETQ71" s="666"/>
      <c r="ETR71" s="1455"/>
      <c r="ETS71" s="666"/>
      <c r="ETT71" s="666"/>
      <c r="ETU71" s="666"/>
      <c r="ETV71" s="666"/>
      <c r="ETW71" s="666"/>
      <c r="ETX71" s="666"/>
      <c r="ETY71" s="666"/>
      <c r="ETZ71" s="666"/>
      <c r="EUA71" s="666"/>
      <c r="EUB71" s="1453"/>
      <c r="EUC71" s="1453"/>
      <c r="EUD71" s="1453"/>
      <c r="EUE71" s="1454"/>
      <c r="EUF71" s="666"/>
      <c r="EUG71" s="666"/>
      <c r="EUH71" s="666"/>
      <c r="EUI71" s="1455"/>
      <c r="EUJ71" s="666"/>
      <c r="EUK71" s="666"/>
      <c r="EUL71" s="666"/>
      <c r="EUM71" s="666"/>
      <c r="EUN71" s="666"/>
      <c r="EUO71" s="666"/>
      <c r="EUP71" s="666"/>
      <c r="EUQ71" s="666"/>
      <c r="EUR71" s="666"/>
      <c r="EUS71" s="1453"/>
      <c r="EUT71" s="1453"/>
      <c r="EUU71" s="1453"/>
      <c r="EUV71" s="1454"/>
      <c r="EUW71" s="666"/>
      <c r="EUX71" s="666"/>
      <c r="EUY71" s="666"/>
      <c r="EUZ71" s="1455"/>
      <c r="EVA71" s="666"/>
      <c r="EVB71" s="666"/>
      <c r="EVC71" s="666"/>
      <c r="EVD71" s="666"/>
      <c r="EVE71" s="666"/>
      <c r="EVF71" s="666"/>
      <c r="EVG71" s="666"/>
      <c r="EVH71" s="666"/>
      <c r="EVI71" s="666"/>
      <c r="EVJ71" s="1453"/>
      <c r="EVK71" s="1453"/>
      <c r="EVL71" s="1453"/>
      <c r="EVM71" s="1454"/>
      <c r="EVN71" s="666"/>
      <c r="EVO71" s="666"/>
      <c r="EVP71" s="666"/>
      <c r="EVQ71" s="1455"/>
      <c r="EVR71" s="666"/>
      <c r="EVS71" s="666"/>
      <c r="EVT71" s="666"/>
      <c r="EVU71" s="666"/>
      <c r="EVV71" s="666"/>
      <c r="EVW71" s="666"/>
      <c r="EVX71" s="666"/>
      <c r="EVY71" s="666"/>
      <c r="EVZ71" s="666"/>
      <c r="EWA71" s="1453"/>
      <c r="EWB71" s="1453"/>
      <c r="EWC71" s="1453"/>
      <c r="EWD71" s="1454"/>
      <c r="EWE71" s="666"/>
      <c r="EWF71" s="666"/>
      <c r="EWG71" s="666"/>
      <c r="EWH71" s="1455"/>
      <c r="EWI71" s="666"/>
      <c r="EWJ71" s="666"/>
      <c r="EWK71" s="666"/>
      <c r="EWL71" s="666"/>
      <c r="EWM71" s="666"/>
      <c r="EWN71" s="666"/>
      <c r="EWO71" s="666"/>
      <c r="EWP71" s="666"/>
      <c r="EWQ71" s="666"/>
      <c r="EWR71" s="1453"/>
      <c r="EWS71" s="1453"/>
      <c r="EWT71" s="1453"/>
      <c r="EWU71" s="1454"/>
      <c r="EWV71" s="666"/>
      <c r="EWW71" s="666"/>
      <c r="EWX71" s="666"/>
      <c r="EWY71" s="1455"/>
      <c r="EWZ71" s="666"/>
      <c r="EXA71" s="666"/>
      <c r="EXB71" s="666"/>
      <c r="EXC71" s="666"/>
      <c r="EXD71" s="666"/>
      <c r="EXE71" s="666"/>
      <c r="EXF71" s="666"/>
      <c r="EXG71" s="666"/>
      <c r="EXH71" s="666"/>
      <c r="EXI71" s="1453"/>
      <c r="EXJ71" s="1453"/>
      <c r="EXK71" s="1453"/>
      <c r="EXL71" s="1454"/>
      <c r="EXM71" s="666"/>
      <c r="EXN71" s="666"/>
      <c r="EXO71" s="666"/>
      <c r="EXP71" s="1455"/>
      <c r="EXQ71" s="666"/>
      <c r="EXR71" s="666"/>
      <c r="EXS71" s="666"/>
      <c r="EXT71" s="666"/>
      <c r="EXU71" s="666"/>
      <c r="EXV71" s="666"/>
      <c r="EXW71" s="666"/>
      <c r="EXX71" s="666"/>
      <c r="EXY71" s="666"/>
      <c r="EXZ71" s="1453"/>
      <c r="EYA71" s="1453"/>
      <c r="EYB71" s="1453"/>
      <c r="EYC71" s="1454"/>
      <c r="EYD71" s="666"/>
      <c r="EYE71" s="666"/>
      <c r="EYF71" s="666"/>
      <c r="EYG71" s="1455"/>
      <c r="EYH71" s="666"/>
      <c r="EYI71" s="666"/>
      <c r="EYJ71" s="666"/>
      <c r="EYK71" s="666"/>
      <c r="EYL71" s="666"/>
      <c r="EYM71" s="666"/>
      <c r="EYN71" s="666"/>
      <c r="EYO71" s="666"/>
      <c r="EYP71" s="666"/>
      <c r="EYQ71" s="1453"/>
      <c r="EYR71" s="1453"/>
      <c r="EYS71" s="1453"/>
      <c r="EYT71" s="1454"/>
      <c r="EYU71" s="666"/>
      <c r="EYV71" s="666"/>
      <c r="EYW71" s="666"/>
      <c r="EYX71" s="1455"/>
      <c r="EYY71" s="666"/>
      <c r="EYZ71" s="666"/>
      <c r="EZA71" s="666"/>
      <c r="EZB71" s="666"/>
      <c r="EZC71" s="666"/>
      <c r="EZD71" s="666"/>
      <c r="EZE71" s="666"/>
      <c r="EZF71" s="666"/>
      <c r="EZG71" s="666"/>
      <c r="EZH71" s="1453"/>
      <c r="EZI71" s="1453"/>
      <c r="EZJ71" s="1453"/>
      <c r="EZK71" s="1454"/>
      <c r="EZL71" s="666"/>
      <c r="EZM71" s="666"/>
      <c r="EZN71" s="666"/>
      <c r="EZO71" s="1455"/>
      <c r="EZP71" s="666"/>
      <c r="EZQ71" s="666"/>
      <c r="EZR71" s="666"/>
      <c r="EZS71" s="666"/>
      <c r="EZT71" s="666"/>
      <c r="EZU71" s="666"/>
      <c r="EZV71" s="666"/>
      <c r="EZW71" s="666"/>
      <c r="EZX71" s="666"/>
      <c r="EZY71" s="1453"/>
      <c r="EZZ71" s="1453"/>
      <c r="FAA71" s="1453"/>
      <c r="FAB71" s="1454"/>
      <c r="FAC71" s="666"/>
      <c r="FAD71" s="666"/>
      <c r="FAE71" s="666"/>
      <c r="FAF71" s="1455"/>
      <c r="FAG71" s="666"/>
      <c r="FAH71" s="666"/>
      <c r="FAI71" s="666"/>
      <c r="FAJ71" s="666"/>
      <c r="FAK71" s="666"/>
      <c r="FAL71" s="666"/>
      <c r="FAM71" s="666"/>
      <c r="FAN71" s="666"/>
      <c r="FAO71" s="666"/>
      <c r="FAP71" s="1453"/>
      <c r="FAQ71" s="1453"/>
      <c r="FAR71" s="1453"/>
      <c r="FAS71" s="1454"/>
      <c r="FAT71" s="666"/>
      <c r="FAU71" s="666"/>
      <c r="FAV71" s="666"/>
      <c r="FAW71" s="1455"/>
      <c r="FAX71" s="666"/>
      <c r="FAY71" s="666"/>
      <c r="FAZ71" s="666"/>
      <c r="FBA71" s="666"/>
      <c r="FBB71" s="666"/>
      <c r="FBC71" s="666"/>
      <c r="FBD71" s="666"/>
      <c r="FBE71" s="666"/>
      <c r="FBF71" s="666"/>
      <c r="FBG71" s="1453"/>
      <c r="FBH71" s="1453"/>
      <c r="FBI71" s="1453"/>
      <c r="FBJ71" s="1454"/>
      <c r="FBK71" s="666"/>
      <c r="FBL71" s="666"/>
      <c r="FBM71" s="666"/>
      <c r="FBN71" s="1455"/>
      <c r="FBO71" s="666"/>
      <c r="FBP71" s="666"/>
      <c r="FBQ71" s="666"/>
      <c r="FBR71" s="666"/>
      <c r="FBS71" s="666"/>
      <c r="FBT71" s="666"/>
      <c r="FBU71" s="666"/>
      <c r="FBV71" s="666"/>
      <c r="FBW71" s="666"/>
      <c r="FBX71" s="1453"/>
      <c r="FBY71" s="1453"/>
      <c r="FBZ71" s="1453"/>
      <c r="FCA71" s="1454"/>
      <c r="FCB71" s="666"/>
      <c r="FCC71" s="666"/>
      <c r="FCD71" s="666"/>
      <c r="FCE71" s="1455"/>
      <c r="FCF71" s="666"/>
      <c r="FCG71" s="666"/>
      <c r="FCH71" s="666"/>
      <c r="FCI71" s="666"/>
      <c r="FCJ71" s="666"/>
      <c r="FCK71" s="666"/>
      <c r="FCL71" s="666"/>
      <c r="FCM71" s="666"/>
      <c r="FCN71" s="666"/>
      <c r="FCO71" s="1453"/>
      <c r="FCP71" s="1453"/>
      <c r="FCQ71" s="1453"/>
      <c r="FCR71" s="1454"/>
      <c r="FCS71" s="666"/>
      <c r="FCT71" s="666"/>
      <c r="FCU71" s="666"/>
      <c r="FCV71" s="1455"/>
      <c r="FCW71" s="666"/>
      <c r="FCX71" s="666"/>
      <c r="FCY71" s="666"/>
      <c r="FCZ71" s="666"/>
      <c r="FDA71" s="666"/>
      <c r="FDB71" s="666"/>
      <c r="FDC71" s="666"/>
      <c r="FDD71" s="666"/>
      <c r="FDE71" s="666"/>
      <c r="FDF71" s="1453"/>
      <c r="FDG71" s="1453"/>
      <c r="FDH71" s="1453"/>
      <c r="FDI71" s="1454"/>
      <c r="FDJ71" s="666"/>
      <c r="FDK71" s="666"/>
      <c r="FDL71" s="666"/>
      <c r="FDM71" s="1455"/>
      <c r="FDN71" s="666"/>
      <c r="FDO71" s="666"/>
      <c r="FDP71" s="666"/>
      <c r="FDQ71" s="666"/>
      <c r="FDR71" s="666"/>
      <c r="FDS71" s="666"/>
      <c r="FDT71" s="666"/>
      <c r="FDU71" s="666"/>
      <c r="FDV71" s="666"/>
      <c r="FDW71" s="1453"/>
      <c r="FDX71" s="1453"/>
      <c r="FDY71" s="1453"/>
      <c r="FDZ71" s="1454"/>
      <c r="FEA71" s="666"/>
      <c r="FEB71" s="666"/>
      <c r="FEC71" s="666"/>
      <c r="FED71" s="1455"/>
      <c r="FEE71" s="666"/>
      <c r="FEF71" s="666"/>
      <c r="FEG71" s="666"/>
      <c r="FEH71" s="666"/>
      <c r="FEI71" s="666"/>
      <c r="FEJ71" s="666"/>
      <c r="FEK71" s="666"/>
      <c r="FEL71" s="666"/>
      <c r="FEM71" s="666"/>
      <c r="FEN71" s="1453"/>
      <c r="FEO71" s="1453"/>
      <c r="FEP71" s="1453"/>
      <c r="FEQ71" s="1454"/>
      <c r="FER71" s="666"/>
      <c r="FES71" s="666"/>
      <c r="FET71" s="666"/>
      <c r="FEU71" s="1455"/>
      <c r="FEV71" s="666"/>
      <c r="FEW71" s="666"/>
      <c r="FEX71" s="666"/>
      <c r="FEY71" s="666"/>
      <c r="FEZ71" s="666"/>
      <c r="FFA71" s="666"/>
      <c r="FFB71" s="666"/>
      <c r="FFC71" s="666"/>
      <c r="FFD71" s="666"/>
      <c r="FFE71" s="1453"/>
      <c r="FFF71" s="1453"/>
      <c r="FFG71" s="1453"/>
      <c r="FFH71" s="1454"/>
      <c r="FFI71" s="666"/>
      <c r="FFJ71" s="666"/>
      <c r="FFK71" s="666"/>
      <c r="FFL71" s="1455"/>
      <c r="FFM71" s="666"/>
      <c r="FFN71" s="666"/>
      <c r="FFO71" s="666"/>
      <c r="FFP71" s="666"/>
      <c r="FFQ71" s="666"/>
      <c r="FFR71" s="666"/>
      <c r="FFS71" s="666"/>
      <c r="FFT71" s="666"/>
      <c r="FFU71" s="666"/>
      <c r="FFV71" s="1453"/>
      <c r="FFW71" s="1453"/>
      <c r="FFX71" s="1453"/>
      <c r="FFY71" s="1454"/>
      <c r="FFZ71" s="666"/>
      <c r="FGA71" s="666"/>
      <c r="FGB71" s="666"/>
      <c r="FGC71" s="1455"/>
      <c r="FGD71" s="666"/>
      <c r="FGE71" s="666"/>
      <c r="FGF71" s="666"/>
      <c r="FGG71" s="666"/>
      <c r="FGH71" s="666"/>
      <c r="FGI71" s="666"/>
      <c r="FGJ71" s="666"/>
      <c r="FGK71" s="666"/>
      <c r="FGL71" s="666"/>
      <c r="FGM71" s="1453"/>
      <c r="FGN71" s="1453"/>
      <c r="FGO71" s="1453"/>
      <c r="FGP71" s="1454"/>
      <c r="FGQ71" s="666"/>
      <c r="FGR71" s="666"/>
      <c r="FGS71" s="666"/>
      <c r="FGT71" s="1455"/>
      <c r="FGU71" s="666"/>
      <c r="FGV71" s="666"/>
      <c r="FGW71" s="666"/>
      <c r="FGX71" s="666"/>
      <c r="FGY71" s="666"/>
      <c r="FGZ71" s="666"/>
      <c r="FHA71" s="666"/>
      <c r="FHB71" s="666"/>
      <c r="FHC71" s="666"/>
      <c r="FHD71" s="1453"/>
      <c r="FHE71" s="1453"/>
      <c r="FHF71" s="1453"/>
      <c r="FHG71" s="1454"/>
      <c r="FHH71" s="666"/>
      <c r="FHI71" s="666"/>
      <c r="FHJ71" s="666"/>
      <c r="FHK71" s="1455"/>
      <c r="FHL71" s="666"/>
      <c r="FHM71" s="666"/>
      <c r="FHN71" s="666"/>
      <c r="FHO71" s="666"/>
      <c r="FHP71" s="666"/>
      <c r="FHQ71" s="666"/>
      <c r="FHR71" s="666"/>
      <c r="FHS71" s="666"/>
      <c r="FHT71" s="666"/>
      <c r="FHU71" s="1453"/>
      <c r="FHV71" s="1453"/>
      <c r="FHW71" s="1453"/>
      <c r="FHX71" s="1454"/>
      <c r="FHY71" s="666"/>
      <c r="FHZ71" s="666"/>
      <c r="FIA71" s="666"/>
      <c r="FIB71" s="1455"/>
      <c r="FIC71" s="666"/>
      <c r="FID71" s="666"/>
      <c r="FIE71" s="666"/>
      <c r="FIF71" s="666"/>
      <c r="FIG71" s="666"/>
      <c r="FIH71" s="666"/>
      <c r="FII71" s="666"/>
      <c r="FIJ71" s="666"/>
      <c r="FIK71" s="666"/>
      <c r="FIL71" s="1453"/>
      <c r="FIM71" s="1453"/>
      <c r="FIN71" s="1453"/>
      <c r="FIO71" s="1454"/>
      <c r="FIP71" s="666"/>
      <c r="FIQ71" s="666"/>
      <c r="FIR71" s="666"/>
      <c r="FIS71" s="1455"/>
      <c r="FIT71" s="666"/>
      <c r="FIU71" s="666"/>
      <c r="FIV71" s="666"/>
      <c r="FIW71" s="666"/>
      <c r="FIX71" s="666"/>
      <c r="FIY71" s="666"/>
      <c r="FIZ71" s="666"/>
      <c r="FJA71" s="666"/>
      <c r="FJB71" s="666"/>
      <c r="FJC71" s="1453"/>
      <c r="FJD71" s="1453"/>
      <c r="FJE71" s="1453"/>
      <c r="FJF71" s="1454"/>
      <c r="FJG71" s="666"/>
      <c r="FJH71" s="666"/>
      <c r="FJI71" s="666"/>
      <c r="FJJ71" s="1455"/>
      <c r="FJK71" s="666"/>
      <c r="FJL71" s="666"/>
      <c r="FJM71" s="666"/>
      <c r="FJN71" s="666"/>
      <c r="FJO71" s="666"/>
      <c r="FJP71" s="666"/>
      <c r="FJQ71" s="666"/>
      <c r="FJR71" s="666"/>
      <c r="FJS71" s="666"/>
      <c r="FJT71" s="1453"/>
      <c r="FJU71" s="1453"/>
      <c r="FJV71" s="1453"/>
      <c r="FJW71" s="1454"/>
      <c r="FJX71" s="666"/>
      <c r="FJY71" s="666"/>
      <c r="FJZ71" s="666"/>
      <c r="FKA71" s="1455"/>
      <c r="FKB71" s="666"/>
      <c r="FKC71" s="666"/>
      <c r="FKD71" s="666"/>
      <c r="FKE71" s="666"/>
      <c r="FKF71" s="666"/>
      <c r="FKG71" s="666"/>
      <c r="FKH71" s="666"/>
      <c r="FKI71" s="666"/>
      <c r="FKJ71" s="666"/>
      <c r="FKK71" s="1453"/>
      <c r="FKL71" s="1453"/>
      <c r="FKM71" s="1453"/>
      <c r="FKN71" s="1454"/>
      <c r="FKO71" s="666"/>
      <c r="FKP71" s="666"/>
      <c r="FKQ71" s="666"/>
      <c r="FKR71" s="1455"/>
      <c r="FKS71" s="666"/>
      <c r="FKT71" s="666"/>
      <c r="FKU71" s="666"/>
      <c r="FKV71" s="666"/>
      <c r="FKW71" s="666"/>
      <c r="FKX71" s="666"/>
      <c r="FKY71" s="666"/>
      <c r="FKZ71" s="666"/>
      <c r="FLA71" s="666"/>
      <c r="FLB71" s="1453"/>
      <c r="FLC71" s="1453"/>
      <c r="FLD71" s="1453"/>
      <c r="FLE71" s="1454"/>
      <c r="FLF71" s="666"/>
      <c r="FLG71" s="666"/>
      <c r="FLH71" s="666"/>
      <c r="FLI71" s="1455"/>
      <c r="FLJ71" s="666"/>
      <c r="FLK71" s="666"/>
      <c r="FLL71" s="666"/>
      <c r="FLM71" s="666"/>
      <c r="FLN71" s="666"/>
      <c r="FLO71" s="666"/>
      <c r="FLP71" s="666"/>
      <c r="FLQ71" s="666"/>
      <c r="FLR71" s="666"/>
      <c r="FLS71" s="1453"/>
      <c r="FLT71" s="1453"/>
      <c r="FLU71" s="1453"/>
      <c r="FLV71" s="1454"/>
      <c r="FLW71" s="666"/>
      <c r="FLX71" s="666"/>
      <c r="FLY71" s="666"/>
      <c r="FLZ71" s="1455"/>
      <c r="FMA71" s="666"/>
      <c r="FMB71" s="666"/>
      <c r="FMC71" s="666"/>
      <c r="FMD71" s="666"/>
      <c r="FME71" s="666"/>
      <c r="FMF71" s="666"/>
      <c r="FMG71" s="666"/>
      <c r="FMH71" s="666"/>
      <c r="FMI71" s="666"/>
      <c r="FMJ71" s="1453"/>
      <c r="FMK71" s="1453"/>
      <c r="FML71" s="1453"/>
      <c r="FMM71" s="1454"/>
      <c r="FMN71" s="666"/>
      <c r="FMO71" s="666"/>
      <c r="FMP71" s="666"/>
      <c r="FMQ71" s="1455"/>
      <c r="FMR71" s="666"/>
      <c r="FMS71" s="666"/>
      <c r="FMT71" s="666"/>
      <c r="FMU71" s="666"/>
      <c r="FMV71" s="666"/>
      <c r="FMW71" s="666"/>
      <c r="FMX71" s="666"/>
      <c r="FMY71" s="666"/>
      <c r="FMZ71" s="666"/>
      <c r="FNA71" s="1453"/>
      <c r="FNB71" s="1453"/>
      <c r="FNC71" s="1453"/>
      <c r="FND71" s="1454"/>
      <c r="FNE71" s="666"/>
      <c r="FNF71" s="666"/>
      <c r="FNG71" s="666"/>
      <c r="FNH71" s="1455"/>
      <c r="FNI71" s="666"/>
      <c r="FNJ71" s="666"/>
      <c r="FNK71" s="666"/>
      <c r="FNL71" s="666"/>
      <c r="FNM71" s="666"/>
      <c r="FNN71" s="666"/>
      <c r="FNO71" s="666"/>
      <c r="FNP71" s="666"/>
      <c r="FNQ71" s="666"/>
      <c r="FNR71" s="1453"/>
      <c r="FNS71" s="1453"/>
      <c r="FNT71" s="1453"/>
      <c r="FNU71" s="1454"/>
      <c r="FNV71" s="666"/>
      <c r="FNW71" s="666"/>
      <c r="FNX71" s="666"/>
      <c r="FNY71" s="1455"/>
      <c r="FNZ71" s="666"/>
      <c r="FOA71" s="666"/>
      <c r="FOB71" s="666"/>
      <c r="FOC71" s="666"/>
      <c r="FOD71" s="666"/>
      <c r="FOE71" s="666"/>
      <c r="FOF71" s="666"/>
      <c r="FOG71" s="666"/>
      <c r="FOH71" s="666"/>
      <c r="FOI71" s="1453"/>
      <c r="FOJ71" s="1453"/>
      <c r="FOK71" s="1453"/>
      <c r="FOL71" s="1454"/>
      <c r="FOM71" s="666"/>
      <c r="FON71" s="666"/>
      <c r="FOO71" s="666"/>
      <c r="FOP71" s="1455"/>
      <c r="FOQ71" s="666"/>
      <c r="FOR71" s="666"/>
      <c r="FOS71" s="666"/>
      <c r="FOT71" s="666"/>
      <c r="FOU71" s="666"/>
      <c r="FOV71" s="666"/>
      <c r="FOW71" s="666"/>
      <c r="FOX71" s="666"/>
      <c r="FOY71" s="666"/>
      <c r="FOZ71" s="1453"/>
      <c r="FPA71" s="1453"/>
      <c r="FPB71" s="1453"/>
      <c r="FPC71" s="1454"/>
      <c r="FPD71" s="666"/>
      <c r="FPE71" s="666"/>
      <c r="FPF71" s="666"/>
      <c r="FPG71" s="1455"/>
      <c r="FPH71" s="666"/>
      <c r="FPI71" s="666"/>
      <c r="FPJ71" s="666"/>
      <c r="FPK71" s="666"/>
      <c r="FPL71" s="666"/>
      <c r="FPM71" s="666"/>
      <c r="FPN71" s="666"/>
      <c r="FPO71" s="666"/>
      <c r="FPP71" s="666"/>
      <c r="FPQ71" s="1453"/>
      <c r="FPR71" s="1453"/>
      <c r="FPS71" s="1453"/>
      <c r="FPT71" s="1454"/>
      <c r="FPU71" s="666"/>
      <c r="FPV71" s="666"/>
      <c r="FPW71" s="666"/>
      <c r="FPX71" s="1455"/>
      <c r="FPY71" s="666"/>
      <c r="FPZ71" s="666"/>
      <c r="FQA71" s="666"/>
      <c r="FQB71" s="666"/>
      <c r="FQC71" s="666"/>
      <c r="FQD71" s="666"/>
      <c r="FQE71" s="666"/>
      <c r="FQF71" s="666"/>
      <c r="FQG71" s="666"/>
      <c r="FQH71" s="1453"/>
      <c r="FQI71" s="1453"/>
      <c r="FQJ71" s="1453"/>
      <c r="FQK71" s="1454"/>
      <c r="FQL71" s="666"/>
      <c r="FQM71" s="666"/>
      <c r="FQN71" s="666"/>
      <c r="FQO71" s="1455"/>
      <c r="FQP71" s="666"/>
      <c r="FQQ71" s="666"/>
      <c r="FQR71" s="666"/>
      <c r="FQS71" s="666"/>
      <c r="FQT71" s="666"/>
      <c r="FQU71" s="666"/>
      <c r="FQV71" s="666"/>
      <c r="FQW71" s="666"/>
      <c r="FQX71" s="666"/>
      <c r="FQY71" s="1453"/>
      <c r="FQZ71" s="1453"/>
      <c r="FRA71" s="1453"/>
      <c r="FRB71" s="1454"/>
      <c r="FRC71" s="666"/>
      <c r="FRD71" s="666"/>
      <c r="FRE71" s="666"/>
      <c r="FRF71" s="1455"/>
      <c r="FRG71" s="666"/>
      <c r="FRH71" s="666"/>
      <c r="FRI71" s="666"/>
      <c r="FRJ71" s="666"/>
      <c r="FRK71" s="666"/>
      <c r="FRL71" s="666"/>
      <c r="FRM71" s="666"/>
      <c r="FRN71" s="666"/>
      <c r="FRO71" s="666"/>
      <c r="FRP71" s="1453"/>
      <c r="FRQ71" s="1453"/>
      <c r="FRR71" s="1453"/>
      <c r="FRS71" s="1454"/>
      <c r="FRT71" s="666"/>
      <c r="FRU71" s="666"/>
      <c r="FRV71" s="666"/>
      <c r="FRW71" s="1455"/>
      <c r="FRX71" s="666"/>
      <c r="FRY71" s="666"/>
      <c r="FRZ71" s="666"/>
      <c r="FSA71" s="666"/>
      <c r="FSB71" s="666"/>
      <c r="FSC71" s="666"/>
      <c r="FSD71" s="666"/>
      <c r="FSE71" s="666"/>
      <c r="FSF71" s="666"/>
      <c r="FSG71" s="1453"/>
      <c r="FSH71" s="1453"/>
      <c r="FSI71" s="1453"/>
      <c r="FSJ71" s="1454"/>
      <c r="FSK71" s="666"/>
      <c r="FSL71" s="666"/>
      <c r="FSM71" s="666"/>
      <c r="FSN71" s="1455"/>
      <c r="FSO71" s="666"/>
      <c r="FSP71" s="666"/>
      <c r="FSQ71" s="666"/>
      <c r="FSR71" s="666"/>
      <c r="FSS71" s="666"/>
      <c r="FST71" s="666"/>
      <c r="FSU71" s="666"/>
      <c r="FSV71" s="666"/>
      <c r="FSW71" s="666"/>
      <c r="FSX71" s="1453"/>
      <c r="FSY71" s="1453"/>
      <c r="FSZ71" s="1453"/>
      <c r="FTA71" s="1454"/>
      <c r="FTB71" s="666"/>
      <c r="FTC71" s="666"/>
      <c r="FTD71" s="666"/>
      <c r="FTE71" s="1455"/>
      <c r="FTF71" s="666"/>
      <c r="FTG71" s="666"/>
      <c r="FTH71" s="666"/>
      <c r="FTI71" s="666"/>
      <c r="FTJ71" s="666"/>
      <c r="FTK71" s="666"/>
      <c r="FTL71" s="666"/>
      <c r="FTM71" s="666"/>
      <c r="FTN71" s="666"/>
      <c r="FTO71" s="1453"/>
      <c r="FTP71" s="1453"/>
      <c r="FTQ71" s="1453"/>
      <c r="FTR71" s="1454"/>
      <c r="FTS71" s="666"/>
      <c r="FTT71" s="666"/>
      <c r="FTU71" s="666"/>
      <c r="FTV71" s="1455"/>
      <c r="FTW71" s="666"/>
      <c r="FTX71" s="666"/>
      <c r="FTY71" s="666"/>
      <c r="FTZ71" s="666"/>
      <c r="FUA71" s="666"/>
      <c r="FUB71" s="666"/>
      <c r="FUC71" s="666"/>
      <c r="FUD71" s="666"/>
      <c r="FUE71" s="666"/>
      <c r="FUF71" s="1453"/>
      <c r="FUG71" s="1453"/>
      <c r="FUH71" s="1453"/>
      <c r="FUI71" s="1454"/>
      <c r="FUJ71" s="666"/>
      <c r="FUK71" s="666"/>
      <c r="FUL71" s="666"/>
      <c r="FUM71" s="1455"/>
      <c r="FUN71" s="666"/>
      <c r="FUO71" s="666"/>
      <c r="FUP71" s="666"/>
      <c r="FUQ71" s="666"/>
      <c r="FUR71" s="666"/>
      <c r="FUS71" s="666"/>
      <c r="FUT71" s="666"/>
      <c r="FUU71" s="666"/>
      <c r="FUV71" s="666"/>
      <c r="FUW71" s="1453"/>
      <c r="FUX71" s="1453"/>
      <c r="FUY71" s="1453"/>
      <c r="FUZ71" s="1454"/>
      <c r="FVA71" s="666"/>
      <c r="FVB71" s="666"/>
      <c r="FVC71" s="666"/>
      <c r="FVD71" s="1455"/>
      <c r="FVE71" s="666"/>
      <c r="FVF71" s="666"/>
      <c r="FVG71" s="666"/>
      <c r="FVH71" s="666"/>
      <c r="FVI71" s="666"/>
      <c r="FVJ71" s="666"/>
      <c r="FVK71" s="666"/>
      <c r="FVL71" s="666"/>
      <c r="FVM71" s="666"/>
      <c r="FVN71" s="1453"/>
      <c r="FVO71" s="1453"/>
      <c r="FVP71" s="1453"/>
      <c r="FVQ71" s="1454"/>
      <c r="FVR71" s="666"/>
      <c r="FVS71" s="666"/>
      <c r="FVT71" s="666"/>
      <c r="FVU71" s="1455"/>
      <c r="FVV71" s="666"/>
      <c r="FVW71" s="666"/>
      <c r="FVX71" s="666"/>
      <c r="FVY71" s="666"/>
      <c r="FVZ71" s="666"/>
      <c r="FWA71" s="666"/>
      <c r="FWB71" s="666"/>
      <c r="FWC71" s="666"/>
      <c r="FWD71" s="666"/>
      <c r="FWE71" s="1453"/>
      <c r="FWF71" s="1453"/>
      <c r="FWG71" s="1453"/>
      <c r="FWH71" s="1454"/>
      <c r="FWI71" s="666"/>
      <c r="FWJ71" s="666"/>
      <c r="FWK71" s="666"/>
      <c r="FWL71" s="1455"/>
      <c r="FWM71" s="666"/>
      <c r="FWN71" s="666"/>
      <c r="FWO71" s="666"/>
      <c r="FWP71" s="666"/>
      <c r="FWQ71" s="666"/>
      <c r="FWR71" s="666"/>
      <c r="FWS71" s="666"/>
      <c r="FWT71" s="666"/>
      <c r="FWU71" s="666"/>
      <c r="FWV71" s="1453"/>
      <c r="FWW71" s="1453"/>
      <c r="FWX71" s="1453"/>
      <c r="FWY71" s="1454"/>
      <c r="FWZ71" s="666"/>
      <c r="FXA71" s="666"/>
      <c r="FXB71" s="666"/>
      <c r="FXC71" s="1455"/>
      <c r="FXD71" s="666"/>
      <c r="FXE71" s="666"/>
      <c r="FXF71" s="666"/>
      <c r="FXG71" s="666"/>
      <c r="FXH71" s="666"/>
      <c r="FXI71" s="666"/>
      <c r="FXJ71" s="666"/>
      <c r="FXK71" s="666"/>
      <c r="FXL71" s="666"/>
      <c r="FXM71" s="1453"/>
      <c r="FXN71" s="1453"/>
      <c r="FXO71" s="1453"/>
      <c r="FXP71" s="1454"/>
      <c r="FXQ71" s="666"/>
      <c r="FXR71" s="666"/>
      <c r="FXS71" s="666"/>
      <c r="FXT71" s="1455"/>
      <c r="FXU71" s="666"/>
      <c r="FXV71" s="666"/>
      <c r="FXW71" s="666"/>
      <c r="FXX71" s="666"/>
      <c r="FXY71" s="666"/>
      <c r="FXZ71" s="666"/>
      <c r="FYA71" s="666"/>
      <c r="FYB71" s="666"/>
      <c r="FYC71" s="666"/>
      <c r="FYD71" s="1453"/>
      <c r="FYE71" s="1453"/>
      <c r="FYF71" s="1453"/>
      <c r="FYG71" s="1454"/>
      <c r="FYH71" s="666"/>
      <c r="FYI71" s="666"/>
      <c r="FYJ71" s="666"/>
      <c r="FYK71" s="1455"/>
      <c r="FYL71" s="666"/>
      <c r="FYM71" s="666"/>
      <c r="FYN71" s="666"/>
      <c r="FYO71" s="666"/>
      <c r="FYP71" s="666"/>
      <c r="FYQ71" s="666"/>
      <c r="FYR71" s="666"/>
      <c r="FYS71" s="666"/>
      <c r="FYT71" s="666"/>
      <c r="FYU71" s="1453"/>
      <c r="FYV71" s="1453"/>
      <c r="FYW71" s="1453"/>
      <c r="FYX71" s="1454"/>
      <c r="FYY71" s="666"/>
      <c r="FYZ71" s="666"/>
      <c r="FZA71" s="666"/>
      <c r="FZB71" s="1455"/>
      <c r="FZC71" s="666"/>
      <c r="FZD71" s="666"/>
      <c r="FZE71" s="666"/>
      <c r="FZF71" s="666"/>
      <c r="FZG71" s="666"/>
      <c r="FZH71" s="666"/>
      <c r="FZI71" s="666"/>
      <c r="FZJ71" s="666"/>
      <c r="FZK71" s="666"/>
      <c r="FZL71" s="1453"/>
      <c r="FZM71" s="1453"/>
      <c r="FZN71" s="1453"/>
      <c r="FZO71" s="1454"/>
      <c r="FZP71" s="666"/>
      <c r="FZQ71" s="666"/>
      <c r="FZR71" s="666"/>
      <c r="FZS71" s="1455"/>
      <c r="FZT71" s="666"/>
      <c r="FZU71" s="666"/>
      <c r="FZV71" s="666"/>
      <c r="FZW71" s="666"/>
      <c r="FZX71" s="666"/>
      <c r="FZY71" s="666"/>
      <c r="FZZ71" s="666"/>
      <c r="GAA71" s="666"/>
      <c r="GAB71" s="666"/>
      <c r="GAC71" s="1453"/>
      <c r="GAD71" s="1453"/>
      <c r="GAE71" s="1453"/>
      <c r="GAF71" s="1454"/>
      <c r="GAG71" s="666"/>
      <c r="GAH71" s="666"/>
      <c r="GAI71" s="666"/>
      <c r="GAJ71" s="1455"/>
      <c r="GAK71" s="666"/>
      <c r="GAL71" s="666"/>
      <c r="GAM71" s="666"/>
      <c r="GAN71" s="666"/>
      <c r="GAO71" s="666"/>
      <c r="GAP71" s="666"/>
      <c r="GAQ71" s="666"/>
      <c r="GAR71" s="666"/>
      <c r="GAS71" s="666"/>
      <c r="GAT71" s="1453"/>
      <c r="GAU71" s="1453"/>
      <c r="GAV71" s="1453"/>
      <c r="GAW71" s="1454"/>
      <c r="GAX71" s="666"/>
      <c r="GAY71" s="666"/>
      <c r="GAZ71" s="666"/>
      <c r="GBA71" s="1455"/>
      <c r="GBB71" s="666"/>
      <c r="GBC71" s="666"/>
      <c r="GBD71" s="666"/>
      <c r="GBE71" s="666"/>
      <c r="GBF71" s="666"/>
      <c r="GBG71" s="666"/>
      <c r="GBH71" s="666"/>
      <c r="GBI71" s="666"/>
      <c r="GBJ71" s="666"/>
      <c r="GBK71" s="1453"/>
      <c r="GBL71" s="1453"/>
      <c r="GBM71" s="1453"/>
      <c r="GBN71" s="1454"/>
      <c r="GBO71" s="666"/>
      <c r="GBP71" s="666"/>
      <c r="GBQ71" s="666"/>
      <c r="GBR71" s="1455"/>
      <c r="GBS71" s="666"/>
      <c r="GBT71" s="666"/>
      <c r="GBU71" s="666"/>
      <c r="GBV71" s="666"/>
      <c r="GBW71" s="666"/>
      <c r="GBX71" s="666"/>
      <c r="GBY71" s="666"/>
      <c r="GBZ71" s="666"/>
      <c r="GCA71" s="666"/>
      <c r="GCB71" s="1453"/>
      <c r="GCC71" s="1453"/>
      <c r="GCD71" s="1453"/>
      <c r="GCE71" s="1454"/>
      <c r="GCF71" s="666"/>
      <c r="GCG71" s="666"/>
      <c r="GCH71" s="666"/>
      <c r="GCI71" s="1455"/>
      <c r="GCJ71" s="666"/>
      <c r="GCK71" s="666"/>
      <c r="GCL71" s="666"/>
      <c r="GCM71" s="666"/>
      <c r="GCN71" s="666"/>
      <c r="GCO71" s="666"/>
      <c r="GCP71" s="666"/>
      <c r="GCQ71" s="666"/>
      <c r="GCR71" s="666"/>
      <c r="GCS71" s="1453"/>
      <c r="GCT71" s="1453"/>
      <c r="GCU71" s="1453"/>
      <c r="GCV71" s="1454"/>
      <c r="GCW71" s="666"/>
      <c r="GCX71" s="666"/>
      <c r="GCY71" s="666"/>
      <c r="GCZ71" s="1455"/>
      <c r="GDA71" s="666"/>
      <c r="GDB71" s="666"/>
      <c r="GDC71" s="666"/>
      <c r="GDD71" s="666"/>
      <c r="GDE71" s="666"/>
      <c r="GDF71" s="666"/>
      <c r="GDG71" s="666"/>
      <c r="GDH71" s="666"/>
      <c r="GDI71" s="666"/>
      <c r="GDJ71" s="1453"/>
      <c r="GDK71" s="1453"/>
      <c r="GDL71" s="1453"/>
      <c r="GDM71" s="1454"/>
      <c r="GDN71" s="666"/>
      <c r="GDO71" s="666"/>
      <c r="GDP71" s="666"/>
      <c r="GDQ71" s="1455"/>
      <c r="GDR71" s="666"/>
      <c r="GDS71" s="666"/>
      <c r="GDT71" s="666"/>
      <c r="GDU71" s="666"/>
      <c r="GDV71" s="666"/>
      <c r="GDW71" s="666"/>
      <c r="GDX71" s="666"/>
      <c r="GDY71" s="666"/>
      <c r="GDZ71" s="666"/>
      <c r="GEA71" s="1453"/>
      <c r="GEB71" s="1453"/>
      <c r="GEC71" s="1453"/>
      <c r="GED71" s="1454"/>
      <c r="GEE71" s="666"/>
      <c r="GEF71" s="666"/>
      <c r="GEG71" s="666"/>
      <c r="GEH71" s="1455"/>
      <c r="GEI71" s="666"/>
      <c r="GEJ71" s="666"/>
      <c r="GEK71" s="666"/>
      <c r="GEL71" s="666"/>
      <c r="GEM71" s="666"/>
      <c r="GEN71" s="666"/>
      <c r="GEO71" s="666"/>
      <c r="GEP71" s="666"/>
      <c r="GEQ71" s="666"/>
      <c r="GER71" s="1453"/>
      <c r="GES71" s="1453"/>
      <c r="GET71" s="1453"/>
      <c r="GEU71" s="1454"/>
      <c r="GEV71" s="666"/>
      <c r="GEW71" s="666"/>
      <c r="GEX71" s="666"/>
      <c r="GEY71" s="1455"/>
      <c r="GEZ71" s="666"/>
      <c r="GFA71" s="666"/>
      <c r="GFB71" s="666"/>
      <c r="GFC71" s="666"/>
      <c r="GFD71" s="666"/>
      <c r="GFE71" s="666"/>
      <c r="GFF71" s="666"/>
      <c r="GFG71" s="666"/>
      <c r="GFH71" s="666"/>
      <c r="GFI71" s="1453"/>
      <c r="GFJ71" s="1453"/>
      <c r="GFK71" s="1453"/>
      <c r="GFL71" s="1454"/>
      <c r="GFM71" s="666"/>
      <c r="GFN71" s="666"/>
      <c r="GFO71" s="666"/>
      <c r="GFP71" s="1455"/>
      <c r="GFQ71" s="666"/>
      <c r="GFR71" s="666"/>
      <c r="GFS71" s="666"/>
      <c r="GFT71" s="666"/>
      <c r="GFU71" s="666"/>
      <c r="GFV71" s="666"/>
      <c r="GFW71" s="666"/>
      <c r="GFX71" s="666"/>
      <c r="GFY71" s="666"/>
      <c r="GFZ71" s="1453"/>
      <c r="GGA71" s="1453"/>
      <c r="GGB71" s="1453"/>
      <c r="GGC71" s="1454"/>
      <c r="GGD71" s="666"/>
      <c r="GGE71" s="666"/>
      <c r="GGF71" s="666"/>
      <c r="GGG71" s="1455"/>
      <c r="GGH71" s="666"/>
      <c r="GGI71" s="666"/>
      <c r="GGJ71" s="666"/>
      <c r="GGK71" s="666"/>
      <c r="GGL71" s="666"/>
      <c r="GGM71" s="666"/>
      <c r="GGN71" s="666"/>
      <c r="GGO71" s="666"/>
      <c r="GGP71" s="666"/>
      <c r="GGQ71" s="1453"/>
      <c r="GGR71" s="1453"/>
      <c r="GGS71" s="1453"/>
      <c r="GGT71" s="1454"/>
      <c r="GGU71" s="666"/>
      <c r="GGV71" s="666"/>
      <c r="GGW71" s="666"/>
      <c r="GGX71" s="1455"/>
      <c r="GGY71" s="666"/>
      <c r="GGZ71" s="666"/>
      <c r="GHA71" s="666"/>
      <c r="GHB71" s="666"/>
      <c r="GHC71" s="666"/>
      <c r="GHD71" s="666"/>
      <c r="GHE71" s="666"/>
      <c r="GHF71" s="666"/>
      <c r="GHG71" s="666"/>
      <c r="GHH71" s="1453"/>
      <c r="GHI71" s="1453"/>
      <c r="GHJ71" s="1453"/>
      <c r="GHK71" s="1454"/>
      <c r="GHL71" s="666"/>
      <c r="GHM71" s="666"/>
      <c r="GHN71" s="666"/>
      <c r="GHO71" s="1455"/>
      <c r="GHP71" s="666"/>
      <c r="GHQ71" s="666"/>
      <c r="GHR71" s="666"/>
      <c r="GHS71" s="666"/>
      <c r="GHT71" s="666"/>
      <c r="GHU71" s="666"/>
      <c r="GHV71" s="666"/>
      <c r="GHW71" s="666"/>
      <c r="GHX71" s="666"/>
      <c r="GHY71" s="1453"/>
      <c r="GHZ71" s="1453"/>
      <c r="GIA71" s="1453"/>
      <c r="GIB71" s="1454"/>
      <c r="GIC71" s="666"/>
      <c r="GID71" s="666"/>
      <c r="GIE71" s="666"/>
      <c r="GIF71" s="1455"/>
      <c r="GIG71" s="666"/>
      <c r="GIH71" s="666"/>
      <c r="GII71" s="666"/>
      <c r="GIJ71" s="666"/>
      <c r="GIK71" s="666"/>
      <c r="GIL71" s="666"/>
      <c r="GIM71" s="666"/>
      <c r="GIN71" s="666"/>
      <c r="GIO71" s="666"/>
      <c r="GIP71" s="1453"/>
      <c r="GIQ71" s="1453"/>
      <c r="GIR71" s="1453"/>
      <c r="GIS71" s="1454"/>
      <c r="GIT71" s="666"/>
      <c r="GIU71" s="666"/>
      <c r="GIV71" s="666"/>
      <c r="GIW71" s="1455"/>
      <c r="GIX71" s="666"/>
      <c r="GIY71" s="666"/>
      <c r="GIZ71" s="666"/>
      <c r="GJA71" s="666"/>
      <c r="GJB71" s="666"/>
      <c r="GJC71" s="666"/>
      <c r="GJD71" s="666"/>
      <c r="GJE71" s="666"/>
      <c r="GJF71" s="666"/>
      <c r="GJG71" s="1453"/>
      <c r="GJH71" s="1453"/>
      <c r="GJI71" s="1453"/>
      <c r="GJJ71" s="1454"/>
      <c r="GJK71" s="666"/>
      <c r="GJL71" s="666"/>
      <c r="GJM71" s="666"/>
      <c r="GJN71" s="1455"/>
      <c r="GJO71" s="666"/>
      <c r="GJP71" s="666"/>
      <c r="GJQ71" s="666"/>
      <c r="GJR71" s="666"/>
      <c r="GJS71" s="666"/>
      <c r="GJT71" s="666"/>
      <c r="GJU71" s="666"/>
      <c r="GJV71" s="666"/>
      <c r="GJW71" s="666"/>
      <c r="GJX71" s="1453"/>
      <c r="GJY71" s="1453"/>
      <c r="GJZ71" s="1453"/>
      <c r="GKA71" s="1454"/>
      <c r="GKB71" s="666"/>
      <c r="GKC71" s="666"/>
      <c r="GKD71" s="666"/>
      <c r="GKE71" s="1455"/>
      <c r="GKF71" s="666"/>
      <c r="GKG71" s="666"/>
      <c r="GKH71" s="666"/>
      <c r="GKI71" s="666"/>
      <c r="GKJ71" s="666"/>
      <c r="GKK71" s="666"/>
      <c r="GKL71" s="666"/>
      <c r="GKM71" s="666"/>
      <c r="GKN71" s="666"/>
      <c r="GKO71" s="1453"/>
      <c r="GKP71" s="1453"/>
      <c r="GKQ71" s="1453"/>
      <c r="GKR71" s="1454"/>
      <c r="GKS71" s="666"/>
      <c r="GKT71" s="666"/>
      <c r="GKU71" s="666"/>
      <c r="GKV71" s="1455"/>
      <c r="GKW71" s="666"/>
      <c r="GKX71" s="666"/>
      <c r="GKY71" s="666"/>
      <c r="GKZ71" s="666"/>
      <c r="GLA71" s="666"/>
      <c r="GLB71" s="666"/>
      <c r="GLC71" s="666"/>
      <c r="GLD71" s="666"/>
      <c r="GLE71" s="666"/>
      <c r="GLF71" s="1453"/>
      <c r="GLG71" s="1453"/>
      <c r="GLH71" s="1453"/>
      <c r="GLI71" s="1454"/>
      <c r="GLJ71" s="666"/>
      <c r="GLK71" s="666"/>
      <c r="GLL71" s="666"/>
      <c r="GLM71" s="1455"/>
      <c r="GLN71" s="666"/>
      <c r="GLO71" s="666"/>
      <c r="GLP71" s="666"/>
      <c r="GLQ71" s="666"/>
      <c r="GLR71" s="666"/>
      <c r="GLS71" s="666"/>
      <c r="GLT71" s="666"/>
      <c r="GLU71" s="666"/>
      <c r="GLV71" s="666"/>
      <c r="GLW71" s="1453"/>
      <c r="GLX71" s="1453"/>
      <c r="GLY71" s="1453"/>
      <c r="GLZ71" s="1454"/>
      <c r="GMA71" s="666"/>
      <c r="GMB71" s="666"/>
      <c r="GMC71" s="666"/>
      <c r="GMD71" s="1455"/>
      <c r="GME71" s="666"/>
      <c r="GMF71" s="666"/>
      <c r="GMG71" s="666"/>
      <c r="GMH71" s="666"/>
      <c r="GMI71" s="666"/>
      <c r="GMJ71" s="666"/>
      <c r="GMK71" s="666"/>
      <c r="GML71" s="666"/>
      <c r="GMM71" s="666"/>
      <c r="GMN71" s="1453"/>
      <c r="GMO71" s="1453"/>
      <c r="GMP71" s="1453"/>
      <c r="GMQ71" s="1454"/>
      <c r="GMR71" s="666"/>
      <c r="GMS71" s="666"/>
      <c r="GMT71" s="666"/>
      <c r="GMU71" s="1455"/>
      <c r="GMV71" s="666"/>
      <c r="GMW71" s="666"/>
      <c r="GMX71" s="666"/>
      <c r="GMY71" s="666"/>
      <c r="GMZ71" s="666"/>
      <c r="GNA71" s="666"/>
      <c r="GNB71" s="666"/>
      <c r="GNC71" s="666"/>
      <c r="GND71" s="666"/>
      <c r="GNE71" s="1453"/>
      <c r="GNF71" s="1453"/>
      <c r="GNG71" s="1453"/>
      <c r="GNH71" s="1454"/>
      <c r="GNI71" s="666"/>
      <c r="GNJ71" s="666"/>
      <c r="GNK71" s="666"/>
      <c r="GNL71" s="1455"/>
      <c r="GNM71" s="666"/>
      <c r="GNN71" s="666"/>
      <c r="GNO71" s="666"/>
      <c r="GNP71" s="666"/>
      <c r="GNQ71" s="666"/>
      <c r="GNR71" s="666"/>
      <c r="GNS71" s="666"/>
      <c r="GNT71" s="666"/>
      <c r="GNU71" s="666"/>
      <c r="GNV71" s="1453"/>
      <c r="GNW71" s="1453"/>
      <c r="GNX71" s="1453"/>
      <c r="GNY71" s="1454"/>
      <c r="GNZ71" s="666"/>
      <c r="GOA71" s="666"/>
      <c r="GOB71" s="666"/>
      <c r="GOC71" s="1455"/>
      <c r="GOD71" s="666"/>
      <c r="GOE71" s="666"/>
      <c r="GOF71" s="666"/>
      <c r="GOG71" s="666"/>
      <c r="GOH71" s="666"/>
      <c r="GOI71" s="666"/>
      <c r="GOJ71" s="666"/>
      <c r="GOK71" s="666"/>
      <c r="GOL71" s="666"/>
      <c r="GOM71" s="1453"/>
      <c r="GON71" s="1453"/>
      <c r="GOO71" s="1453"/>
      <c r="GOP71" s="1454"/>
      <c r="GOQ71" s="666"/>
      <c r="GOR71" s="666"/>
      <c r="GOS71" s="666"/>
      <c r="GOT71" s="1455"/>
      <c r="GOU71" s="666"/>
      <c r="GOV71" s="666"/>
      <c r="GOW71" s="666"/>
      <c r="GOX71" s="666"/>
      <c r="GOY71" s="666"/>
      <c r="GOZ71" s="666"/>
      <c r="GPA71" s="666"/>
      <c r="GPB71" s="666"/>
      <c r="GPC71" s="666"/>
      <c r="GPD71" s="1453"/>
      <c r="GPE71" s="1453"/>
      <c r="GPF71" s="1453"/>
      <c r="GPG71" s="1454"/>
      <c r="GPH71" s="666"/>
      <c r="GPI71" s="666"/>
      <c r="GPJ71" s="666"/>
      <c r="GPK71" s="1455"/>
      <c r="GPL71" s="666"/>
      <c r="GPM71" s="666"/>
      <c r="GPN71" s="666"/>
      <c r="GPO71" s="666"/>
      <c r="GPP71" s="666"/>
      <c r="GPQ71" s="666"/>
      <c r="GPR71" s="666"/>
      <c r="GPS71" s="666"/>
      <c r="GPT71" s="666"/>
      <c r="GPU71" s="1453"/>
      <c r="GPV71" s="1453"/>
      <c r="GPW71" s="1453"/>
      <c r="GPX71" s="1454"/>
      <c r="GPY71" s="666"/>
      <c r="GPZ71" s="666"/>
      <c r="GQA71" s="666"/>
      <c r="GQB71" s="1455"/>
      <c r="GQC71" s="666"/>
      <c r="GQD71" s="666"/>
      <c r="GQE71" s="666"/>
      <c r="GQF71" s="666"/>
      <c r="GQG71" s="666"/>
      <c r="GQH71" s="666"/>
      <c r="GQI71" s="666"/>
      <c r="GQJ71" s="666"/>
      <c r="GQK71" s="666"/>
      <c r="GQL71" s="1453"/>
      <c r="GQM71" s="1453"/>
      <c r="GQN71" s="1453"/>
      <c r="GQO71" s="1454"/>
      <c r="GQP71" s="666"/>
      <c r="GQQ71" s="666"/>
      <c r="GQR71" s="666"/>
      <c r="GQS71" s="1455"/>
      <c r="GQT71" s="666"/>
      <c r="GQU71" s="666"/>
      <c r="GQV71" s="666"/>
      <c r="GQW71" s="666"/>
      <c r="GQX71" s="666"/>
      <c r="GQY71" s="666"/>
      <c r="GQZ71" s="666"/>
      <c r="GRA71" s="666"/>
      <c r="GRB71" s="666"/>
      <c r="GRC71" s="1453"/>
      <c r="GRD71" s="1453"/>
      <c r="GRE71" s="1453"/>
      <c r="GRF71" s="1454"/>
      <c r="GRG71" s="666"/>
      <c r="GRH71" s="666"/>
      <c r="GRI71" s="666"/>
      <c r="GRJ71" s="1455"/>
      <c r="GRK71" s="666"/>
      <c r="GRL71" s="666"/>
      <c r="GRM71" s="666"/>
      <c r="GRN71" s="666"/>
      <c r="GRO71" s="666"/>
      <c r="GRP71" s="666"/>
      <c r="GRQ71" s="666"/>
      <c r="GRR71" s="666"/>
      <c r="GRS71" s="666"/>
      <c r="GRT71" s="1453"/>
      <c r="GRU71" s="1453"/>
      <c r="GRV71" s="1453"/>
      <c r="GRW71" s="1454"/>
      <c r="GRX71" s="666"/>
      <c r="GRY71" s="666"/>
      <c r="GRZ71" s="666"/>
      <c r="GSA71" s="1455"/>
      <c r="GSB71" s="666"/>
      <c r="GSC71" s="666"/>
      <c r="GSD71" s="666"/>
      <c r="GSE71" s="666"/>
      <c r="GSF71" s="666"/>
      <c r="GSG71" s="666"/>
      <c r="GSH71" s="666"/>
      <c r="GSI71" s="666"/>
      <c r="GSJ71" s="666"/>
      <c r="GSK71" s="1453"/>
      <c r="GSL71" s="1453"/>
      <c r="GSM71" s="1453"/>
      <c r="GSN71" s="1454"/>
      <c r="GSO71" s="666"/>
      <c r="GSP71" s="666"/>
      <c r="GSQ71" s="666"/>
      <c r="GSR71" s="1455"/>
      <c r="GSS71" s="666"/>
      <c r="GST71" s="666"/>
      <c r="GSU71" s="666"/>
      <c r="GSV71" s="666"/>
      <c r="GSW71" s="666"/>
      <c r="GSX71" s="666"/>
      <c r="GSY71" s="666"/>
      <c r="GSZ71" s="666"/>
      <c r="GTA71" s="666"/>
      <c r="GTB71" s="1453"/>
      <c r="GTC71" s="1453"/>
      <c r="GTD71" s="1453"/>
      <c r="GTE71" s="1454"/>
      <c r="GTF71" s="666"/>
      <c r="GTG71" s="666"/>
      <c r="GTH71" s="666"/>
      <c r="GTI71" s="1455"/>
      <c r="GTJ71" s="666"/>
      <c r="GTK71" s="666"/>
      <c r="GTL71" s="666"/>
      <c r="GTM71" s="666"/>
      <c r="GTN71" s="666"/>
      <c r="GTO71" s="666"/>
      <c r="GTP71" s="666"/>
      <c r="GTQ71" s="666"/>
      <c r="GTR71" s="666"/>
      <c r="GTS71" s="1453"/>
      <c r="GTT71" s="1453"/>
      <c r="GTU71" s="1453"/>
      <c r="GTV71" s="1454"/>
      <c r="GTW71" s="666"/>
      <c r="GTX71" s="666"/>
      <c r="GTY71" s="666"/>
      <c r="GTZ71" s="1455"/>
      <c r="GUA71" s="666"/>
      <c r="GUB71" s="666"/>
      <c r="GUC71" s="666"/>
      <c r="GUD71" s="666"/>
      <c r="GUE71" s="666"/>
      <c r="GUF71" s="666"/>
      <c r="GUG71" s="666"/>
      <c r="GUH71" s="666"/>
      <c r="GUI71" s="666"/>
      <c r="GUJ71" s="1453"/>
      <c r="GUK71" s="1453"/>
      <c r="GUL71" s="1453"/>
      <c r="GUM71" s="1454"/>
      <c r="GUN71" s="666"/>
      <c r="GUO71" s="666"/>
      <c r="GUP71" s="666"/>
      <c r="GUQ71" s="1455"/>
      <c r="GUR71" s="666"/>
      <c r="GUS71" s="666"/>
      <c r="GUT71" s="666"/>
      <c r="GUU71" s="666"/>
      <c r="GUV71" s="666"/>
      <c r="GUW71" s="666"/>
      <c r="GUX71" s="666"/>
      <c r="GUY71" s="666"/>
      <c r="GUZ71" s="666"/>
      <c r="GVA71" s="1453"/>
      <c r="GVB71" s="1453"/>
      <c r="GVC71" s="1453"/>
      <c r="GVD71" s="1454"/>
      <c r="GVE71" s="666"/>
      <c r="GVF71" s="666"/>
      <c r="GVG71" s="666"/>
      <c r="GVH71" s="1455"/>
      <c r="GVI71" s="666"/>
      <c r="GVJ71" s="666"/>
      <c r="GVK71" s="666"/>
      <c r="GVL71" s="666"/>
      <c r="GVM71" s="666"/>
      <c r="GVN71" s="666"/>
      <c r="GVO71" s="666"/>
      <c r="GVP71" s="666"/>
      <c r="GVQ71" s="666"/>
      <c r="GVR71" s="1453"/>
      <c r="GVS71" s="1453"/>
      <c r="GVT71" s="1453"/>
      <c r="GVU71" s="1454"/>
      <c r="GVV71" s="666"/>
      <c r="GVW71" s="666"/>
      <c r="GVX71" s="666"/>
      <c r="GVY71" s="1455"/>
      <c r="GVZ71" s="666"/>
      <c r="GWA71" s="666"/>
      <c r="GWB71" s="666"/>
      <c r="GWC71" s="666"/>
      <c r="GWD71" s="666"/>
      <c r="GWE71" s="666"/>
      <c r="GWF71" s="666"/>
      <c r="GWG71" s="666"/>
      <c r="GWH71" s="666"/>
      <c r="GWI71" s="1453"/>
      <c r="GWJ71" s="1453"/>
      <c r="GWK71" s="1453"/>
      <c r="GWL71" s="1454"/>
      <c r="GWM71" s="666"/>
      <c r="GWN71" s="666"/>
      <c r="GWO71" s="666"/>
      <c r="GWP71" s="1455"/>
      <c r="GWQ71" s="666"/>
      <c r="GWR71" s="666"/>
      <c r="GWS71" s="666"/>
      <c r="GWT71" s="666"/>
      <c r="GWU71" s="666"/>
      <c r="GWV71" s="666"/>
      <c r="GWW71" s="666"/>
      <c r="GWX71" s="666"/>
      <c r="GWY71" s="666"/>
      <c r="GWZ71" s="1453"/>
      <c r="GXA71" s="1453"/>
      <c r="GXB71" s="1453"/>
      <c r="GXC71" s="1454"/>
      <c r="GXD71" s="666"/>
      <c r="GXE71" s="666"/>
      <c r="GXF71" s="666"/>
      <c r="GXG71" s="1455"/>
      <c r="GXH71" s="666"/>
      <c r="GXI71" s="666"/>
      <c r="GXJ71" s="666"/>
      <c r="GXK71" s="666"/>
      <c r="GXL71" s="666"/>
      <c r="GXM71" s="666"/>
      <c r="GXN71" s="666"/>
      <c r="GXO71" s="666"/>
      <c r="GXP71" s="666"/>
      <c r="GXQ71" s="1453"/>
      <c r="GXR71" s="1453"/>
      <c r="GXS71" s="1453"/>
      <c r="GXT71" s="1454"/>
      <c r="GXU71" s="666"/>
      <c r="GXV71" s="666"/>
      <c r="GXW71" s="666"/>
      <c r="GXX71" s="1455"/>
      <c r="GXY71" s="666"/>
      <c r="GXZ71" s="666"/>
      <c r="GYA71" s="666"/>
      <c r="GYB71" s="666"/>
      <c r="GYC71" s="666"/>
      <c r="GYD71" s="666"/>
      <c r="GYE71" s="666"/>
      <c r="GYF71" s="666"/>
      <c r="GYG71" s="666"/>
      <c r="GYH71" s="1453"/>
      <c r="GYI71" s="1453"/>
      <c r="GYJ71" s="1453"/>
      <c r="GYK71" s="1454"/>
      <c r="GYL71" s="666"/>
      <c r="GYM71" s="666"/>
      <c r="GYN71" s="666"/>
      <c r="GYO71" s="1455"/>
      <c r="GYP71" s="666"/>
      <c r="GYQ71" s="666"/>
      <c r="GYR71" s="666"/>
      <c r="GYS71" s="666"/>
      <c r="GYT71" s="666"/>
      <c r="GYU71" s="666"/>
      <c r="GYV71" s="666"/>
      <c r="GYW71" s="666"/>
      <c r="GYX71" s="666"/>
      <c r="GYY71" s="1453"/>
      <c r="GYZ71" s="1453"/>
      <c r="GZA71" s="1453"/>
      <c r="GZB71" s="1454"/>
      <c r="GZC71" s="666"/>
      <c r="GZD71" s="666"/>
      <c r="GZE71" s="666"/>
      <c r="GZF71" s="1455"/>
      <c r="GZG71" s="666"/>
      <c r="GZH71" s="666"/>
      <c r="GZI71" s="666"/>
      <c r="GZJ71" s="666"/>
      <c r="GZK71" s="666"/>
      <c r="GZL71" s="666"/>
      <c r="GZM71" s="666"/>
      <c r="GZN71" s="666"/>
      <c r="GZO71" s="666"/>
      <c r="GZP71" s="1453"/>
      <c r="GZQ71" s="1453"/>
      <c r="GZR71" s="1453"/>
      <c r="GZS71" s="1454"/>
      <c r="GZT71" s="666"/>
      <c r="GZU71" s="666"/>
      <c r="GZV71" s="666"/>
      <c r="GZW71" s="1455"/>
      <c r="GZX71" s="666"/>
      <c r="GZY71" s="666"/>
      <c r="GZZ71" s="666"/>
      <c r="HAA71" s="666"/>
      <c r="HAB71" s="666"/>
      <c r="HAC71" s="666"/>
      <c r="HAD71" s="666"/>
      <c r="HAE71" s="666"/>
      <c r="HAF71" s="666"/>
      <c r="HAG71" s="1453"/>
      <c r="HAH71" s="1453"/>
      <c r="HAI71" s="1453"/>
      <c r="HAJ71" s="1454"/>
      <c r="HAK71" s="666"/>
      <c r="HAL71" s="666"/>
      <c r="HAM71" s="666"/>
      <c r="HAN71" s="1455"/>
      <c r="HAO71" s="666"/>
      <c r="HAP71" s="666"/>
      <c r="HAQ71" s="666"/>
      <c r="HAR71" s="666"/>
      <c r="HAS71" s="666"/>
      <c r="HAT71" s="666"/>
      <c r="HAU71" s="666"/>
      <c r="HAV71" s="666"/>
      <c r="HAW71" s="666"/>
      <c r="HAX71" s="1453"/>
      <c r="HAY71" s="1453"/>
      <c r="HAZ71" s="1453"/>
      <c r="HBA71" s="1454"/>
      <c r="HBB71" s="666"/>
      <c r="HBC71" s="666"/>
      <c r="HBD71" s="666"/>
      <c r="HBE71" s="1455"/>
      <c r="HBF71" s="666"/>
      <c r="HBG71" s="666"/>
      <c r="HBH71" s="666"/>
      <c r="HBI71" s="666"/>
      <c r="HBJ71" s="666"/>
      <c r="HBK71" s="666"/>
      <c r="HBL71" s="666"/>
      <c r="HBM71" s="666"/>
      <c r="HBN71" s="666"/>
      <c r="HBO71" s="1453"/>
      <c r="HBP71" s="1453"/>
      <c r="HBQ71" s="1453"/>
      <c r="HBR71" s="1454"/>
      <c r="HBS71" s="666"/>
      <c r="HBT71" s="666"/>
      <c r="HBU71" s="666"/>
      <c r="HBV71" s="1455"/>
      <c r="HBW71" s="666"/>
      <c r="HBX71" s="666"/>
      <c r="HBY71" s="666"/>
      <c r="HBZ71" s="666"/>
      <c r="HCA71" s="666"/>
      <c r="HCB71" s="666"/>
      <c r="HCC71" s="666"/>
      <c r="HCD71" s="666"/>
      <c r="HCE71" s="666"/>
      <c r="HCF71" s="1453"/>
      <c r="HCG71" s="1453"/>
      <c r="HCH71" s="1453"/>
      <c r="HCI71" s="1454"/>
      <c r="HCJ71" s="666"/>
      <c r="HCK71" s="666"/>
      <c r="HCL71" s="666"/>
      <c r="HCM71" s="1455"/>
      <c r="HCN71" s="666"/>
      <c r="HCO71" s="666"/>
      <c r="HCP71" s="666"/>
      <c r="HCQ71" s="666"/>
      <c r="HCR71" s="666"/>
      <c r="HCS71" s="666"/>
      <c r="HCT71" s="666"/>
      <c r="HCU71" s="666"/>
      <c r="HCV71" s="666"/>
      <c r="HCW71" s="1453"/>
      <c r="HCX71" s="1453"/>
      <c r="HCY71" s="1453"/>
      <c r="HCZ71" s="1454"/>
      <c r="HDA71" s="666"/>
      <c r="HDB71" s="666"/>
      <c r="HDC71" s="666"/>
      <c r="HDD71" s="1455"/>
      <c r="HDE71" s="666"/>
      <c r="HDF71" s="666"/>
      <c r="HDG71" s="666"/>
      <c r="HDH71" s="666"/>
      <c r="HDI71" s="666"/>
      <c r="HDJ71" s="666"/>
      <c r="HDK71" s="666"/>
      <c r="HDL71" s="666"/>
      <c r="HDM71" s="666"/>
      <c r="HDN71" s="1453"/>
      <c r="HDO71" s="1453"/>
      <c r="HDP71" s="1453"/>
      <c r="HDQ71" s="1454"/>
      <c r="HDR71" s="666"/>
      <c r="HDS71" s="666"/>
      <c r="HDT71" s="666"/>
      <c r="HDU71" s="1455"/>
      <c r="HDV71" s="666"/>
      <c r="HDW71" s="666"/>
      <c r="HDX71" s="666"/>
      <c r="HDY71" s="666"/>
      <c r="HDZ71" s="666"/>
      <c r="HEA71" s="666"/>
      <c r="HEB71" s="666"/>
      <c r="HEC71" s="666"/>
      <c r="HED71" s="666"/>
      <c r="HEE71" s="1453"/>
      <c r="HEF71" s="1453"/>
      <c r="HEG71" s="1453"/>
      <c r="HEH71" s="1454"/>
      <c r="HEI71" s="666"/>
      <c r="HEJ71" s="666"/>
      <c r="HEK71" s="666"/>
      <c r="HEL71" s="1455"/>
      <c r="HEM71" s="666"/>
      <c r="HEN71" s="666"/>
      <c r="HEO71" s="666"/>
      <c r="HEP71" s="666"/>
      <c r="HEQ71" s="666"/>
      <c r="HER71" s="666"/>
      <c r="HES71" s="666"/>
      <c r="HET71" s="666"/>
      <c r="HEU71" s="666"/>
      <c r="HEV71" s="1453"/>
      <c r="HEW71" s="1453"/>
      <c r="HEX71" s="1453"/>
      <c r="HEY71" s="1454"/>
      <c r="HEZ71" s="666"/>
      <c r="HFA71" s="666"/>
      <c r="HFB71" s="666"/>
      <c r="HFC71" s="1455"/>
      <c r="HFD71" s="666"/>
      <c r="HFE71" s="666"/>
      <c r="HFF71" s="666"/>
      <c r="HFG71" s="666"/>
      <c r="HFH71" s="666"/>
      <c r="HFI71" s="666"/>
      <c r="HFJ71" s="666"/>
      <c r="HFK71" s="666"/>
      <c r="HFL71" s="666"/>
      <c r="HFM71" s="1453"/>
      <c r="HFN71" s="1453"/>
      <c r="HFO71" s="1453"/>
      <c r="HFP71" s="1454"/>
      <c r="HFQ71" s="666"/>
      <c r="HFR71" s="666"/>
      <c r="HFS71" s="666"/>
      <c r="HFT71" s="1455"/>
      <c r="HFU71" s="666"/>
      <c r="HFV71" s="666"/>
      <c r="HFW71" s="666"/>
      <c r="HFX71" s="666"/>
      <c r="HFY71" s="666"/>
      <c r="HFZ71" s="666"/>
      <c r="HGA71" s="666"/>
      <c r="HGB71" s="666"/>
      <c r="HGC71" s="666"/>
      <c r="HGD71" s="1453"/>
      <c r="HGE71" s="1453"/>
      <c r="HGF71" s="1453"/>
      <c r="HGG71" s="1454"/>
      <c r="HGH71" s="666"/>
      <c r="HGI71" s="666"/>
      <c r="HGJ71" s="666"/>
      <c r="HGK71" s="1455"/>
      <c r="HGL71" s="666"/>
      <c r="HGM71" s="666"/>
      <c r="HGN71" s="666"/>
      <c r="HGO71" s="666"/>
      <c r="HGP71" s="666"/>
      <c r="HGQ71" s="666"/>
      <c r="HGR71" s="666"/>
      <c r="HGS71" s="666"/>
      <c r="HGT71" s="666"/>
      <c r="HGU71" s="1453"/>
      <c r="HGV71" s="1453"/>
      <c r="HGW71" s="1453"/>
      <c r="HGX71" s="1454"/>
      <c r="HGY71" s="666"/>
      <c r="HGZ71" s="666"/>
      <c r="HHA71" s="666"/>
      <c r="HHB71" s="1455"/>
      <c r="HHC71" s="666"/>
      <c r="HHD71" s="666"/>
      <c r="HHE71" s="666"/>
      <c r="HHF71" s="666"/>
      <c r="HHG71" s="666"/>
      <c r="HHH71" s="666"/>
      <c r="HHI71" s="666"/>
      <c r="HHJ71" s="666"/>
      <c r="HHK71" s="666"/>
      <c r="HHL71" s="1453"/>
      <c r="HHM71" s="1453"/>
      <c r="HHN71" s="1453"/>
      <c r="HHO71" s="1454"/>
      <c r="HHP71" s="666"/>
      <c r="HHQ71" s="666"/>
      <c r="HHR71" s="666"/>
      <c r="HHS71" s="1455"/>
      <c r="HHT71" s="666"/>
      <c r="HHU71" s="666"/>
      <c r="HHV71" s="666"/>
      <c r="HHW71" s="666"/>
      <c r="HHX71" s="666"/>
      <c r="HHY71" s="666"/>
      <c r="HHZ71" s="666"/>
      <c r="HIA71" s="666"/>
      <c r="HIB71" s="666"/>
      <c r="HIC71" s="1453"/>
      <c r="HID71" s="1453"/>
      <c r="HIE71" s="1453"/>
      <c r="HIF71" s="1454"/>
      <c r="HIG71" s="666"/>
      <c r="HIH71" s="666"/>
      <c r="HII71" s="666"/>
      <c r="HIJ71" s="1455"/>
      <c r="HIK71" s="666"/>
      <c r="HIL71" s="666"/>
      <c r="HIM71" s="666"/>
      <c r="HIN71" s="666"/>
      <c r="HIO71" s="666"/>
      <c r="HIP71" s="666"/>
      <c r="HIQ71" s="666"/>
      <c r="HIR71" s="666"/>
      <c r="HIS71" s="666"/>
      <c r="HIT71" s="1453"/>
      <c r="HIU71" s="1453"/>
      <c r="HIV71" s="1453"/>
      <c r="HIW71" s="1454"/>
      <c r="HIX71" s="666"/>
      <c r="HIY71" s="666"/>
      <c r="HIZ71" s="666"/>
      <c r="HJA71" s="1455"/>
      <c r="HJB71" s="666"/>
      <c r="HJC71" s="666"/>
      <c r="HJD71" s="666"/>
      <c r="HJE71" s="666"/>
      <c r="HJF71" s="666"/>
      <c r="HJG71" s="666"/>
      <c r="HJH71" s="666"/>
      <c r="HJI71" s="666"/>
      <c r="HJJ71" s="666"/>
      <c r="HJK71" s="1453"/>
      <c r="HJL71" s="1453"/>
      <c r="HJM71" s="1453"/>
      <c r="HJN71" s="1454"/>
      <c r="HJO71" s="666"/>
      <c r="HJP71" s="666"/>
      <c r="HJQ71" s="666"/>
      <c r="HJR71" s="1455"/>
      <c r="HJS71" s="666"/>
      <c r="HJT71" s="666"/>
      <c r="HJU71" s="666"/>
      <c r="HJV71" s="666"/>
      <c r="HJW71" s="666"/>
      <c r="HJX71" s="666"/>
      <c r="HJY71" s="666"/>
      <c r="HJZ71" s="666"/>
      <c r="HKA71" s="666"/>
      <c r="HKB71" s="1453"/>
      <c r="HKC71" s="1453"/>
      <c r="HKD71" s="1453"/>
      <c r="HKE71" s="1454"/>
      <c r="HKF71" s="666"/>
      <c r="HKG71" s="666"/>
      <c r="HKH71" s="666"/>
      <c r="HKI71" s="1455"/>
      <c r="HKJ71" s="666"/>
      <c r="HKK71" s="666"/>
      <c r="HKL71" s="666"/>
      <c r="HKM71" s="666"/>
      <c r="HKN71" s="666"/>
      <c r="HKO71" s="666"/>
      <c r="HKP71" s="666"/>
      <c r="HKQ71" s="666"/>
      <c r="HKR71" s="666"/>
      <c r="HKS71" s="1453"/>
      <c r="HKT71" s="1453"/>
      <c r="HKU71" s="1453"/>
      <c r="HKV71" s="1454"/>
      <c r="HKW71" s="666"/>
      <c r="HKX71" s="666"/>
      <c r="HKY71" s="666"/>
      <c r="HKZ71" s="1455"/>
      <c r="HLA71" s="666"/>
      <c r="HLB71" s="666"/>
      <c r="HLC71" s="666"/>
      <c r="HLD71" s="666"/>
      <c r="HLE71" s="666"/>
      <c r="HLF71" s="666"/>
      <c r="HLG71" s="666"/>
      <c r="HLH71" s="666"/>
      <c r="HLI71" s="666"/>
      <c r="HLJ71" s="1453"/>
      <c r="HLK71" s="1453"/>
      <c r="HLL71" s="1453"/>
      <c r="HLM71" s="1454"/>
      <c r="HLN71" s="666"/>
      <c r="HLO71" s="666"/>
      <c r="HLP71" s="666"/>
      <c r="HLQ71" s="1455"/>
      <c r="HLR71" s="666"/>
      <c r="HLS71" s="666"/>
      <c r="HLT71" s="666"/>
      <c r="HLU71" s="666"/>
      <c r="HLV71" s="666"/>
      <c r="HLW71" s="666"/>
      <c r="HLX71" s="666"/>
      <c r="HLY71" s="666"/>
      <c r="HLZ71" s="666"/>
      <c r="HMA71" s="1453"/>
      <c r="HMB71" s="1453"/>
      <c r="HMC71" s="1453"/>
      <c r="HMD71" s="1454"/>
      <c r="HME71" s="666"/>
      <c r="HMF71" s="666"/>
      <c r="HMG71" s="666"/>
      <c r="HMH71" s="1455"/>
      <c r="HMI71" s="666"/>
      <c r="HMJ71" s="666"/>
      <c r="HMK71" s="666"/>
      <c r="HML71" s="666"/>
      <c r="HMM71" s="666"/>
      <c r="HMN71" s="666"/>
      <c r="HMO71" s="666"/>
      <c r="HMP71" s="666"/>
      <c r="HMQ71" s="666"/>
      <c r="HMR71" s="1453"/>
      <c r="HMS71" s="1453"/>
      <c r="HMT71" s="1453"/>
      <c r="HMU71" s="1454"/>
      <c r="HMV71" s="666"/>
      <c r="HMW71" s="666"/>
      <c r="HMX71" s="666"/>
      <c r="HMY71" s="1455"/>
      <c r="HMZ71" s="666"/>
      <c r="HNA71" s="666"/>
      <c r="HNB71" s="666"/>
      <c r="HNC71" s="666"/>
      <c r="HND71" s="666"/>
      <c r="HNE71" s="666"/>
      <c r="HNF71" s="666"/>
      <c r="HNG71" s="666"/>
      <c r="HNH71" s="666"/>
      <c r="HNI71" s="1453"/>
      <c r="HNJ71" s="1453"/>
      <c r="HNK71" s="1453"/>
      <c r="HNL71" s="1454"/>
      <c r="HNM71" s="666"/>
      <c r="HNN71" s="666"/>
      <c r="HNO71" s="666"/>
      <c r="HNP71" s="1455"/>
      <c r="HNQ71" s="666"/>
      <c r="HNR71" s="666"/>
      <c r="HNS71" s="666"/>
      <c r="HNT71" s="666"/>
      <c r="HNU71" s="666"/>
      <c r="HNV71" s="666"/>
      <c r="HNW71" s="666"/>
      <c r="HNX71" s="666"/>
      <c r="HNY71" s="666"/>
      <c r="HNZ71" s="1453"/>
      <c r="HOA71" s="1453"/>
      <c r="HOB71" s="1453"/>
      <c r="HOC71" s="1454"/>
      <c r="HOD71" s="666"/>
      <c r="HOE71" s="666"/>
      <c r="HOF71" s="666"/>
      <c r="HOG71" s="1455"/>
      <c r="HOH71" s="666"/>
      <c r="HOI71" s="666"/>
      <c r="HOJ71" s="666"/>
      <c r="HOK71" s="666"/>
      <c r="HOL71" s="666"/>
      <c r="HOM71" s="666"/>
      <c r="HON71" s="666"/>
      <c r="HOO71" s="666"/>
      <c r="HOP71" s="666"/>
      <c r="HOQ71" s="1453"/>
      <c r="HOR71" s="1453"/>
      <c r="HOS71" s="1453"/>
      <c r="HOT71" s="1454"/>
      <c r="HOU71" s="666"/>
      <c r="HOV71" s="666"/>
      <c r="HOW71" s="666"/>
      <c r="HOX71" s="1455"/>
      <c r="HOY71" s="666"/>
      <c r="HOZ71" s="666"/>
      <c r="HPA71" s="666"/>
      <c r="HPB71" s="666"/>
      <c r="HPC71" s="666"/>
      <c r="HPD71" s="666"/>
      <c r="HPE71" s="666"/>
      <c r="HPF71" s="666"/>
      <c r="HPG71" s="666"/>
      <c r="HPH71" s="1453"/>
      <c r="HPI71" s="1453"/>
      <c r="HPJ71" s="1453"/>
      <c r="HPK71" s="1454"/>
      <c r="HPL71" s="666"/>
      <c r="HPM71" s="666"/>
      <c r="HPN71" s="666"/>
      <c r="HPO71" s="1455"/>
      <c r="HPP71" s="666"/>
      <c r="HPQ71" s="666"/>
      <c r="HPR71" s="666"/>
      <c r="HPS71" s="666"/>
      <c r="HPT71" s="666"/>
      <c r="HPU71" s="666"/>
      <c r="HPV71" s="666"/>
      <c r="HPW71" s="666"/>
      <c r="HPX71" s="666"/>
      <c r="HPY71" s="1453"/>
      <c r="HPZ71" s="1453"/>
      <c r="HQA71" s="1453"/>
      <c r="HQB71" s="1454"/>
      <c r="HQC71" s="666"/>
      <c r="HQD71" s="666"/>
      <c r="HQE71" s="666"/>
      <c r="HQF71" s="1455"/>
      <c r="HQG71" s="666"/>
      <c r="HQH71" s="666"/>
      <c r="HQI71" s="666"/>
      <c r="HQJ71" s="666"/>
      <c r="HQK71" s="666"/>
      <c r="HQL71" s="666"/>
      <c r="HQM71" s="666"/>
      <c r="HQN71" s="666"/>
      <c r="HQO71" s="666"/>
      <c r="HQP71" s="1453"/>
      <c r="HQQ71" s="1453"/>
      <c r="HQR71" s="1453"/>
      <c r="HQS71" s="1454"/>
      <c r="HQT71" s="666"/>
      <c r="HQU71" s="666"/>
      <c r="HQV71" s="666"/>
      <c r="HQW71" s="1455"/>
      <c r="HQX71" s="666"/>
      <c r="HQY71" s="666"/>
      <c r="HQZ71" s="666"/>
      <c r="HRA71" s="666"/>
      <c r="HRB71" s="666"/>
      <c r="HRC71" s="666"/>
      <c r="HRD71" s="666"/>
      <c r="HRE71" s="666"/>
      <c r="HRF71" s="666"/>
      <c r="HRG71" s="1453"/>
      <c r="HRH71" s="1453"/>
      <c r="HRI71" s="1453"/>
      <c r="HRJ71" s="1454"/>
      <c r="HRK71" s="666"/>
      <c r="HRL71" s="666"/>
      <c r="HRM71" s="666"/>
      <c r="HRN71" s="1455"/>
      <c r="HRO71" s="666"/>
      <c r="HRP71" s="666"/>
      <c r="HRQ71" s="666"/>
      <c r="HRR71" s="666"/>
      <c r="HRS71" s="666"/>
      <c r="HRT71" s="666"/>
      <c r="HRU71" s="666"/>
      <c r="HRV71" s="666"/>
      <c r="HRW71" s="666"/>
      <c r="HRX71" s="1453"/>
      <c r="HRY71" s="1453"/>
      <c r="HRZ71" s="1453"/>
      <c r="HSA71" s="1454"/>
      <c r="HSB71" s="666"/>
      <c r="HSC71" s="666"/>
      <c r="HSD71" s="666"/>
      <c r="HSE71" s="1455"/>
      <c r="HSF71" s="666"/>
      <c r="HSG71" s="666"/>
      <c r="HSH71" s="666"/>
      <c r="HSI71" s="666"/>
      <c r="HSJ71" s="666"/>
      <c r="HSK71" s="666"/>
      <c r="HSL71" s="666"/>
      <c r="HSM71" s="666"/>
      <c r="HSN71" s="666"/>
      <c r="HSO71" s="1453"/>
      <c r="HSP71" s="1453"/>
      <c r="HSQ71" s="1453"/>
      <c r="HSR71" s="1454"/>
      <c r="HSS71" s="666"/>
      <c r="HST71" s="666"/>
      <c r="HSU71" s="666"/>
      <c r="HSV71" s="1455"/>
      <c r="HSW71" s="666"/>
      <c r="HSX71" s="666"/>
      <c r="HSY71" s="666"/>
      <c r="HSZ71" s="666"/>
      <c r="HTA71" s="666"/>
      <c r="HTB71" s="666"/>
      <c r="HTC71" s="666"/>
      <c r="HTD71" s="666"/>
      <c r="HTE71" s="666"/>
      <c r="HTF71" s="1453"/>
      <c r="HTG71" s="1453"/>
      <c r="HTH71" s="1453"/>
      <c r="HTI71" s="1454"/>
      <c r="HTJ71" s="666"/>
      <c r="HTK71" s="666"/>
      <c r="HTL71" s="666"/>
      <c r="HTM71" s="1455"/>
      <c r="HTN71" s="666"/>
      <c r="HTO71" s="666"/>
      <c r="HTP71" s="666"/>
      <c r="HTQ71" s="666"/>
      <c r="HTR71" s="666"/>
      <c r="HTS71" s="666"/>
      <c r="HTT71" s="666"/>
      <c r="HTU71" s="666"/>
      <c r="HTV71" s="666"/>
      <c r="HTW71" s="1453"/>
      <c r="HTX71" s="1453"/>
      <c r="HTY71" s="1453"/>
      <c r="HTZ71" s="1454"/>
      <c r="HUA71" s="666"/>
      <c r="HUB71" s="666"/>
      <c r="HUC71" s="666"/>
      <c r="HUD71" s="1455"/>
      <c r="HUE71" s="666"/>
      <c r="HUF71" s="666"/>
      <c r="HUG71" s="666"/>
      <c r="HUH71" s="666"/>
      <c r="HUI71" s="666"/>
      <c r="HUJ71" s="666"/>
      <c r="HUK71" s="666"/>
      <c r="HUL71" s="666"/>
      <c r="HUM71" s="666"/>
      <c r="HUN71" s="1453"/>
      <c r="HUO71" s="1453"/>
      <c r="HUP71" s="1453"/>
      <c r="HUQ71" s="1454"/>
      <c r="HUR71" s="666"/>
      <c r="HUS71" s="666"/>
      <c r="HUT71" s="666"/>
      <c r="HUU71" s="1455"/>
      <c r="HUV71" s="666"/>
      <c r="HUW71" s="666"/>
      <c r="HUX71" s="666"/>
      <c r="HUY71" s="666"/>
      <c r="HUZ71" s="666"/>
      <c r="HVA71" s="666"/>
      <c r="HVB71" s="666"/>
      <c r="HVC71" s="666"/>
      <c r="HVD71" s="666"/>
      <c r="HVE71" s="1453"/>
      <c r="HVF71" s="1453"/>
      <c r="HVG71" s="1453"/>
      <c r="HVH71" s="1454"/>
      <c r="HVI71" s="666"/>
      <c r="HVJ71" s="666"/>
      <c r="HVK71" s="666"/>
      <c r="HVL71" s="1455"/>
      <c r="HVM71" s="666"/>
      <c r="HVN71" s="666"/>
      <c r="HVO71" s="666"/>
      <c r="HVP71" s="666"/>
      <c r="HVQ71" s="666"/>
      <c r="HVR71" s="666"/>
      <c r="HVS71" s="666"/>
      <c r="HVT71" s="666"/>
      <c r="HVU71" s="666"/>
      <c r="HVV71" s="1453"/>
      <c r="HVW71" s="1453"/>
      <c r="HVX71" s="1453"/>
      <c r="HVY71" s="1454"/>
      <c r="HVZ71" s="666"/>
      <c r="HWA71" s="666"/>
      <c r="HWB71" s="666"/>
      <c r="HWC71" s="1455"/>
      <c r="HWD71" s="666"/>
      <c r="HWE71" s="666"/>
      <c r="HWF71" s="666"/>
      <c r="HWG71" s="666"/>
      <c r="HWH71" s="666"/>
      <c r="HWI71" s="666"/>
      <c r="HWJ71" s="666"/>
      <c r="HWK71" s="666"/>
      <c r="HWL71" s="666"/>
      <c r="HWM71" s="1453"/>
      <c r="HWN71" s="1453"/>
      <c r="HWO71" s="1453"/>
      <c r="HWP71" s="1454"/>
      <c r="HWQ71" s="666"/>
      <c r="HWR71" s="666"/>
      <c r="HWS71" s="666"/>
      <c r="HWT71" s="1455"/>
      <c r="HWU71" s="666"/>
      <c r="HWV71" s="666"/>
      <c r="HWW71" s="666"/>
      <c r="HWX71" s="666"/>
      <c r="HWY71" s="666"/>
      <c r="HWZ71" s="666"/>
      <c r="HXA71" s="666"/>
      <c r="HXB71" s="666"/>
      <c r="HXC71" s="666"/>
      <c r="HXD71" s="1453"/>
      <c r="HXE71" s="1453"/>
      <c r="HXF71" s="1453"/>
      <c r="HXG71" s="1454"/>
      <c r="HXH71" s="666"/>
      <c r="HXI71" s="666"/>
      <c r="HXJ71" s="666"/>
      <c r="HXK71" s="1455"/>
      <c r="HXL71" s="666"/>
      <c r="HXM71" s="666"/>
      <c r="HXN71" s="666"/>
      <c r="HXO71" s="666"/>
      <c r="HXP71" s="666"/>
      <c r="HXQ71" s="666"/>
      <c r="HXR71" s="666"/>
      <c r="HXS71" s="666"/>
      <c r="HXT71" s="666"/>
      <c r="HXU71" s="1453"/>
      <c r="HXV71" s="1453"/>
      <c r="HXW71" s="1453"/>
      <c r="HXX71" s="1454"/>
      <c r="HXY71" s="666"/>
      <c r="HXZ71" s="666"/>
      <c r="HYA71" s="666"/>
      <c r="HYB71" s="1455"/>
      <c r="HYC71" s="666"/>
      <c r="HYD71" s="666"/>
      <c r="HYE71" s="666"/>
      <c r="HYF71" s="666"/>
      <c r="HYG71" s="666"/>
      <c r="HYH71" s="666"/>
      <c r="HYI71" s="666"/>
      <c r="HYJ71" s="666"/>
      <c r="HYK71" s="666"/>
      <c r="HYL71" s="1453"/>
      <c r="HYM71" s="1453"/>
      <c r="HYN71" s="1453"/>
      <c r="HYO71" s="1454"/>
      <c r="HYP71" s="666"/>
      <c r="HYQ71" s="666"/>
      <c r="HYR71" s="666"/>
      <c r="HYS71" s="1455"/>
      <c r="HYT71" s="666"/>
      <c r="HYU71" s="666"/>
      <c r="HYV71" s="666"/>
      <c r="HYW71" s="666"/>
      <c r="HYX71" s="666"/>
      <c r="HYY71" s="666"/>
      <c r="HYZ71" s="666"/>
      <c r="HZA71" s="666"/>
      <c r="HZB71" s="666"/>
      <c r="HZC71" s="1453"/>
      <c r="HZD71" s="1453"/>
      <c r="HZE71" s="1453"/>
      <c r="HZF71" s="1454"/>
      <c r="HZG71" s="666"/>
      <c r="HZH71" s="666"/>
      <c r="HZI71" s="666"/>
      <c r="HZJ71" s="1455"/>
      <c r="HZK71" s="666"/>
      <c r="HZL71" s="666"/>
      <c r="HZM71" s="666"/>
      <c r="HZN71" s="666"/>
      <c r="HZO71" s="666"/>
      <c r="HZP71" s="666"/>
      <c r="HZQ71" s="666"/>
      <c r="HZR71" s="666"/>
      <c r="HZS71" s="666"/>
      <c r="HZT71" s="1453"/>
      <c r="HZU71" s="1453"/>
      <c r="HZV71" s="1453"/>
      <c r="HZW71" s="1454"/>
      <c r="HZX71" s="666"/>
      <c r="HZY71" s="666"/>
      <c r="HZZ71" s="666"/>
      <c r="IAA71" s="1455"/>
      <c r="IAB71" s="666"/>
      <c r="IAC71" s="666"/>
      <c r="IAD71" s="666"/>
      <c r="IAE71" s="666"/>
      <c r="IAF71" s="666"/>
      <c r="IAG71" s="666"/>
      <c r="IAH71" s="666"/>
      <c r="IAI71" s="666"/>
      <c r="IAJ71" s="666"/>
      <c r="IAK71" s="1453"/>
      <c r="IAL71" s="1453"/>
      <c r="IAM71" s="1453"/>
      <c r="IAN71" s="1454"/>
      <c r="IAO71" s="666"/>
      <c r="IAP71" s="666"/>
      <c r="IAQ71" s="666"/>
      <c r="IAR71" s="1455"/>
      <c r="IAS71" s="666"/>
      <c r="IAT71" s="666"/>
      <c r="IAU71" s="666"/>
      <c r="IAV71" s="666"/>
      <c r="IAW71" s="666"/>
      <c r="IAX71" s="666"/>
      <c r="IAY71" s="666"/>
      <c r="IAZ71" s="666"/>
      <c r="IBA71" s="666"/>
      <c r="IBB71" s="1453"/>
      <c r="IBC71" s="1453"/>
      <c r="IBD71" s="1453"/>
      <c r="IBE71" s="1454"/>
      <c r="IBF71" s="666"/>
      <c r="IBG71" s="666"/>
      <c r="IBH71" s="666"/>
      <c r="IBI71" s="1455"/>
      <c r="IBJ71" s="666"/>
      <c r="IBK71" s="666"/>
      <c r="IBL71" s="666"/>
      <c r="IBM71" s="666"/>
      <c r="IBN71" s="666"/>
      <c r="IBO71" s="666"/>
      <c r="IBP71" s="666"/>
      <c r="IBQ71" s="666"/>
      <c r="IBR71" s="666"/>
      <c r="IBS71" s="1453"/>
      <c r="IBT71" s="1453"/>
      <c r="IBU71" s="1453"/>
      <c r="IBV71" s="1454"/>
      <c r="IBW71" s="666"/>
      <c r="IBX71" s="666"/>
      <c r="IBY71" s="666"/>
      <c r="IBZ71" s="1455"/>
      <c r="ICA71" s="666"/>
      <c r="ICB71" s="666"/>
      <c r="ICC71" s="666"/>
      <c r="ICD71" s="666"/>
      <c r="ICE71" s="666"/>
      <c r="ICF71" s="666"/>
      <c r="ICG71" s="666"/>
      <c r="ICH71" s="666"/>
      <c r="ICI71" s="666"/>
      <c r="ICJ71" s="1453"/>
      <c r="ICK71" s="1453"/>
      <c r="ICL71" s="1453"/>
      <c r="ICM71" s="1454"/>
      <c r="ICN71" s="666"/>
      <c r="ICO71" s="666"/>
      <c r="ICP71" s="666"/>
      <c r="ICQ71" s="1455"/>
      <c r="ICR71" s="666"/>
      <c r="ICS71" s="666"/>
      <c r="ICT71" s="666"/>
      <c r="ICU71" s="666"/>
      <c r="ICV71" s="666"/>
      <c r="ICW71" s="666"/>
      <c r="ICX71" s="666"/>
      <c r="ICY71" s="666"/>
      <c r="ICZ71" s="666"/>
      <c r="IDA71" s="1453"/>
      <c r="IDB71" s="1453"/>
      <c r="IDC71" s="1453"/>
      <c r="IDD71" s="1454"/>
      <c r="IDE71" s="666"/>
      <c r="IDF71" s="666"/>
      <c r="IDG71" s="666"/>
      <c r="IDH71" s="1455"/>
      <c r="IDI71" s="666"/>
      <c r="IDJ71" s="666"/>
      <c r="IDK71" s="666"/>
      <c r="IDL71" s="666"/>
      <c r="IDM71" s="666"/>
      <c r="IDN71" s="666"/>
      <c r="IDO71" s="666"/>
      <c r="IDP71" s="666"/>
      <c r="IDQ71" s="666"/>
      <c r="IDR71" s="1453"/>
      <c r="IDS71" s="1453"/>
      <c r="IDT71" s="1453"/>
      <c r="IDU71" s="1454"/>
      <c r="IDV71" s="666"/>
      <c r="IDW71" s="666"/>
      <c r="IDX71" s="666"/>
      <c r="IDY71" s="1455"/>
      <c r="IDZ71" s="666"/>
      <c r="IEA71" s="666"/>
      <c r="IEB71" s="666"/>
      <c r="IEC71" s="666"/>
      <c r="IED71" s="666"/>
      <c r="IEE71" s="666"/>
      <c r="IEF71" s="666"/>
      <c r="IEG71" s="666"/>
      <c r="IEH71" s="666"/>
      <c r="IEI71" s="1453"/>
      <c r="IEJ71" s="1453"/>
      <c r="IEK71" s="1453"/>
      <c r="IEL71" s="1454"/>
      <c r="IEM71" s="666"/>
      <c r="IEN71" s="666"/>
      <c r="IEO71" s="666"/>
      <c r="IEP71" s="1455"/>
      <c r="IEQ71" s="666"/>
      <c r="IER71" s="666"/>
      <c r="IES71" s="666"/>
      <c r="IET71" s="666"/>
      <c r="IEU71" s="666"/>
      <c r="IEV71" s="666"/>
      <c r="IEW71" s="666"/>
      <c r="IEX71" s="666"/>
      <c r="IEY71" s="666"/>
      <c r="IEZ71" s="1453"/>
      <c r="IFA71" s="1453"/>
      <c r="IFB71" s="1453"/>
      <c r="IFC71" s="1454"/>
      <c r="IFD71" s="666"/>
      <c r="IFE71" s="666"/>
      <c r="IFF71" s="666"/>
      <c r="IFG71" s="1455"/>
      <c r="IFH71" s="666"/>
      <c r="IFI71" s="666"/>
      <c r="IFJ71" s="666"/>
      <c r="IFK71" s="666"/>
      <c r="IFL71" s="666"/>
      <c r="IFM71" s="666"/>
      <c r="IFN71" s="666"/>
      <c r="IFO71" s="666"/>
      <c r="IFP71" s="666"/>
      <c r="IFQ71" s="1453"/>
      <c r="IFR71" s="1453"/>
      <c r="IFS71" s="1453"/>
      <c r="IFT71" s="1454"/>
      <c r="IFU71" s="666"/>
      <c r="IFV71" s="666"/>
      <c r="IFW71" s="666"/>
      <c r="IFX71" s="1455"/>
      <c r="IFY71" s="666"/>
      <c r="IFZ71" s="666"/>
      <c r="IGA71" s="666"/>
      <c r="IGB71" s="666"/>
      <c r="IGC71" s="666"/>
      <c r="IGD71" s="666"/>
      <c r="IGE71" s="666"/>
      <c r="IGF71" s="666"/>
      <c r="IGG71" s="666"/>
      <c r="IGH71" s="1453"/>
      <c r="IGI71" s="1453"/>
      <c r="IGJ71" s="1453"/>
      <c r="IGK71" s="1454"/>
      <c r="IGL71" s="666"/>
      <c r="IGM71" s="666"/>
      <c r="IGN71" s="666"/>
      <c r="IGO71" s="1455"/>
      <c r="IGP71" s="666"/>
      <c r="IGQ71" s="666"/>
      <c r="IGR71" s="666"/>
      <c r="IGS71" s="666"/>
      <c r="IGT71" s="666"/>
      <c r="IGU71" s="666"/>
      <c r="IGV71" s="666"/>
      <c r="IGW71" s="666"/>
      <c r="IGX71" s="666"/>
      <c r="IGY71" s="1453"/>
      <c r="IGZ71" s="1453"/>
      <c r="IHA71" s="1453"/>
      <c r="IHB71" s="1454"/>
      <c r="IHC71" s="666"/>
      <c r="IHD71" s="666"/>
      <c r="IHE71" s="666"/>
      <c r="IHF71" s="1455"/>
      <c r="IHG71" s="666"/>
      <c r="IHH71" s="666"/>
      <c r="IHI71" s="666"/>
      <c r="IHJ71" s="666"/>
      <c r="IHK71" s="666"/>
      <c r="IHL71" s="666"/>
      <c r="IHM71" s="666"/>
      <c r="IHN71" s="666"/>
      <c r="IHO71" s="666"/>
      <c r="IHP71" s="1453"/>
      <c r="IHQ71" s="1453"/>
      <c r="IHR71" s="1453"/>
      <c r="IHS71" s="1454"/>
      <c r="IHT71" s="666"/>
      <c r="IHU71" s="666"/>
      <c r="IHV71" s="666"/>
      <c r="IHW71" s="1455"/>
      <c r="IHX71" s="666"/>
      <c r="IHY71" s="666"/>
      <c r="IHZ71" s="666"/>
      <c r="IIA71" s="666"/>
      <c r="IIB71" s="666"/>
      <c r="IIC71" s="666"/>
      <c r="IID71" s="666"/>
      <c r="IIE71" s="666"/>
      <c r="IIF71" s="666"/>
      <c r="IIG71" s="1453"/>
      <c r="IIH71" s="1453"/>
      <c r="III71" s="1453"/>
      <c r="IIJ71" s="1454"/>
      <c r="IIK71" s="666"/>
      <c r="IIL71" s="666"/>
      <c r="IIM71" s="666"/>
      <c r="IIN71" s="1455"/>
      <c r="IIO71" s="666"/>
      <c r="IIP71" s="666"/>
      <c r="IIQ71" s="666"/>
      <c r="IIR71" s="666"/>
      <c r="IIS71" s="666"/>
      <c r="IIT71" s="666"/>
      <c r="IIU71" s="666"/>
      <c r="IIV71" s="666"/>
      <c r="IIW71" s="666"/>
      <c r="IIX71" s="1453"/>
      <c r="IIY71" s="1453"/>
      <c r="IIZ71" s="1453"/>
      <c r="IJA71" s="1454"/>
      <c r="IJB71" s="666"/>
      <c r="IJC71" s="666"/>
      <c r="IJD71" s="666"/>
      <c r="IJE71" s="1455"/>
      <c r="IJF71" s="666"/>
      <c r="IJG71" s="666"/>
      <c r="IJH71" s="666"/>
      <c r="IJI71" s="666"/>
      <c r="IJJ71" s="666"/>
      <c r="IJK71" s="666"/>
      <c r="IJL71" s="666"/>
      <c r="IJM71" s="666"/>
      <c r="IJN71" s="666"/>
      <c r="IJO71" s="1453"/>
      <c r="IJP71" s="1453"/>
      <c r="IJQ71" s="1453"/>
      <c r="IJR71" s="1454"/>
      <c r="IJS71" s="666"/>
      <c r="IJT71" s="666"/>
      <c r="IJU71" s="666"/>
      <c r="IJV71" s="1455"/>
      <c r="IJW71" s="666"/>
      <c r="IJX71" s="666"/>
      <c r="IJY71" s="666"/>
      <c r="IJZ71" s="666"/>
      <c r="IKA71" s="666"/>
      <c r="IKB71" s="666"/>
      <c r="IKC71" s="666"/>
      <c r="IKD71" s="666"/>
      <c r="IKE71" s="666"/>
      <c r="IKF71" s="1453"/>
      <c r="IKG71" s="1453"/>
      <c r="IKH71" s="1453"/>
      <c r="IKI71" s="1454"/>
      <c r="IKJ71" s="666"/>
      <c r="IKK71" s="666"/>
      <c r="IKL71" s="666"/>
      <c r="IKM71" s="1455"/>
      <c r="IKN71" s="666"/>
      <c r="IKO71" s="666"/>
      <c r="IKP71" s="666"/>
      <c r="IKQ71" s="666"/>
      <c r="IKR71" s="666"/>
      <c r="IKS71" s="666"/>
      <c r="IKT71" s="666"/>
      <c r="IKU71" s="666"/>
      <c r="IKV71" s="666"/>
      <c r="IKW71" s="1453"/>
      <c r="IKX71" s="1453"/>
      <c r="IKY71" s="1453"/>
      <c r="IKZ71" s="1454"/>
      <c r="ILA71" s="666"/>
      <c r="ILB71" s="666"/>
      <c r="ILC71" s="666"/>
      <c r="ILD71" s="1455"/>
      <c r="ILE71" s="666"/>
      <c r="ILF71" s="666"/>
      <c r="ILG71" s="666"/>
      <c r="ILH71" s="666"/>
      <c r="ILI71" s="666"/>
      <c r="ILJ71" s="666"/>
      <c r="ILK71" s="666"/>
      <c r="ILL71" s="666"/>
      <c r="ILM71" s="666"/>
      <c r="ILN71" s="1453"/>
      <c r="ILO71" s="1453"/>
      <c r="ILP71" s="1453"/>
      <c r="ILQ71" s="1454"/>
      <c r="ILR71" s="666"/>
      <c r="ILS71" s="666"/>
      <c r="ILT71" s="666"/>
      <c r="ILU71" s="1455"/>
      <c r="ILV71" s="666"/>
      <c r="ILW71" s="666"/>
      <c r="ILX71" s="666"/>
      <c r="ILY71" s="666"/>
      <c r="ILZ71" s="666"/>
      <c r="IMA71" s="666"/>
      <c r="IMB71" s="666"/>
      <c r="IMC71" s="666"/>
      <c r="IMD71" s="666"/>
      <c r="IME71" s="1453"/>
      <c r="IMF71" s="1453"/>
      <c r="IMG71" s="1453"/>
      <c r="IMH71" s="1454"/>
      <c r="IMI71" s="666"/>
      <c r="IMJ71" s="666"/>
      <c r="IMK71" s="666"/>
      <c r="IML71" s="1455"/>
      <c r="IMM71" s="666"/>
      <c r="IMN71" s="666"/>
      <c r="IMO71" s="666"/>
      <c r="IMP71" s="666"/>
      <c r="IMQ71" s="666"/>
      <c r="IMR71" s="666"/>
      <c r="IMS71" s="666"/>
      <c r="IMT71" s="666"/>
      <c r="IMU71" s="666"/>
      <c r="IMV71" s="1453"/>
      <c r="IMW71" s="1453"/>
      <c r="IMX71" s="1453"/>
      <c r="IMY71" s="1454"/>
      <c r="IMZ71" s="666"/>
      <c r="INA71" s="666"/>
      <c r="INB71" s="666"/>
      <c r="INC71" s="1455"/>
      <c r="IND71" s="666"/>
      <c r="INE71" s="666"/>
      <c r="INF71" s="666"/>
      <c r="ING71" s="666"/>
      <c r="INH71" s="666"/>
      <c r="INI71" s="666"/>
      <c r="INJ71" s="666"/>
      <c r="INK71" s="666"/>
      <c r="INL71" s="666"/>
      <c r="INM71" s="1453"/>
      <c r="INN71" s="1453"/>
      <c r="INO71" s="1453"/>
      <c r="INP71" s="1454"/>
      <c r="INQ71" s="666"/>
      <c r="INR71" s="666"/>
      <c r="INS71" s="666"/>
      <c r="INT71" s="1455"/>
      <c r="INU71" s="666"/>
      <c r="INV71" s="666"/>
      <c r="INW71" s="666"/>
      <c r="INX71" s="666"/>
      <c r="INY71" s="666"/>
      <c r="INZ71" s="666"/>
      <c r="IOA71" s="666"/>
      <c r="IOB71" s="666"/>
      <c r="IOC71" s="666"/>
      <c r="IOD71" s="1453"/>
      <c r="IOE71" s="1453"/>
      <c r="IOF71" s="1453"/>
      <c r="IOG71" s="1454"/>
      <c r="IOH71" s="666"/>
      <c r="IOI71" s="666"/>
      <c r="IOJ71" s="666"/>
      <c r="IOK71" s="1455"/>
      <c r="IOL71" s="666"/>
      <c r="IOM71" s="666"/>
      <c r="ION71" s="666"/>
      <c r="IOO71" s="666"/>
      <c r="IOP71" s="666"/>
      <c r="IOQ71" s="666"/>
      <c r="IOR71" s="666"/>
      <c r="IOS71" s="666"/>
      <c r="IOT71" s="666"/>
      <c r="IOU71" s="1453"/>
      <c r="IOV71" s="1453"/>
      <c r="IOW71" s="1453"/>
      <c r="IOX71" s="1454"/>
      <c r="IOY71" s="666"/>
      <c r="IOZ71" s="666"/>
      <c r="IPA71" s="666"/>
      <c r="IPB71" s="1455"/>
      <c r="IPC71" s="666"/>
      <c r="IPD71" s="666"/>
      <c r="IPE71" s="666"/>
      <c r="IPF71" s="666"/>
      <c r="IPG71" s="666"/>
      <c r="IPH71" s="666"/>
      <c r="IPI71" s="666"/>
      <c r="IPJ71" s="666"/>
      <c r="IPK71" s="666"/>
      <c r="IPL71" s="1453"/>
      <c r="IPM71" s="1453"/>
      <c r="IPN71" s="1453"/>
      <c r="IPO71" s="1454"/>
      <c r="IPP71" s="666"/>
      <c r="IPQ71" s="666"/>
      <c r="IPR71" s="666"/>
      <c r="IPS71" s="1455"/>
      <c r="IPT71" s="666"/>
      <c r="IPU71" s="666"/>
      <c r="IPV71" s="666"/>
      <c r="IPW71" s="666"/>
      <c r="IPX71" s="666"/>
      <c r="IPY71" s="666"/>
      <c r="IPZ71" s="666"/>
      <c r="IQA71" s="666"/>
      <c r="IQB71" s="666"/>
      <c r="IQC71" s="1453"/>
      <c r="IQD71" s="1453"/>
      <c r="IQE71" s="1453"/>
      <c r="IQF71" s="1454"/>
      <c r="IQG71" s="666"/>
      <c r="IQH71" s="666"/>
      <c r="IQI71" s="666"/>
      <c r="IQJ71" s="1455"/>
      <c r="IQK71" s="666"/>
      <c r="IQL71" s="666"/>
      <c r="IQM71" s="666"/>
      <c r="IQN71" s="666"/>
      <c r="IQO71" s="666"/>
      <c r="IQP71" s="666"/>
      <c r="IQQ71" s="666"/>
      <c r="IQR71" s="666"/>
      <c r="IQS71" s="666"/>
      <c r="IQT71" s="1453"/>
      <c r="IQU71" s="1453"/>
      <c r="IQV71" s="1453"/>
      <c r="IQW71" s="1454"/>
      <c r="IQX71" s="666"/>
      <c r="IQY71" s="666"/>
      <c r="IQZ71" s="666"/>
      <c r="IRA71" s="1455"/>
      <c r="IRB71" s="666"/>
      <c r="IRC71" s="666"/>
      <c r="IRD71" s="666"/>
      <c r="IRE71" s="666"/>
      <c r="IRF71" s="666"/>
      <c r="IRG71" s="666"/>
      <c r="IRH71" s="666"/>
      <c r="IRI71" s="666"/>
      <c r="IRJ71" s="666"/>
      <c r="IRK71" s="1453"/>
      <c r="IRL71" s="1453"/>
      <c r="IRM71" s="1453"/>
      <c r="IRN71" s="1454"/>
      <c r="IRO71" s="666"/>
      <c r="IRP71" s="666"/>
      <c r="IRQ71" s="666"/>
      <c r="IRR71" s="1455"/>
      <c r="IRS71" s="666"/>
      <c r="IRT71" s="666"/>
      <c r="IRU71" s="666"/>
      <c r="IRV71" s="666"/>
      <c r="IRW71" s="666"/>
      <c r="IRX71" s="666"/>
      <c r="IRY71" s="666"/>
      <c r="IRZ71" s="666"/>
      <c r="ISA71" s="666"/>
      <c r="ISB71" s="1453"/>
      <c r="ISC71" s="1453"/>
      <c r="ISD71" s="1453"/>
      <c r="ISE71" s="1454"/>
      <c r="ISF71" s="666"/>
      <c r="ISG71" s="666"/>
      <c r="ISH71" s="666"/>
      <c r="ISI71" s="1455"/>
      <c r="ISJ71" s="666"/>
      <c r="ISK71" s="666"/>
      <c r="ISL71" s="666"/>
      <c r="ISM71" s="666"/>
      <c r="ISN71" s="666"/>
      <c r="ISO71" s="666"/>
      <c r="ISP71" s="666"/>
      <c r="ISQ71" s="666"/>
      <c r="ISR71" s="666"/>
      <c r="ISS71" s="1453"/>
      <c r="IST71" s="1453"/>
      <c r="ISU71" s="1453"/>
      <c r="ISV71" s="1454"/>
      <c r="ISW71" s="666"/>
      <c r="ISX71" s="666"/>
      <c r="ISY71" s="666"/>
      <c r="ISZ71" s="1455"/>
      <c r="ITA71" s="666"/>
      <c r="ITB71" s="666"/>
      <c r="ITC71" s="666"/>
      <c r="ITD71" s="666"/>
      <c r="ITE71" s="666"/>
      <c r="ITF71" s="666"/>
      <c r="ITG71" s="666"/>
      <c r="ITH71" s="666"/>
      <c r="ITI71" s="666"/>
      <c r="ITJ71" s="1453"/>
      <c r="ITK71" s="1453"/>
      <c r="ITL71" s="1453"/>
      <c r="ITM71" s="1454"/>
      <c r="ITN71" s="666"/>
      <c r="ITO71" s="666"/>
      <c r="ITP71" s="666"/>
      <c r="ITQ71" s="1455"/>
      <c r="ITR71" s="666"/>
      <c r="ITS71" s="666"/>
      <c r="ITT71" s="666"/>
      <c r="ITU71" s="666"/>
      <c r="ITV71" s="666"/>
      <c r="ITW71" s="666"/>
      <c r="ITX71" s="666"/>
      <c r="ITY71" s="666"/>
      <c r="ITZ71" s="666"/>
      <c r="IUA71" s="1453"/>
      <c r="IUB71" s="1453"/>
      <c r="IUC71" s="1453"/>
      <c r="IUD71" s="1454"/>
      <c r="IUE71" s="666"/>
      <c r="IUF71" s="666"/>
      <c r="IUG71" s="666"/>
      <c r="IUH71" s="1455"/>
      <c r="IUI71" s="666"/>
      <c r="IUJ71" s="666"/>
      <c r="IUK71" s="666"/>
      <c r="IUL71" s="666"/>
      <c r="IUM71" s="666"/>
      <c r="IUN71" s="666"/>
      <c r="IUO71" s="666"/>
      <c r="IUP71" s="666"/>
      <c r="IUQ71" s="666"/>
      <c r="IUR71" s="1453"/>
      <c r="IUS71" s="1453"/>
      <c r="IUT71" s="1453"/>
      <c r="IUU71" s="1454"/>
      <c r="IUV71" s="666"/>
      <c r="IUW71" s="666"/>
      <c r="IUX71" s="666"/>
      <c r="IUY71" s="1455"/>
      <c r="IUZ71" s="666"/>
      <c r="IVA71" s="666"/>
      <c r="IVB71" s="666"/>
      <c r="IVC71" s="666"/>
      <c r="IVD71" s="666"/>
      <c r="IVE71" s="666"/>
      <c r="IVF71" s="666"/>
      <c r="IVG71" s="666"/>
      <c r="IVH71" s="666"/>
      <c r="IVI71" s="1453"/>
      <c r="IVJ71" s="1453"/>
      <c r="IVK71" s="1453"/>
      <c r="IVL71" s="1454"/>
      <c r="IVM71" s="666"/>
      <c r="IVN71" s="666"/>
      <c r="IVO71" s="666"/>
      <c r="IVP71" s="1455"/>
      <c r="IVQ71" s="666"/>
      <c r="IVR71" s="666"/>
      <c r="IVS71" s="666"/>
      <c r="IVT71" s="666"/>
      <c r="IVU71" s="666"/>
      <c r="IVV71" s="666"/>
      <c r="IVW71" s="666"/>
      <c r="IVX71" s="666"/>
      <c r="IVY71" s="666"/>
      <c r="IVZ71" s="1453"/>
      <c r="IWA71" s="1453"/>
      <c r="IWB71" s="1453"/>
      <c r="IWC71" s="1454"/>
      <c r="IWD71" s="666"/>
      <c r="IWE71" s="666"/>
      <c r="IWF71" s="666"/>
      <c r="IWG71" s="1455"/>
      <c r="IWH71" s="666"/>
      <c r="IWI71" s="666"/>
      <c r="IWJ71" s="666"/>
      <c r="IWK71" s="666"/>
      <c r="IWL71" s="666"/>
      <c r="IWM71" s="666"/>
      <c r="IWN71" s="666"/>
      <c r="IWO71" s="666"/>
      <c r="IWP71" s="666"/>
      <c r="IWQ71" s="1453"/>
      <c r="IWR71" s="1453"/>
      <c r="IWS71" s="1453"/>
      <c r="IWT71" s="1454"/>
      <c r="IWU71" s="666"/>
      <c r="IWV71" s="666"/>
      <c r="IWW71" s="666"/>
      <c r="IWX71" s="1455"/>
      <c r="IWY71" s="666"/>
      <c r="IWZ71" s="666"/>
      <c r="IXA71" s="666"/>
      <c r="IXB71" s="666"/>
      <c r="IXC71" s="666"/>
      <c r="IXD71" s="666"/>
      <c r="IXE71" s="666"/>
      <c r="IXF71" s="666"/>
      <c r="IXG71" s="666"/>
      <c r="IXH71" s="1453"/>
      <c r="IXI71" s="1453"/>
      <c r="IXJ71" s="1453"/>
      <c r="IXK71" s="1454"/>
      <c r="IXL71" s="666"/>
      <c r="IXM71" s="666"/>
      <c r="IXN71" s="666"/>
      <c r="IXO71" s="1455"/>
      <c r="IXP71" s="666"/>
      <c r="IXQ71" s="666"/>
      <c r="IXR71" s="666"/>
      <c r="IXS71" s="666"/>
      <c r="IXT71" s="666"/>
      <c r="IXU71" s="666"/>
      <c r="IXV71" s="666"/>
      <c r="IXW71" s="666"/>
      <c r="IXX71" s="666"/>
      <c r="IXY71" s="1453"/>
      <c r="IXZ71" s="1453"/>
      <c r="IYA71" s="1453"/>
      <c r="IYB71" s="1454"/>
      <c r="IYC71" s="666"/>
      <c r="IYD71" s="666"/>
      <c r="IYE71" s="666"/>
      <c r="IYF71" s="1455"/>
      <c r="IYG71" s="666"/>
      <c r="IYH71" s="666"/>
      <c r="IYI71" s="666"/>
      <c r="IYJ71" s="666"/>
      <c r="IYK71" s="666"/>
      <c r="IYL71" s="666"/>
      <c r="IYM71" s="666"/>
      <c r="IYN71" s="666"/>
      <c r="IYO71" s="666"/>
      <c r="IYP71" s="1453"/>
      <c r="IYQ71" s="1453"/>
      <c r="IYR71" s="1453"/>
      <c r="IYS71" s="1454"/>
      <c r="IYT71" s="666"/>
      <c r="IYU71" s="666"/>
      <c r="IYV71" s="666"/>
      <c r="IYW71" s="1455"/>
      <c r="IYX71" s="666"/>
      <c r="IYY71" s="666"/>
      <c r="IYZ71" s="666"/>
      <c r="IZA71" s="666"/>
      <c r="IZB71" s="666"/>
      <c r="IZC71" s="666"/>
      <c r="IZD71" s="666"/>
      <c r="IZE71" s="666"/>
      <c r="IZF71" s="666"/>
      <c r="IZG71" s="1453"/>
      <c r="IZH71" s="1453"/>
      <c r="IZI71" s="1453"/>
      <c r="IZJ71" s="1454"/>
      <c r="IZK71" s="666"/>
      <c r="IZL71" s="666"/>
      <c r="IZM71" s="666"/>
      <c r="IZN71" s="1455"/>
      <c r="IZO71" s="666"/>
      <c r="IZP71" s="666"/>
      <c r="IZQ71" s="666"/>
      <c r="IZR71" s="666"/>
      <c r="IZS71" s="666"/>
      <c r="IZT71" s="666"/>
      <c r="IZU71" s="666"/>
      <c r="IZV71" s="666"/>
      <c r="IZW71" s="666"/>
      <c r="IZX71" s="1453"/>
      <c r="IZY71" s="1453"/>
      <c r="IZZ71" s="1453"/>
      <c r="JAA71" s="1454"/>
      <c r="JAB71" s="666"/>
      <c r="JAC71" s="666"/>
      <c r="JAD71" s="666"/>
      <c r="JAE71" s="1455"/>
      <c r="JAF71" s="666"/>
      <c r="JAG71" s="666"/>
      <c r="JAH71" s="666"/>
      <c r="JAI71" s="666"/>
      <c r="JAJ71" s="666"/>
      <c r="JAK71" s="666"/>
      <c r="JAL71" s="666"/>
      <c r="JAM71" s="666"/>
      <c r="JAN71" s="666"/>
      <c r="JAO71" s="1453"/>
      <c r="JAP71" s="1453"/>
      <c r="JAQ71" s="1453"/>
      <c r="JAR71" s="1454"/>
      <c r="JAS71" s="666"/>
      <c r="JAT71" s="666"/>
      <c r="JAU71" s="666"/>
      <c r="JAV71" s="1455"/>
      <c r="JAW71" s="666"/>
      <c r="JAX71" s="666"/>
      <c r="JAY71" s="666"/>
      <c r="JAZ71" s="666"/>
      <c r="JBA71" s="666"/>
      <c r="JBB71" s="666"/>
      <c r="JBC71" s="666"/>
      <c r="JBD71" s="666"/>
      <c r="JBE71" s="666"/>
      <c r="JBF71" s="1453"/>
      <c r="JBG71" s="1453"/>
      <c r="JBH71" s="1453"/>
      <c r="JBI71" s="1454"/>
      <c r="JBJ71" s="666"/>
      <c r="JBK71" s="666"/>
      <c r="JBL71" s="666"/>
      <c r="JBM71" s="1455"/>
      <c r="JBN71" s="666"/>
      <c r="JBO71" s="666"/>
      <c r="JBP71" s="666"/>
      <c r="JBQ71" s="666"/>
      <c r="JBR71" s="666"/>
      <c r="JBS71" s="666"/>
      <c r="JBT71" s="666"/>
      <c r="JBU71" s="666"/>
      <c r="JBV71" s="666"/>
      <c r="JBW71" s="1453"/>
      <c r="JBX71" s="1453"/>
      <c r="JBY71" s="1453"/>
      <c r="JBZ71" s="1454"/>
      <c r="JCA71" s="666"/>
      <c r="JCB71" s="666"/>
      <c r="JCC71" s="666"/>
      <c r="JCD71" s="1455"/>
      <c r="JCE71" s="666"/>
      <c r="JCF71" s="666"/>
      <c r="JCG71" s="666"/>
      <c r="JCH71" s="666"/>
      <c r="JCI71" s="666"/>
      <c r="JCJ71" s="666"/>
      <c r="JCK71" s="666"/>
      <c r="JCL71" s="666"/>
      <c r="JCM71" s="666"/>
      <c r="JCN71" s="1453"/>
      <c r="JCO71" s="1453"/>
      <c r="JCP71" s="1453"/>
      <c r="JCQ71" s="1454"/>
      <c r="JCR71" s="666"/>
      <c r="JCS71" s="666"/>
      <c r="JCT71" s="666"/>
      <c r="JCU71" s="1455"/>
      <c r="JCV71" s="666"/>
      <c r="JCW71" s="666"/>
      <c r="JCX71" s="666"/>
      <c r="JCY71" s="666"/>
      <c r="JCZ71" s="666"/>
      <c r="JDA71" s="666"/>
      <c r="JDB71" s="666"/>
      <c r="JDC71" s="666"/>
      <c r="JDD71" s="666"/>
      <c r="JDE71" s="1453"/>
      <c r="JDF71" s="1453"/>
      <c r="JDG71" s="1453"/>
      <c r="JDH71" s="1454"/>
      <c r="JDI71" s="666"/>
      <c r="JDJ71" s="666"/>
      <c r="JDK71" s="666"/>
      <c r="JDL71" s="1455"/>
      <c r="JDM71" s="666"/>
      <c r="JDN71" s="666"/>
      <c r="JDO71" s="666"/>
      <c r="JDP71" s="666"/>
      <c r="JDQ71" s="666"/>
      <c r="JDR71" s="666"/>
      <c r="JDS71" s="666"/>
      <c r="JDT71" s="666"/>
      <c r="JDU71" s="666"/>
      <c r="JDV71" s="1453"/>
      <c r="JDW71" s="1453"/>
      <c r="JDX71" s="1453"/>
      <c r="JDY71" s="1454"/>
      <c r="JDZ71" s="666"/>
      <c r="JEA71" s="666"/>
      <c r="JEB71" s="666"/>
      <c r="JEC71" s="1455"/>
      <c r="JED71" s="666"/>
      <c r="JEE71" s="666"/>
      <c r="JEF71" s="666"/>
      <c r="JEG71" s="666"/>
      <c r="JEH71" s="666"/>
      <c r="JEI71" s="666"/>
      <c r="JEJ71" s="666"/>
      <c r="JEK71" s="666"/>
      <c r="JEL71" s="666"/>
      <c r="JEM71" s="1453"/>
      <c r="JEN71" s="1453"/>
      <c r="JEO71" s="1453"/>
      <c r="JEP71" s="1454"/>
      <c r="JEQ71" s="666"/>
      <c r="JER71" s="666"/>
      <c r="JES71" s="666"/>
      <c r="JET71" s="1455"/>
      <c r="JEU71" s="666"/>
      <c r="JEV71" s="666"/>
      <c r="JEW71" s="666"/>
      <c r="JEX71" s="666"/>
      <c r="JEY71" s="666"/>
      <c r="JEZ71" s="666"/>
      <c r="JFA71" s="666"/>
      <c r="JFB71" s="666"/>
      <c r="JFC71" s="666"/>
      <c r="JFD71" s="1453"/>
      <c r="JFE71" s="1453"/>
      <c r="JFF71" s="1453"/>
      <c r="JFG71" s="1454"/>
      <c r="JFH71" s="666"/>
      <c r="JFI71" s="666"/>
      <c r="JFJ71" s="666"/>
      <c r="JFK71" s="1455"/>
      <c r="JFL71" s="666"/>
      <c r="JFM71" s="666"/>
      <c r="JFN71" s="666"/>
      <c r="JFO71" s="666"/>
      <c r="JFP71" s="666"/>
      <c r="JFQ71" s="666"/>
      <c r="JFR71" s="666"/>
      <c r="JFS71" s="666"/>
      <c r="JFT71" s="666"/>
      <c r="JFU71" s="1453"/>
      <c r="JFV71" s="1453"/>
      <c r="JFW71" s="1453"/>
      <c r="JFX71" s="1454"/>
      <c r="JFY71" s="666"/>
      <c r="JFZ71" s="666"/>
      <c r="JGA71" s="666"/>
      <c r="JGB71" s="1455"/>
      <c r="JGC71" s="666"/>
      <c r="JGD71" s="666"/>
      <c r="JGE71" s="666"/>
      <c r="JGF71" s="666"/>
      <c r="JGG71" s="666"/>
      <c r="JGH71" s="666"/>
      <c r="JGI71" s="666"/>
      <c r="JGJ71" s="666"/>
      <c r="JGK71" s="666"/>
      <c r="JGL71" s="1453"/>
      <c r="JGM71" s="1453"/>
      <c r="JGN71" s="1453"/>
      <c r="JGO71" s="1454"/>
      <c r="JGP71" s="666"/>
      <c r="JGQ71" s="666"/>
      <c r="JGR71" s="666"/>
      <c r="JGS71" s="1455"/>
      <c r="JGT71" s="666"/>
      <c r="JGU71" s="666"/>
      <c r="JGV71" s="666"/>
      <c r="JGW71" s="666"/>
      <c r="JGX71" s="666"/>
      <c r="JGY71" s="666"/>
      <c r="JGZ71" s="666"/>
      <c r="JHA71" s="666"/>
      <c r="JHB71" s="666"/>
      <c r="JHC71" s="1453"/>
      <c r="JHD71" s="1453"/>
      <c r="JHE71" s="1453"/>
      <c r="JHF71" s="1454"/>
      <c r="JHG71" s="666"/>
      <c r="JHH71" s="666"/>
      <c r="JHI71" s="666"/>
      <c r="JHJ71" s="1455"/>
      <c r="JHK71" s="666"/>
      <c r="JHL71" s="666"/>
      <c r="JHM71" s="666"/>
      <c r="JHN71" s="666"/>
      <c r="JHO71" s="666"/>
      <c r="JHP71" s="666"/>
      <c r="JHQ71" s="666"/>
      <c r="JHR71" s="666"/>
      <c r="JHS71" s="666"/>
      <c r="JHT71" s="1453"/>
      <c r="JHU71" s="1453"/>
      <c r="JHV71" s="1453"/>
      <c r="JHW71" s="1454"/>
      <c r="JHX71" s="666"/>
      <c r="JHY71" s="666"/>
      <c r="JHZ71" s="666"/>
      <c r="JIA71" s="1455"/>
      <c r="JIB71" s="666"/>
      <c r="JIC71" s="666"/>
      <c r="JID71" s="666"/>
      <c r="JIE71" s="666"/>
      <c r="JIF71" s="666"/>
      <c r="JIG71" s="666"/>
      <c r="JIH71" s="666"/>
      <c r="JII71" s="666"/>
      <c r="JIJ71" s="666"/>
      <c r="JIK71" s="1453"/>
      <c r="JIL71" s="1453"/>
      <c r="JIM71" s="1453"/>
      <c r="JIN71" s="1454"/>
      <c r="JIO71" s="666"/>
      <c r="JIP71" s="666"/>
      <c r="JIQ71" s="666"/>
      <c r="JIR71" s="1455"/>
      <c r="JIS71" s="666"/>
      <c r="JIT71" s="666"/>
      <c r="JIU71" s="666"/>
      <c r="JIV71" s="666"/>
      <c r="JIW71" s="666"/>
      <c r="JIX71" s="666"/>
      <c r="JIY71" s="666"/>
      <c r="JIZ71" s="666"/>
      <c r="JJA71" s="666"/>
      <c r="JJB71" s="1453"/>
      <c r="JJC71" s="1453"/>
      <c r="JJD71" s="1453"/>
      <c r="JJE71" s="1454"/>
      <c r="JJF71" s="666"/>
      <c r="JJG71" s="666"/>
      <c r="JJH71" s="666"/>
      <c r="JJI71" s="1455"/>
      <c r="JJJ71" s="666"/>
      <c r="JJK71" s="666"/>
      <c r="JJL71" s="666"/>
      <c r="JJM71" s="666"/>
      <c r="JJN71" s="666"/>
      <c r="JJO71" s="666"/>
      <c r="JJP71" s="666"/>
      <c r="JJQ71" s="666"/>
      <c r="JJR71" s="666"/>
      <c r="JJS71" s="1453"/>
      <c r="JJT71" s="1453"/>
      <c r="JJU71" s="1453"/>
      <c r="JJV71" s="1454"/>
      <c r="JJW71" s="666"/>
      <c r="JJX71" s="666"/>
      <c r="JJY71" s="666"/>
      <c r="JJZ71" s="1455"/>
      <c r="JKA71" s="666"/>
      <c r="JKB71" s="666"/>
      <c r="JKC71" s="666"/>
      <c r="JKD71" s="666"/>
      <c r="JKE71" s="666"/>
      <c r="JKF71" s="666"/>
      <c r="JKG71" s="666"/>
      <c r="JKH71" s="666"/>
      <c r="JKI71" s="666"/>
      <c r="JKJ71" s="1453"/>
      <c r="JKK71" s="1453"/>
      <c r="JKL71" s="1453"/>
      <c r="JKM71" s="1454"/>
      <c r="JKN71" s="666"/>
      <c r="JKO71" s="666"/>
      <c r="JKP71" s="666"/>
      <c r="JKQ71" s="1455"/>
      <c r="JKR71" s="666"/>
      <c r="JKS71" s="666"/>
      <c r="JKT71" s="666"/>
      <c r="JKU71" s="666"/>
      <c r="JKV71" s="666"/>
      <c r="JKW71" s="666"/>
      <c r="JKX71" s="666"/>
      <c r="JKY71" s="666"/>
      <c r="JKZ71" s="666"/>
      <c r="JLA71" s="1453"/>
      <c r="JLB71" s="1453"/>
      <c r="JLC71" s="1453"/>
      <c r="JLD71" s="1454"/>
      <c r="JLE71" s="666"/>
      <c r="JLF71" s="666"/>
      <c r="JLG71" s="666"/>
      <c r="JLH71" s="1455"/>
      <c r="JLI71" s="666"/>
      <c r="JLJ71" s="666"/>
      <c r="JLK71" s="666"/>
      <c r="JLL71" s="666"/>
      <c r="JLM71" s="666"/>
      <c r="JLN71" s="666"/>
      <c r="JLO71" s="666"/>
      <c r="JLP71" s="666"/>
      <c r="JLQ71" s="666"/>
      <c r="JLR71" s="1453"/>
      <c r="JLS71" s="1453"/>
      <c r="JLT71" s="1453"/>
      <c r="JLU71" s="1454"/>
      <c r="JLV71" s="666"/>
      <c r="JLW71" s="666"/>
      <c r="JLX71" s="666"/>
      <c r="JLY71" s="1455"/>
      <c r="JLZ71" s="666"/>
      <c r="JMA71" s="666"/>
      <c r="JMB71" s="666"/>
      <c r="JMC71" s="666"/>
      <c r="JMD71" s="666"/>
      <c r="JME71" s="666"/>
      <c r="JMF71" s="666"/>
      <c r="JMG71" s="666"/>
      <c r="JMH71" s="666"/>
      <c r="JMI71" s="1453"/>
      <c r="JMJ71" s="1453"/>
      <c r="JMK71" s="1453"/>
      <c r="JML71" s="1454"/>
      <c r="JMM71" s="666"/>
      <c r="JMN71" s="666"/>
      <c r="JMO71" s="666"/>
      <c r="JMP71" s="1455"/>
      <c r="JMQ71" s="666"/>
      <c r="JMR71" s="666"/>
      <c r="JMS71" s="666"/>
      <c r="JMT71" s="666"/>
      <c r="JMU71" s="666"/>
      <c r="JMV71" s="666"/>
      <c r="JMW71" s="666"/>
      <c r="JMX71" s="666"/>
      <c r="JMY71" s="666"/>
      <c r="JMZ71" s="1453"/>
      <c r="JNA71" s="1453"/>
      <c r="JNB71" s="1453"/>
      <c r="JNC71" s="1454"/>
      <c r="JND71" s="666"/>
      <c r="JNE71" s="666"/>
      <c r="JNF71" s="666"/>
      <c r="JNG71" s="1455"/>
      <c r="JNH71" s="666"/>
      <c r="JNI71" s="666"/>
      <c r="JNJ71" s="666"/>
      <c r="JNK71" s="666"/>
      <c r="JNL71" s="666"/>
      <c r="JNM71" s="666"/>
      <c r="JNN71" s="666"/>
      <c r="JNO71" s="666"/>
      <c r="JNP71" s="666"/>
      <c r="JNQ71" s="1453"/>
      <c r="JNR71" s="1453"/>
      <c r="JNS71" s="1453"/>
      <c r="JNT71" s="1454"/>
      <c r="JNU71" s="666"/>
      <c r="JNV71" s="666"/>
      <c r="JNW71" s="666"/>
      <c r="JNX71" s="1455"/>
      <c r="JNY71" s="666"/>
      <c r="JNZ71" s="666"/>
      <c r="JOA71" s="666"/>
      <c r="JOB71" s="666"/>
      <c r="JOC71" s="666"/>
      <c r="JOD71" s="666"/>
      <c r="JOE71" s="666"/>
      <c r="JOF71" s="666"/>
      <c r="JOG71" s="666"/>
      <c r="JOH71" s="1453"/>
      <c r="JOI71" s="1453"/>
      <c r="JOJ71" s="1453"/>
      <c r="JOK71" s="1454"/>
      <c r="JOL71" s="666"/>
      <c r="JOM71" s="666"/>
      <c r="JON71" s="666"/>
      <c r="JOO71" s="1455"/>
      <c r="JOP71" s="666"/>
      <c r="JOQ71" s="666"/>
      <c r="JOR71" s="666"/>
      <c r="JOS71" s="666"/>
      <c r="JOT71" s="666"/>
      <c r="JOU71" s="666"/>
      <c r="JOV71" s="666"/>
      <c r="JOW71" s="666"/>
      <c r="JOX71" s="666"/>
      <c r="JOY71" s="1453"/>
      <c r="JOZ71" s="1453"/>
      <c r="JPA71" s="1453"/>
      <c r="JPB71" s="1454"/>
      <c r="JPC71" s="666"/>
      <c r="JPD71" s="666"/>
      <c r="JPE71" s="666"/>
      <c r="JPF71" s="1455"/>
      <c r="JPG71" s="666"/>
      <c r="JPH71" s="666"/>
      <c r="JPI71" s="666"/>
      <c r="JPJ71" s="666"/>
      <c r="JPK71" s="666"/>
      <c r="JPL71" s="666"/>
      <c r="JPM71" s="666"/>
      <c r="JPN71" s="666"/>
      <c r="JPO71" s="666"/>
      <c r="JPP71" s="1453"/>
      <c r="JPQ71" s="1453"/>
      <c r="JPR71" s="1453"/>
      <c r="JPS71" s="1454"/>
      <c r="JPT71" s="666"/>
      <c r="JPU71" s="666"/>
      <c r="JPV71" s="666"/>
      <c r="JPW71" s="1455"/>
      <c r="JPX71" s="666"/>
      <c r="JPY71" s="666"/>
      <c r="JPZ71" s="666"/>
      <c r="JQA71" s="666"/>
      <c r="JQB71" s="666"/>
      <c r="JQC71" s="666"/>
      <c r="JQD71" s="666"/>
      <c r="JQE71" s="666"/>
      <c r="JQF71" s="666"/>
      <c r="JQG71" s="1453"/>
      <c r="JQH71" s="1453"/>
      <c r="JQI71" s="1453"/>
      <c r="JQJ71" s="1454"/>
      <c r="JQK71" s="666"/>
      <c r="JQL71" s="666"/>
      <c r="JQM71" s="666"/>
      <c r="JQN71" s="1455"/>
      <c r="JQO71" s="666"/>
      <c r="JQP71" s="666"/>
      <c r="JQQ71" s="666"/>
      <c r="JQR71" s="666"/>
      <c r="JQS71" s="666"/>
      <c r="JQT71" s="666"/>
      <c r="JQU71" s="666"/>
      <c r="JQV71" s="666"/>
      <c r="JQW71" s="666"/>
      <c r="JQX71" s="1453"/>
      <c r="JQY71" s="1453"/>
      <c r="JQZ71" s="1453"/>
      <c r="JRA71" s="1454"/>
      <c r="JRB71" s="666"/>
      <c r="JRC71" s="666"/>
      <c r="JRD71" s="666"/>
      <c r="JRE71" s="1455"/>
      <c r="JRF71" s="666"/>
      <c r="JRG71" s="666"/>
      <c r="JRH71" s="666"/>
      <c r="JRI71" s="666"/>
      <c r="JRJ71" s="666"/>
      <c r="JRK71" s="666"/>
      <c r="JRL71" s="666"/>
      <c r="JRM71" s="666"/>
      <c r="JRN71" s="666"/>
      <c r="JRO71" s="1453"/>
      <c r="JRP71" s="1453"/>
      <c r="JRQ71" s="1453"/>
      <c r="JRR71" s="1454"/>
      <c r="JRS71" s="666"/>
      <c r="JRT71" s="666"/>
      <c r="JRU71" s="666"/>
      <c r="JRV71" s="1455"/>
      <c r="JRW71" s="666"/>
      <c r="JRX71" s="666"/>
      <c r="JRY71" s="666"/>
      <c r="JRZ71" s="666"/>
      <c r="JSA71" s="666"/>
      <c r="JSB71" s="666"/>
      <c r="JSC71" s="666"/>
      <c r="JSD71" s="666"/>
      <c r="JSE71" s="666"/>
      <c r="JSF71" s="1453"/>
      <c r="JSG71" s="1453"/>
      <c r="JSH71" s="1453"/>
      <c r="JSI71" s="1454"/>
      <c r="JSJ71" s="666"/>
      <c r="JSK71" s="666"/>
      <c r="JSL71" s="666"/>
      <c r="JSM71" s="1455"/>
      <c r="JSN71" s="666"/>
      <c r="JSO71" s="666"/>
      <c r="JSP71" s="666"/>
      <c r="JSQ71" s="666"/>
      <c r="JSR71" s="666"/>
      <c r="JSS71" s="666"/>
      <c r="JST71" s="666"/>
      <c r="JSU71" s="666"/>
      <c r="JSV71" s="666"/>
      <c r="JSW71" s="1453"/>
      <c r="JSX71" s="1453"/>
      <c r="JSY71" s="1453"/>
      <c r="JSZ71" s="1454"/>
      <c r="JTA71" s="666"/>
      <c r="JTB71" s="666"/>
      <c r="JTC71" s="666"/>
      <c r="JTD71" s="1455"/>
      <c r="JTE71" s="666"/>
      <c r="JTF71" s="666"/>
      <c r="JTG71" s="666"/>
      <c r="JTH71" s="666"/>
      <c r="JTI71" s="666"/>
      <c r="JTJ71" s="666"/>
      <c r="JTK71" s="666"/>
      <c r="JTL71" s="666"/>
      <c r="JTM71" s="666"/>
      <c r="JTN71" s="1453"/>
      <c r="JTO71" s="1453"/>
      <c r="JTP71" s="1453"/>
      <c r="JTQ71" s="1454"/>
      <c r="JTR71" s="666"/>
      <c r="JTS71" s="666"/>
      <c r="JTT71" s="666"/>
      <c r="JTU71" s="1455"/>
      <c r="JTV71" s="666"/>
      <c r="JTW71" s="666"/>
      <c r="JTX71" s="666"/>
      <c r="JTY71" s="666"/>
      <c r="JTZ71" s="666"/>
      <c r="JUA71" s="666"/>
      <c r="JUB71" s="666"/>
      <c r="JUC71" s="666"/>
      <c r="JUD71" s="666"/>
      <c r="JUE71" s="1453"/>
      <c r="JUF71" s="1453"/>
      <c r="JUG71" s="1453"/>
      <c r="JUH71" s="1454"/>
      <c r="JUI71" s="666"/>
      <c r="JUJ71" s="666"/>
      <c r="JUK71" s="666"/>
      <c r="JUL71" s="1455"/>
      <c r="JUM71" s="666"/>
      <c r="JUN71" s="666"/>
      <c r="JUO71" s="666"/>
      <c r="JUP71" s="666"/>
      <c r="JUQ71" s="666"/>
      <c r="JUR71" s="666"/>
      <c r="JUS71" s="666"/>
      <c r="JUT71" s="666"/>
      <c r="JUU71" s="666"/>
      <c r="JUV71" s="1453"/>
      <c r="JUW71" s="1453"/>
      <c r="JUX71" s="1453"/>
      <c r="JUY71" s="1454"/>
      <c r="JUZ71" s="666"/>
      <c r="JVA71" s="666"/>
      <c r="JVB71" s="666"/>
      <c r="JVC71" s="1455"/>
      <c r="JVD71" s="666"/>
      <c r="JVE71" s="666"/>
      <c r="JVF71" s="666"/>
      <c r="JVG71" s="666"/>
      <c r="JVH71" s="666"/>
      <c r="JVI71" s="666"/>
      <c r="JVJ71" s="666"/>
      <c r="JVK71" s="666"/>
      <c r="JVL71" s="666"/>
      <c r="JVM71" s="1453"/>
      <c r="JVN71" s="1453"/>
      <c r="JVO71" s="1453"/>
      <c r="JVP71" s="1454"/>
      <c r="JVQ71" s="666"/>
      <c r="JVR71" s="666"/>
      <c r="JVS71" s="666"/>
      <c r="JVT71" s="1455"/>
      <c r="JVU71" s="666"/>
      <c r="JVV71" s="666"/>
      <c r="JVW71" s="666"/>
      <c r="JVX71" s="666"/>
      <c r="JVY71" s="666"/>
      <c r="JVZ71" s="666"/>
      <c r="JWA71" s="666"/>
      <c r="JWB71" s="666"/>
      <c r="JWC71" s="666"/>
      <c r="JWD71" s="1453"/>
      <c r="JWE71" s="1453"/>
      <c r="JWF71" s="1453"/>
      <c r="JWG71" s="1454"/>
      <c r="JWH71" s="666"/>
      <c r="JWI71" s="666"/>
      <c r="JWJ71" s="666"/>
      <c r="JWK71" s="1455"/>
      <c r="JWL71" s="666"/>
      <c r="JWM71" s="666"/>
      <c r="JWN71" s="666"/>
      <c r="JWO71" s="666"/>
      <c r="JWP71" s="666"/>
      <c r="JWQ71" s="666"/>
      <c r="JWR71" s="666"/>
      <c r="JWS71" s="666"/>
      <c r="JWT71" s="666"/>
      <c r="JWU71" s="1453"/>
      <c r="JWV71" s="1453"/>
      <c r="JWW71" s="1453"/>
      <c r="JWX71" s="1454"/>
      <c r="JWY71" s="666"/>
      <c r="JWZ71" s="666"/>
      <c r="JXA71" s="666"/>
      <c r="JXB71" s="1455"/>
      <c r="JXC71" s="666"/>
      <c r="JXD71" s="666"/>
      <c r="JXE71" s="666"/>
      <c r="JXF71" s="666"/>
      <c r="JXG71" s="666"/>
      <c r="JXH71" s="666"/>
      <c r="JXI71" s="666"/>
      <c r="JXJ71" s="666"/>
      <c r="JXK71" s="666"/>
      <c r="JXL71" s="1453"/>
      <c r="JXM71" s="1453"/>
      <c r="JXN71" s="1453"/>
      <c r="JXO71" s="1454"/>
      <c r="JXP71" s="666"/>
      <c r="JXQ71" s="666"/>
      <c r="JXR71" s="666"/>
      <c r="JXS71" s="1455"/>
      <c r="JXT71" s="666"/>
      <c r="JXU71" s="666"/>
      <c r="JXV71" s="666"/>
      <c r="JXW71" s="666"/>
      <c r="JXX71" s="666"/>
      <c r="JXY71" s="666"/>
      <c r="JXZ71" s="666"/>
      <c r="JYA71" s="666"/>
      <c r="JYB71" s="666"/>
      <c r="JYC71" s="1453"/>
      <c r="JYD71" s="1453"/>
      <c r="JYE71" s="1453"/>
      <c r="JYF71" s="1454"/>
      <c r="JYG71" s="666"/>
      <c r="JYH71" s="666"/>
      <c r="JYI71" s="666"/>
      <c r="JYJ71" s="1455"/>
      <c r="JYK71" s="666"/>
      <c r="JYL71" s="666"/>
      <c r="JYM71" s="666"/>
      <c r="JYN71" s="666"/>
      <c r="JYO71" s="666"/>
      <c r="JYP71" s="666"/>
      <c r="JYQ71" s="666"/>
      <c r="JYR71" s="666"/>
      <c r="JYS71" s="666"/>
      <c r="JYT71" s="1453"/>
      <c r="JYU71" s="1453"/>
      <c r="JYV71" s="1453"/>
      <c r="JYW71" s="1454"/>
      <c r="JYX71" s="666"/>
      <c r="JYY71" s="666"/>
      <c r="JYZ71" s="666"/>
      <c r="JZA71" s="1455"/>
      <c r="JZB71" s="666"/>
      <c r="JZC71" s="666"/>
      <c r="JZD71" s="666"/>
      <c r="JZE71" s="666"/>
      <c r="JZF71" s="666"/>
      <c r="JZG71" s="666"/>
      <c r="JZH71" s="666"/>
      <c r="JZI71" s="666"/>
      <c r="JZJ71" s="666"/>
      <c r="JZK71" s="1453"/>
      <c r="JZL71" s="1453"/>
      <c r="JZM71" s="1453"/>
      <c r="JZN71" s="1454"/>
      <c r="JZO71" s="666"/>
      <c r="JZP71" s="666"/>
      <c r="JZQ71" s="666"/>
      <c r="JZR71" s="1455"/>
      <c r="JZS71" s="666"/>
      <c r="JZT71" s="666"/>
      <c r="JZU71" s="666"/>
      <c r="JZV71" s="666"/>
      <c r="JZW71" s="666"/>
      <c r="JZX71" s="666"/>
      <c r="JZY71" s="666"/>
      <c r="JZZ71" s="666"/>
      <c r="KAA71" s="666"/>
      <c r="KAB71" s="1453"/>
      <c r="KAC71" s="1453"/>
      <c r="KAD71" s="1453"/>
      <c r="KAE71" s="1454"/>
      <c r="KAF71" s="666"/>
      <c r="KAG71" s="666"/>
      <c r="KAH71" s="666"/>
      <c r="KAI71" s="1455"/>
      <c r="KAJ71" s="666"/>
      <c r="KAK71" s="666"/>
      <c r="KAL71" s="666"/>
      <c r="KAM71" s="666"/>
      <c r="KAN71" s="666"/>
      <c r="KAO71" s="666"/>
      <c r="KAP71" s="666"/>
      <c r="KAQ71" s="666"/>
      <c r="KAR71" s="666"/>
      <c r="KAS71" s="1453"/>
      <c r="KAT71" s="1453"/>
      <c r="KAU71" s="1453"/>
      <c r="KAV71" s="1454"/>
      <c r="KAW71" s="666"/>
      <c r="KAX71" s="666"/>
      <c r="KAY71" s="666"/>
      <c r="KAZ71" s="1455"/>
      <c r="KBA71" s="666"/>
      <c r="KBB71" s="666"/>
      <c r="KBC71" s="666"/>
      <c r="KBD71" s="666"/>
      <c r="KBE71" s="666"/>
      <c r="KBF71" s="666"/>
      <c r="KBG71" s="666"/>
      <c r="KBH71" s="666"/>
      <c r="KBI71" s="666"/>
      <c r="KBJ71" s="1453"/>
      <c r="KBK71" s="1453"/>
      <c r="KBL71" s="1453"/>
      <c r="KBM71" s="1454"/>
      <c r="KBN71" s="666"/>
      <c r="KBO71" s="666"/>
      <c r="KBP71" s="666"/>
      <c r="KBQ71" s="1455"/>
      <c r="KBR71" s="666"/>
      <c r="KBS71" s="666"/>
      <c r="KBT71" s="666"/>
      <c r="KBU71" s="666"/>
      <c r="KBV71" s="666"/>
      <c r="KBW71" s="666"/>
      <c r="KBX71" s="666"/>
      <c r="KBY71" s="666"/>
      <c r="KBZ71" s="666"/>
      <c r="KCA71" s="1453"/>
      <c r="KCB71" s="1453"/>
      <c r="KCC71" s="1453"/>
      <c r="KCD71" s="1454"/>
      <c r="KCE71" s="666"/>
      <c r="KCF71" s="666"/>
      <c r="KCG71" s="666"/>
      <c r="KCH71" s="1455"/>
      <c r="KCI71" s="666"/>
      <c r="KCJ71" s="666"/>
      <c r="KCK71" s="666"/>
      <c r="KCL71" s="666"/>
      <c r="KCM71" s="666"/>
      <c r="KCN71" s="666"/>
      <c r="KCO71" s="666"/>
      <c r="KCP71" s="666"/>
      <c r="KCQ71" s="666"/>
      <c r="KCR71" s="1453"/>
      <c r="KCS71" s="1453"/>
      <c r="KCT71" s="1453"/>
      <c r="KCU71" s="1454"/>
      <c r="KCV71" s="666"/>
      <c r="KCW71" s="666"/>
      <c r="KCX71" s="666"/>
      <c r="KCY71" s="1455"/>
      <c r="KCZ71" s="666"/>
      <c r="KDA71" s="666"/>
      <c r="KDB71" s="666"/>
      <c r="KDC71" s="666"/>
      <c r="KDD71" s="666"/>
      <c r="KDE71" s="666"/>
      <c r="KDF71" s="666"/>
      <c r="KDG71" s="666"/>
      <c r="KDH71" s="666"/>
      <c r="KDI71" s="1453"/>
      <c r="KDJ71" s="1453"/>
      <c r="KDK71" s="1453"/>
      <c r="KDL71" s="1454"/>
      <c r="KDM71" s="666"/>
      <c r="KDN71" s="666"/>
      <c r="KDO71" s="666"/>
      <c r="KDP71" s="1455"/>
      <c r="KDQ71" s="666"/>
      <c r="KDR71" s="666"/>
      <c r="KDS71" s="666"/>
      <c r="KDT71" s="666"/>
      <c r="KDU71" s="666"/>
      <c r="KDV71" s="666"/>
      <c r="KDW71" s="666"/>
      <c r="KDX71" s="666"/>
      <c r="KDY71" s="666"/>
      <c r="KDZ71" s="1453"/>
      <c r="KEA71" s="1453"/>
      <c r="KEB71" s="1453"/>
      <c r="KEC71" s="1454"/>
      <c r="KED71" s="666"/>
      <c r="KEE71" s="666"/>
      <c r="KEF71" s="666"/>
      <c r="KEG71" s="1455"/>
      <c r="KEH71" s="666"/>
      <c r="KEI71" s="666"/>
      <c r="KEJ71" s="666"/>
      <c r="KEK71" s="666"/>
      <c r="KEL71" s="666"/>
      <c r="KEM71" s="666"/>
      <c r="KEN71" s="666"/>
      <c r="KEO71" s="666"/>
      <c r="KEP71" s="666"/>
      <c r="KEQ71" s="1453"/>
      <c r="KER71" s="1453"/>
      <c r="KES71" s="1453"/>
      <c r="KET71" s="1454"/>
      <c r="KEU71" s="666"/>
      <c r="KEV71" s="666"/>
      <c r="KEW71" s="666"/>
      <c r="KEX71" s="1455"/>
      <c r="KEY71" s="666"/>
      <c r="KEZ71" s="666"/>
      <c r="KFA71" s="666"/>
      <c r="KFB71" s="666"/>
      <c r="KFC71" s="666"/>
      <c r="KFD71" s="666"/>
      <c r="KFE71" s="666"/>
      <c r="KFF71" s="666"/>
      <c r="KFG71" s="666"/>
      <c r="KFH71" s="1453"/>
      <c r="KFI71" s="1453"/>
      <c r="KFJ71" s="1453"/>
      <c r="KFK71" s="1454"/>
      <c r="KFL71" s="666"/>
      <c r="KFM71" s="666"/>
      <c r="KFN71" s="666"/>
      <c r="KFO71" s="1455"/>
      <c r="KFP71" s="666"/>
      <c r="KFQ71" s="666"/>
      <c r="KFR71" s="666"/>
      <c r="KFS71" s="666"/>
      <c r="KFT71" s="666"/>
      <c r="KFU71" s="666"/>
      <c r="KFV71" s="666"/>
      <c r="KFW71" s="666"/>
      <c r="KFX71" s="666"/>
      <c r="KFY71" s="1453"/>
      <c r="KFZ71" s="1453"/>
      <c r="KGA71" s="1453"/>
      <c r="KGB71" s="1454"/>
      <c r="KGC71" s="666"/>
      <c r="KGD71" s="666"/>
      <c r="KGE71" s="666"/>
      <c r="KGF71" s="1455"/>
      <c r="KGG71" s="666"/>
      <c r="KGH71" s="666"/>
      <c r="KGI71" s="666"/>
      <c r="KGJ71" s="666"/>
      <c r="KGK71" s="666"/>
      <c r="KGL71" s="666"/>
      <c r="KGM71" s="666"/>
      <c r="KGN71" s="666"/>
      <c r="KGO71" s="666"/>
      <c r="KGP71" s="1453"/>
      <c r="KGQ71" s="1453"/>
      <c r="KGR71" s="1453"/>
      <c r="KGS71" s="1454"/>
      <c r="KGT71" s="666"/>
      <c r="KGU71" s="666"/>
      <c r="KGV71" s="666"/>
      <c r="KGW71" s="1455"/>
      <c r="KGX71" s="666"/>
      <c r="KGY71" s="666"/>
      <c r="KGZ71" s="666"/>
      <c r="KHA71" s="666"/>
      <c r="KHB71" s="666"/>
      <c r="KHC71" s="666"/>
      <c r="KHD71" s="666"/>
      <c r="KHE71" s="666"/>
      <c r="KHF71" s="666"/>
      <c r="KHG71" s="1453"/>
      <c r="KHH71" s="1453"/>
      <c r="KHI71" s="1453"/>
      <c r="KHJ71" s="1454"/>
      <c r="KHK71" s="666"/>
      <c r="KHL71" s="666"/>
      <c r="KHM71" s="666"/>
      <c r="KHN71" s="1455"/>
      <c r="KHO71" s="666"/>
      <c r="KHP71" s="666"/>
      <c r="KHQ71" s="666"/>
      <c r="KHR71" s="666"/>
      <c r="KHS71" s="666"/>
      <c r="KHT71" s="666"/>
      <c r="KHU71" s="666"/>
      <c r="KHV71" s="666"/>
      <c r="KHW71" s="666"/>
      <c r="KHX71" s="1453"/>
      <c r="KHY71" s="1453"/>
      <c r="KHZ71" s="1453"/>
      <c r="KIA71" s="1454"/>
      <c r="KIB71" s="666"/>
      <c r="KIC71" s="666"/>
      <c r="KID71" s="666"/>
      <c r="KIE71" s="1455"/>
      <c r="KIF71" s="666"/>
      <c r="KIG71" s="666"/>
      <c r="KIH71" s="666"/>
      <c r="KII71" s="666"/>
      <c r="KIJ71" s="666"/>
      <c r="KIK71" s="666"/>
      <c r="KIL71" s="666"/>
      <c r="KIM71" s="666"/>
      <c r="KIN71" s="666"/>
      <c r="KIO71" s="1453"/>
      <c r="KIP71" s="1453"/>
      <c r="KIQ71" s="1453"/>
      <c r="KIR71" s="1454"/>
      <c r="KIS71" s="666"/>
      <c r="KIT71" s="666"/>
      <c r="KIU71" s="666"/>
      <c r="KIV71" s="1455"/>
      <c r="KIW71" s="666"/>
      <c r="KIX71" s="666"/>
      <c r="KIY71" s="666"/>
      <c r="KIZ71" s="666"/>
      <c r="KJA71" s="666"/>
      <c r="KJB71" s="666"/>
      <c r="KJC71" s="666"/>
      <c r="KJD71" s="666"/>
      <c r="KJE71" s="666"/>
      <c r="KJF71" s="1453"/>
      <c r="KJG71" s="1453"/>
      <c r="KJH71" s="1453"/>
      <c r="KJI71" s="1454"/>
      <c r="KJJ71" s="666"/>
      <c r="KJK71" s="666"/>
      <c r="KJL71" s="666"/>
      <c r="KJM71" s="1455"/>
      <c r="KJN71" s="666"/>
      <c r="KJO71" s="666"/>
      <c r="KJP71" s="666"/>
      <c r="KJQ71" s="666"/>
      <c r="KJR71" s="666"/>
      <c r="KJS71" s="666"/>
      <c r="KJT71" s="666"/>
      <c r="KJU71" s="666"/>
      <c r="KJV71" s="666"/>
      <c r="KJW71" s="1453"/>
      <c r="KJX71" s="1453"/>
      <c r="KJY71" s="1453"/>
      <c r="KJZ71" s="1454"/>
      <c r="KKA71" s="666"/>
      <c r="KKB71" s="666"/>
      <c r="KKC71" s="666"/>
      <c r="KKD71" s="1455"/>
      <c r="KKE71" s="666"/>
      <c r="KKF71" s="666"/>
      <c r="KKG71" s="666"/>
      <c r="KKH71" s="666"/>
      <c r="KKI71" s="666"/>
      <c r="KKJ71" s="666"/>
      <c r="KKK71" s="666"/>
      <c r="KKL71" s="666"/>
      <c r="KKM71" s="666"/>
      <c r="KKN71" s="1453"/>
      <c r="KKO71" s="1453"/>
      <c r="KKP71" s="1453"/>
      <c r="KKQ71" s="1454"/>
      <c r="KKR71" s="666"/>
      <c r="KKS71" s="666"/>
      <c r="KKT71" s="666"/>
      <c r="KKU71" s="1455"/>
      <c r="KKV71" s="666"/>
      <c r="KKW71" s="666"/>
      <c r="KKX71" s="666"/>
      <c r="KKY71" s="666"/>
      <c r="KKZ71" s="666"/>
      <c r="KLA71" s="666"/>
      <c r="KLB71" s="666"/>
      <c r="KLC71" s="666"/>
      <c r="KLD71" s="666"/>
      <c r="KLE71" s="1453"/>
      <c r="KLF71" s="1453"/>
      <c r="KLG71" s="1453"/>
      <c r="KLH71" s="1454"/>
      <c r="KLI71" s="666"/>
      <c r="KLJ71" s="666"/>
      <c r="KLK71" s="666"/>
      <c r="KLL71" s="1455"/>
      <c r="KLM71" s="666"/>
      <c r="KLN71" s="666"/>
      <c r="KLO71" s="666"/>
      <c r="KLP71" s="666"/>
      <c r="KLQ71" s="666"/>
      <c r="KLR71" s="666"/>
      <c r="KLS71" s="666"/>
      <c r="KLT71" s="666"/>
      <c r="KLU71" s="666"/>
      <c r="KLV71" s="1453"/>
      <c r="KLW71" s="1453"/>
      <c r="KLX71" s="1453"/>
      <c r="KLY71" s="1454"/>
      <c r="KLZ71" s="666"/>
      <c r="KMA71" s="666"/>
      <c r="KMB71" s="666"/>
      <c r="KMC71" s="1455"/>
      <c r="KMD71" s="666"/>
      <c r="KME71" s="666"/>
      <c r="KMF71" s="666"/>
      <c r="KMG71" s="666"/>
      <c r="KMH71" s="666"/>
      <c r="KMI71" s="666"/>
      <c r="KMJ71" s="666"/>
      <c r="KMK71" s="666"/>
      <c r="KML71" s="666"/>
      <c r="KMM71" s="1453"/>
      <c r="KMN71" s="1453"/>
      <c r="KMO71" s="1453"/>
      <c r="KMP71" s="1454"/>
      <c r="KMQ71" s="666"/>
      <c r="KMR71" s="666"/>
      <c r="KMS71" s="666"/>
      <c r="KMT71" s="1455"/>
      <c r="KMU71" s="666"/>
      <c r="KMV71" s="666"/>
      <c r="KMW71" s="666"/>
      <c r="KMX71" s="666"/>
      <c r="KMY71" s="666"/>
      <c r="KMZ71" s="666"/>
      <c r="KNA71" s="666"/>
      <c r="KNB71" s="666"/>
      <c r="KNC71" s="666"/>
      <c r="KND71" s="1453"/>
      <c r="KNE71" s="1453"/>
      <c r="KNF71" s="1453"/>
      <c r="KNG71" s="1454"/>
      <c r="KNH71" s="666"/>
      <c r="KNI71" s="666"/>
      <c r="KNJ71" s="666"/>
      <c r="KNK71" s="1455"/>
      <c r="KNL71" s="666"/>
      <c r="KNM71" s="666"/>
      <c r="KNN71" s="666"/>
      <c r="KNO71" s="666"/>
      <c r="KNP71" s="666"/>
      <c r="KNQ71" s="666"/>
      <c r="KNR71" s="666"/>
      <c r="KNS71" s="666"/>
      <c r="KNT71" s="666"/>
      <c r="KNU71" s="1453"/>
      <c r="KNV71" s="1453"/>
      <c r="KNW71" s="1453"/>
      <c r="KNX71" s="1454"/>
      <c r="KNY71" s="666"/>
      <c r="KNZ71" s="666"/>
      <c r="KOA71" s="666"/>
      <c r="KOB71" s="1455"/>
      <c r="KOC71" s="666"/>
      <c r="KOD71" s="666"/>
      <c r="KOE71" s="666"/>
      <c r="KOF71" s="666"/>
      <c r="KOG71" s="666"/>
      <c r="KOH71" s="666"/>
      <c r="KOI71" s="666"/>
      <c r="KOJ71" s="666"/>
      <c r="KOK71" s="666"/>
      <c r="KOL71" s="1453"/>
      <c r="KOM71" s="1453"/>
      <c r="KON71" s="1453"/>
      <c r="KOO71" s="1454"/>
      <c r="KOP71" s="666"/>
      <c r="KOQ71" s="666"/>
      <c r="KOR71" s="666"/>
      <c r="KOS71" s="1455"/>
      <c r="KOT71" s="666"/>
      <c r="KOU71" s="666"/>
      <c r="KOV71" s="666"/>
      <c r="KOW71" s="666"/>
      <c r="KOX71" s="666"/>
      <c r="KOY71" s="666"/>
      <c r="KOZ71" s="666"/>
      <c r="KPA71" s="666"/>
      <c r="KPB71" s="666"/>
      <c r="KPC71" s="1453"/>
      <c r="KPD71" s="1453"/>
      <c r="KPE71" s="1453"/>
      <c r="KPF71" s="1454"/>
      <c r="KPG71" s="666"/>
      <c r="KPH71" s="666"/>
      <c r="KPI71" s="666"/>
      <c r="KPJ71" s="1455"/>
      <c r="KPK71" s="666"/>
      <c r="KPL71" s="666"/>
      <c r="KPM71" s="666"/>
      <c r="KPN71" s="666"/>
      <c r="KPO71" s="666"/>
      <c r="KPP71" s="666"/>
      <c r="KPQ71" s="666"/>
      <c r="KPR71" s="666"/>
      <c r="KPS71" s="666"/>
      <c r="KPT71" s="1453"/>
      <c r="KPU71" s="1453"/>
      <c r="KPV71" s="1453"/>
      <c r="KPW71" s="1454"/>
      <c r="KPX71" s="666"/>
      <c r="KPY71" s="666"/>
      <c r="KPZ71" s="666"/>
      <c r="KQA71" s="1455"/>
      <c r="KQB71" s="666"/>
      <c r="KQC71" s="666"/>
      <c r="KQD71" s="666"/>
      <c r="KQE71" s="666"/>
      <c r="KQF71" s="666"/>
      <c r="KQG71" s="666"/>
      <c r="KQH71" s="666"/>
      <c r="KQI71" s="666"/>
      <c r="KQJ71" s="666"/>
      <c r="KQK71" s="1453"/>
      <c r="KQL71" s="1453"/>
      <c r="KQM71" s="1453"/>
      <c r="KQN71" s="1454"/>
      <c r="KQO71" s="666"/>
      <c r="KQP71" s="666"/>
      <c r="KQQ71" s="666"/>
      <c r="KQR71" s="1455"/>
      <c r="KQS71" s="666"/>
      <c r="KQT71" s="666"/>
      <c r="KQU71" s="666"/>
      <c r="KQV71" s="666"/>
      <c r="KQW71" s="666"/>
      <c r="KQX71" s="666"/>
      <c r="KQY71" s="666"/>
      <c r="KQZ71" s="666"/>
      <c r="KRA71" s="666"/>
      <c r="KRB71" s="1453"/>
      <c r="KRC71" s="1453"/>
      <c r="KRD71" s="1453"/>
      <c r="KRE71" s="1454"/>
      <c r="KRF71" s="666"/>
      <c r="KRG71" s="666"/>
      <c r="KRH71" s="666"/>
      <c r="KRI71" s="1455"/>
      <c r="KRJ71" s="666"/>
      <c r="KRK71" s="666"/>
      <c r="KRL71" s="666"/>
      <c r="KRM71" s="666"/>
      <c r="KRN71" s="666"/>
      <c r="KRO71" s="666"/>
      <c r="KRP71" s="666"/>
      <c r="KRQ71" s="666"/>
      <c r="KRR71" s="666"/>
      <c r="KRS71" s="1453"/>
      <c r="KRT71" s="1453"/>
      <c r="KRU71" s="1453"/>
      <c r="KRV71" s="1454"/>
      <c r="KRW71" s="666"/>
      <c r="KRX71" s="666"/>
      <c r="KRY71" s="666"/>
      <c r="KRZ71" s="1455"/>
      <c r="KSA71" s="666"/>
      <c r="KSB71" s="666"/>
      <c r="KSC71" s="666"/>
      <c r="KSD71" s="666"/>
      <c r="KSE71" s="666"/>
      <c r="KSF71" s="666"/>
      <c r="KSG71" s="666"/>
      <c r="KSH71" s="666"/>
      <c r="KSI71" s="666"/>
      <c r="KSJ71" s="1453"/>
      <c r="KSK71" s="1453"/>
      <c r="KSL71" s="1453"/>
      <c r="KSM71" s="1454"/>
      <c r="KSN71" s="666"/>
      <c r="KSO71" s="666"/>
      <c r="KSP71" s="666"/>
      <c r="KSQ71" s="1455"/>
      <c r="KSR71" s="666"/>
      <c r="KSS71" s="666"/>
      <c r="KST71" s="666"/>
      <c r="KSU71" s="666"/>
      <c r="KSV71" s="666"/>
      <c r="KSW71" s="666"/>
      <c r="KSX71" s="666"/>
      <c r="KSY71" s="666"/>
      <c r="KSZ71" s="666"/>
      <c r="KTA71" s="1453"/>
      <c r="KTB71" s="1453"/>
      <c r="KTC71" s="1453"/>
      <c r="KTD71" s="1454"/>
      <c r="KTE71" s="666"/>
      <c r="KTF71" s="666"/>
      <c r="KTG71" s="666"/>
      <c r="KTH71" s="1455"/>
      <c r="KTI71" s="666"/>
      <c r="KTJ71" s="666"/>
      <c r="KTK71" s="666"/>
      <c r="KTL71" s="666"/>
      <c r="KTM71" s="666"/>
      <c r="KTN71" s="666"/>
      <c r="KTO71" s="666"/>
      <c r="KTP71" s="666"/>
      <c r="KTQ71" s="666"/>
      <c r="KTR71" s="1453"/>
      <c r="KTS71" s="1453"/>
      <c r="KTT71" s="1453"/>
      <c r="KTU71" s="1454"/>
      <c r="KTV71" s="666"/>
      <c r="KTW71" s="666"/>
      <c r="KTX71" s="666"/>
      <c r="KTY71" s="1455"/>
      <c r="KTZ71" s="666"/>
      <c r="KUA71" s="666"/>
      <c r="KUB71" s="666"/>
      <c r="KUC71" s="666"/>
      <c r="KUD71" s="666"/>
      <c r="KUE71" s="666"/>
      <c r="KUF71" s="666"/>
      <c r="KUG71" s="666"/>
      <c r="KUH71" s="666"/>
      <c r="KUI71" s="1453"/>
      <c r="KUJ71" s="1453"/>
      <c r="KUK71" s="1453"/>
      <c r="KUL71" s="1454"/>
      <c r="KUM71" s="666"/>
      <c r="KUN71" s="666"/>
      <c r="KUO71" s="666"/>
      <c r="KUP71" s="1455"/>
      <c r="KUQ71" s="666"/>
      <c r="KUR71" s="666"/>
      <c r="KUS71" s="666"/>
      <c r="KUT71" s="666"/>
      <c r="KUU71" s="666"/>
      <c r="KUV71" s="666"/>
      <c r="KUW71" s="666"/>
      <c r="KUX71" s="666"/>
      <c r="KUY71" s="666"/>
      <c r="KUZ71" s="1453"/>
      <c r="KVA71" s="1453"/>
      <c r="KVB71" s="1453"/>
      <c r="KVC71" s="1454"/>
      <c r="KVD71" s="666"/>
      <c r="KVE71" s="666"/>
      <c r="KVF71" s="666"/>
      <c r="KVG71" s="1455"/>
      <c r="KVH71" s="666"/>
      <c r="KVI71" s="666"/>
      <c r="KVJ71" s="666"/>
      <c r="KVK71" s="666"/>
      <c r="KVL71" s="666"/>
      <c r="KVM71" s="666"/>
      <c r="KVN71" s="666"/>
      <c r="KVO71" s="666"/>
      <c r="KVP71" s="666"/>
      <c r="KVQ71" s="1453"/>
      <c r="KVR71" s="1453"/>
      <c r="KVS71" s="1453"/>
      <c r="KVT71" s="1454"/>
      <c r="KVU71" s="666"/>
      <c r="KVV71" s="666"/>
      <c r="KVW71" s="666"/>
      <c r="KVX71" s="1455"/>
      <c r="KVY71" s="666"/>
      <c r="KVZ71" s="666"/>
      <c r="KWA71" s="666"/>
      <c r="KWB71" s="666"/>
      <c r="KWC71" s="666"/>
      <c r="KWD71" s="666"/>
      <c r="KWE71" s="666"/>
      <c r="KWF71" s="666"/>
      <c r="KWG71" s="666"/>
      <c r="KWH71" s="1453"/>
      <c r="KWI71" s="1453"/>
      <c r="KWJ71" s="1453"/>
      <c r="KWK71" s="1454"/>
      <c r="KWL71" s="666"/>
      <c r="KWM71" s="666"/>
      <c r="KWN71" s="666"/>
      <c r="KWO71" s="1455"/>
      <c r="KWP71" s="666"/>
      <c r="KWQ71" s="666"/>
      <c r="KWR71" s="666"/>
      <c r="KWS71" s="666"/>
      <c r="KWT71" s="666"/>
      <c r="KWU71" s="666"/>
      <c r="KWV71" s="666"/>
      <c r="KWW71" s="666"/>
      <c r="KWX71" s="666"/>
      <c r="KWY71" s="1453"/>
      <c r="KWZ71" s="1453"/>
      <c r="KXA71" s="1453"/>
      <c r="KXB71" s="1454"/>
      <c r="KXC71" s="666"/>
      <c r="KXD71" s="666"/>
      <c r="KXE71" s="666"/>
      <c r="KXF71" s="1455"/>
      <c r="KXG71" s="666"/>
      <c r="KXH71" s="666"/>
      <c r="KXI71" s="666"/>
      <c r="KXJ71" s="666"/>
      <c r="KXK71" s="666"/>
      <c r="KXL71" s="666"/>
      <c r="KXM71" s="666"/>
      <c r="KXN71" s="666"/>
      <c r="KXO71" s="666"/>
      <c r="KXP71" s="1453"/>
      <c r="KXQ71" s="1453"/>
      <c r="KXR71" s="1453"/>
      <c r="KXS71" s="1454"/>
      <c r="KXT71" s="666"/>
      <c r="KXU71" s="666"/>
      <c r="KXV71" s="666"/>
      <c r="KXW71" s="1455"/>
      <c r="KXX71" s="666"/>
      <c r="KXY71" s="666"/>
      <c r="KXZ71" s="666"/>
      <c r="KYA71" s="666"/>
      <c r="KYB71" s="666"/>
      <c r="KYC71" s="666"/>
      <c r="KYD71" s="666"/>
      <c r="KYE71" s="666"/>
      <c r="KYF71" s="666"/>
      <c r="KYG71" s="1453"/>
      <c r="KYH71" s="1453"/>
      <c r="KYI71" s="1453"/>
      <c r="KYJ71" s="1454"/>
      <c r="KYK71" s="666"/>
      <c r="KYL71" s="666"/>
      <c r="KYM71" s="666"/>
      <c r="KYN71" s="1455"/>
      <c r="KYO71" s="666"/>
      <c r="KYP71" s="666"/>
      <c r="KYQ71" s="666"/>
      <c r="KYR71" s="666"/>
      <c r="KYS71" s="666"/>
      <c r="KYT71" s="666"/>
      <c r="KYU71" s="666"/>
      <c r="KYV71" s="666"/>
      <c r="KYW71" s="666"/>
      <c r="KYX71" s="1453"/>
      <c r="KYY71" s="1453"/>
      <c r="KYZ71" s="1453"/>
      <c r="KZA71" s="1454"/>
      <c r="KZB71" s="666"/>
      <c r="KZC71" s="666"/>
      <c r="KZD71" s="666"/>
      <c r="KZE71" s="1455"/>
      <c r="KZF71" s="666"/>
      <c r="KZG71" s="666"/>
      <c r="KZH71" s="666"/>
      <c r="KZI71" s="666"/>
      <c r="KZJ71" s="666"/>
      <c r="KZK71" s="666"/>
      <c r="KZL71" s="666"/>
      <c r="KZM71" s="666"/>
      <c r="KZN71" s="666"/>
      <c r="KZO71" s="1453"/>
      <c r="KZP71" s="1453"/>
      <c r="KZQ71" s="1453"/>
      <c r="KZR71" s="1454"/>
      <c r="KZS71" s="666"/>
      <c r="KZT71" s="666"/>
      <c r="KZU71" s="666"/>
      <c r="KZV71" s="1455"/>
      <c r="KZW71" s="666"/>
      <c r="KZX71" s="666"/>
      <c r="KZY71" s="666"/>
      <c r="KZZ71" s="666"/>
      <c r="LAA71" s="666"/>
      <c r="LAB71" s="666"/>
      <c r="LAC71" s="666"/>
      <c r="LAD71" s="666"/>
      <c r="LAE71" s="666"/>
      <c r="LAF71" s="1453"/>
      <c r="LAG71" s="1453"/>
      <c r="LAH71" s="1453"/>
      <c r="LAI71" s="1454"/>
      <c r="LAJ71" s="666"/>
      <c r="LAK71" s="666"/>
      <c r="LAL71" s="666"/>
      <c r="LAM71" s="1455"/>
      <c r="LAN71" s="666"/>
      <c r="LAO71" s="666"/>
      <c r="LAP71" s="666"/>
      <c r="LAQ71" s="666"/>
      <c r="LAR71" s="666"/>
      <c r="LAS71" s="666"/>
      <c r="LAT71" s="666"/>
      <c r="LAU71" s="666"/>
      <c r="LAV71" s="666"/>
      <c r="LAW71" s="1453"/>
      <c r="LAX71" s="1453"/>
      <c r="LAY71" s="1453"/>
      <c r="LAZ71" s="1454"/>
      <c r="LBA71" s="666"/>
      <c r="LBB71" s="666"/>
      <c r="LBC71" s="666"/>
      <c r="LBD71" s="1455"/>
      <c r="LBE71" s="666"/>
      <c r="LBF71" s="666"/>
      <c r="LBG71" s="666"/>
      <c r="LBH71" s="666"/>
      <c r="LBI71" s="666"/>
      <c r="LBJ71" s="666"/>
      <c r="LBK71" s="666"/>
      <c r="LBL71" s="666"/>
      <c r="LBM71" s="666"/>
      <c r="LBN71" s="1453"/>
      <c r="LBO71" s="1453"/>
      <c r="LBP71" s="1453"/>
      <c r="LBQ71" s="1454"/>
      <c r="LBR71" s="666"/>
      <c r="LBS71" s="666"/>
      <c r="LBT71" s="666"/>
      <c r="LBU71" s="1455"/>
      <c r="LBV71" s="666"/>
      <c r="LBW71" s="666"/>
      <c r="LBX71" s="666"/>
      <c r="LBY71" s="666"/>
      <c r="LBZ71" s="666"/>
      <c r="LCA71" s="666"/>
      <c r="LCB71" s="666"/>
      <c r="LCC71" s="666"/>
      <c r="LCD71" s="666"/>
      <c r="LCE71" s="1453"/>
      <c r="LCF71" s="1453"/>
      <c r="LCG71" s="1453"/>
      <c r="LCH71" s="1454"/>
      <c r="LCI71" s="666"/>
      <c r="LCJ71" s="666"/>
      <c r="LCK71" s="666"/>
      <c r="LCL71" s="1455"/>
      <c r="LCM71" s="666"/>
      <c r="LCN71" s="666"/>
      <c r="LCO71" s="666"/>
      <c r="LCP71" s="666"/>
      <c r="LCQ71" s="666"/>
      <c r="LCR71" s="666"/>
      <c r="LCS71" s="666"/>
      <c r="LCT71" s="666"/>
      <c r="LCU71" s="666"/>
      <c r="LCV71" s="1453"/>
      <c r="LCW71" s="1453"/>
      <c r="LCX71" s="1453"/>
      <c r="LCY71" s="1454"/>
      <c r="LCZ71" s="666"/>
      <c r="LDA71" s="666"/>
      <c r="LDB71" s="666"/>
      <c r="LDC71" s="1455"/>
      <c r="LDD71" s="666"/>
      <c r="LDE71" s="666"/>
      <c r="LDF71" s="666"/>
      <c r="LDG71" s="666"/>
      <c r="LDH71" s="666"/>
      <c r="LDI71" s="666"/>
      <c r="LDJ71" s="666"/>
      <c r="LDK71" s="666"/>
      <c r="LDL71" s="666"/>
      <c r="LDM71" s="1453"/>
      <c r="LDN71" s="1453"/>
      <c r="LDO71" s="1453"/>
      <c r="LDP71" s="1454"/>
      <c r="LDQ71" s="666"/>
      <c r="LDR71" s="666"/>
      <c r="LDS71" s="666"/>
      <c r="LDT71" s="1455"/>
      <c r="LDU71" s="666"/>
      <c r="LDV71" s="666"/>
      <c r="LDW71" s="666"/>
      <c r="LDX71" s="666"/>
      <c r="LDY71" s="666"/>
      <c r="LDZ71" s="666"/>
      <c r="LEA71" s="666"/>
      <c r="LEB71" s="666"/>
      <c r="LEC71" s="666"/>
      <c r="LED71" s="1453"/>
      <c r="LEE71" s="1453"/>
      <c r="LEF71" s="1453"/>
      <c r="LEG71" s="1454"/>
      <c r="LEH71" s="666"/>
      <c r="LEI71" s="666"/>
      <c r="LEJ71" s="666"/>
      <c r="LEK71" s="1455"/>
      <c r="LEL71" s="666"/>
      <c r="LEM71" s="666"/>
      <c r="LEN71" s="666"/>
      <c r="LEO71" s="666"/>
      <c r="LEP71" s="666"/>
      <c r="LEQ71" s="666"/>
      <c r="LER71" s="666"/>
      <c r="LES71" s="666"/>
      <c r="LET71" s="666"/>
      <c r="LEU71" s="1453"/>
      <c r="LEV71" s="1453"/>
      <c r="LEW71" s="1453"/>
      <c r="LEX71" s="1454"/>
      <c r="LEY71" s="666"/>
      <c r="LEZ71" s="666"/>
      <c r="LFA71" s="666"/>
      <c r="LFB71" s="1455"/>
      <c r="LFC71" s="666"/>
      <c r="LFD71" s="666"/>
      <c r="LFE71" s="666"/>
      <c r="LFF71" s="666"/>
      <c r="LFG71" s="666"/>
      <c r="LFH71" s="666"/>
      <c r="LFI71" s="666"/>
      <c r="LFJ71" s="666"/>
      <c r="LFK71" s="666"/>
      <c r="LFL71" s="1453"/>
      <c r="LFM71" s="1453"/>
      <c r="LFN71" s="1453"/>
      <c r="LFO71" s="1454"/>
      <c r="LFP71" s="666"/>
      <c r="LFQ71" s="666"/>
      <c r="LFR71" s="666"/>
      <c r="LFS71" s="1455"/>
      <c r="LFT71" s="666"/>
      <c r="LFU71" s="666"/>
      <c r="LFV71" s="666"/>
      <c r="LFW71" s="666"/>
      <c r="LFX71" s="666"/>
      <c r="LFY71" s="666"/>
      <c r="LFZ71" s="666"/>
      <c r="LGA71" s="666"/>
      <c r="LGB71" s="666"/>
      <c r="LGC71" s="1453"/>
      <c r="LGD71" s="1453"/>
      <c r="LGE71" s="1453"/>
      <c r="LGF71" s="1454"/>
      <c r="LGG71" s="666"/>
      <c r="LGH71" s="666"/>
      <c r="LGI71" s="666"/>
      <c r="LGJ71" s="1455"/>
      <c r="LGK71" s="666"/>
      <c r="LGL71" s="666"/>
      <c r="LGM71" s="666"/>
      <c r="LGN71" s="666"/>
      <c r="LGO71" s="666"/>
      <c r="LGP71" s="666"/>
      <c r="LGQ71" s="666"/>
      <c r="LGR71" s="666"/>
      <c r="LGS71" s="666"/>
      <c r="LGT71" s="1453"/>
      <c r="LGU71" s="1453"/>
      <c r="LGV71" s="1453"/>
      <c r="LGW71" s="1454"/>
      <c r="LGX71" s="666"/>
      <c r="LGY71" s="666"/>
      <c r="LGZ71" s="666"/>
      <c r="LHA71" s="1455"/>
      <c r="LHB71" s="666"/>
      <c r="LHC71" s="666"/>
      <c r="LHD71" s="666"/>
      <c r="LHE71" s="666"/>
      <c r="LHF71" s="666"/>
      <c r="LHG71" s="666"/>
      <c r="LHH71" s="666"/>
      <c r="LHI71" s="666"/>
      <c r="LHJ71" s="666"/>
      <c r="LHK71" s="1453"/>
      <c r="LHL71" s="1453"/>
      <c r="LHM71" s="1453"/>
      <c r="LHN71" s="1454"/>
      <c r="LHO71" s="666"/>
      <c r="LHP71" s="666"/>
      <c r="LHQ71" s="666"/>
      <c r="LHR71" s="1455"/>
      <c r="LHS71" s="666"/>
      <c r="LHT71" s="666"/>
      <c r="LHU71" s="666"/>
      <c r="LHV71" s="666"/>
      <c r="LHW71" s="666"/>
      <c r="LHX71" s="666"/>
      <c r="LHY71" s="666"/>
      <c r="LHZ71" s="666"/>
      <c r="LIA71" s="666"/>
      <c r="LIB71" s="1453"/>
      <c r="LIC71" s="1453"/>
      <c r="LID71" s="1453"/>
      <c r="LIE71" s="1454"/>
      <c r="LIF71" s="666"/>
      <c r="LIG71" s="666"/>
      <c r="LIH71" s="666"/>
      <c r="LII71" s="1455"/>
      <c r="LIJ71" s="666"/>
      <c r="LIK71" s="666"/>
      <c r="LIL71" s="666"/>
      <c r="LIM71" s="666"/>
      <c r="LIN71" s="666"/>
      <c r="LIO71" s="666"/>
      <c r="LIP71" s="666"/>
      <c r="LIQ71" s="666"/>
      <c r="LIR71" s="666"/>
      <c r="LIS71" s="1453"/>
      <c r="LIT71" s="1453"/>
      <c r="LIU71" s="1453"/>
      <c r="LIV71" s="1454"/>
      <c r="LIW71" s="666"/>
      <c r="LIX71" s="666"/>
      <c r="LIY71" s="666"/>
      <c r="LIZ71" s="1455"/>
      <c r="LJA71" s="666"/>
      <c r="LJB71" s="666"/>
      <c r="LJC71" s="666"/>
      <c r="LJD71" s="666"/>
      <c r="LJE71" s="666"/>
      <c r="LJF71" s="666"/>
      <c r="LJG71" s="666"/>
      <c r="LJH71" s="666"/>
      <c r="LJI71" s="666"/>
      <c r="LJJ71" s="1453"/>
      <c r="LJK71" s="1453"/>
      <c r="LJL71" s="1453"/>
      <c r="LJM71" s="1454"/>
      <c r="LJN71" s="666"/>
      <c r="LJO71" s="666"/>
      <c r="LJP71" s="666"/>
      <c r="LJQ71" s="1455"/>
      <c r="LJR71" s="666"/>
      <c r="LJS71" s="666"/>
      <c r="LJT71" s="666"/>
      <c r="LJU71" s="666"/>
      <c r="LJV71" s="666"/>
      <c r="LJW71" s="666"/>
      <c r="LJX71" s="666"/>
      <c r="LJY71" s="666"/>
      <c r="LJZ71" s="666"/>
      <c r="LKA71" s="1453"/>
      <c r="LKB71" s="1453"/>
      <c r="LKC71" s="1453"/>
      <c r="LKD71" s="1454"/>
      <c r="LKE71" s="666"/>
      <c r="LKF71" s="666"/>
      <c r="LKG71" s="666"/>
      <c r="LKH71" s="1455"/>
      <c r="LKI71" s="666"/>
      <c r="LKJ71" s="666"/>
      <c r="LKK71" s="666"/>
      <c r="LKL71" s="666"/>
      <c r="LKM71" s="666"/>
      <c r="LKN71" s="666"/>
      <c r="LKO71" s="666"/>
      <c r="LKP71" s="666"/>
      <c r="LKQ71" s="666"/>
      <c r="LKR71" s="1453"/>
      <c r="LKS71" s="1453"/>
      <c r="LKT71" s="1453"/>
      <c r="LKU71" s="1454"/>
      <c r="LKV71" s="666"/>
      <c r="LKW71" s="666"/>
      <c r="LKX71" s="666"/>
      <c r="LKY71" s="1455"/>
      <c r="LKZ71" s="666"/>
      <c r="LLA71" s="666"/>
      <c r="LLB71" s="666"/>
      <c r="LLC71" s="666"/>
      <c r="LLD71" s="666"/>
      <c r="LLE71" s="666"/>
      <c r="LLF71" s="666"/>
      <c r="LLG71" s="666"/>
      <c r="LLH71" s="666"/>
      <c r="LLI71" s="1453"/>
      <c r="LLJ71" s="1453"/>
      <c r="LLK71" s="1453"/>
      <c r="LLL71" s="1454"/>
      <c r="LLM71" s="666"/>
      <c r="LLN71" s="666"/>
      <c r="LLO71" s="666"/>
      <c r="LLP71" s="1455"/>
      <c r="LLQ71" s="666"/>
      <c r="LLR71" s="666"/>
      <c r="LLS71" s="666"/>
      <c r="LLT71" s="666"/>
      <c r="LLU71" s="666"/>
      <c r="LLV71" s="666"/>
      <c r="LLW71" s="666"/>
      <c r="LLX71" s="666"/>
      <c r="LLY71" s="666"/>
      <c r="LLZ71" s="1453"/>
      <c r="LMA71" s="1453"/>
      <c r="LMB71" s="1453"/>
      <c r="LMC71" s="1454"/>
      <c r="LMD71" s="666"/>
      <c r="LME71" s="666"/>
      <c r="LMF71" s="666"/>
      <c r="LMG71" s="1455"/>
      <c r="LMH71" s="666"/>
      <c r="LMI71" s="666"/>
      <c r="LMJ71" s="666"/>
      <c r="LMK71" s="666"/>
      <c r="LML71" s="666"/>
      <c r="LMM71" s="666"/>
      <c r="LMN71" s="666"/>
      <c r="LMO71" s="666"/>
      <c r="LMP71" s="666"/>
      <c r="LMQ71" s="1453"/>
      <c r="LMR71" s="1453"/>
      <c r="LMS71" s="1453"/>
      <c r="LMT71" s="1454"/>
      <c r="LMU71" s="666"/>
      <c r="LMV71" s="666"/>
      <c r="LMW71" s="666"/>
      <c r="LMX71" s="1455"/>
      <c r="LMY71" s="666"/>
      <c r="LMZ71" s="666"/>
      <c r="LNA71" s="666"/>
      <c r="LNB71" s="666"/>
      <c r="LNC71" s="666"/>
      <c r="LND71" s="666"/>
      <c r="LNE71" s="666"/>
      <c r="LNF71" s="666"/>
      <c r="LNG71" s="666"/>
      <c r="LNH71" s="1453"/>
      <c r="LNI71" s="1453"/>
      <c r="LNJ71" s="1453"/>
      <c r="LNK71" s="1454"/>
      <c r="LNL71" s="666"/>
      <c r="LNM71" s="666"/>
      <c r="LNN71" s="666"/>
      <c r="LNO71" s="1455"/>
      <c r="LNP71" s="666"/>
      <c r="LNQ71" s="666"/>
      <c r="LNR71" s="666"/>
      <c r="LNS71" s="666"/>
      <c r="LNT71" s="666"/>
      <c r="LNU71" s="666"/>
      <c r="LNV71" s="666"/>
      <c r="LNW71" s="666"/>
      <c r="LNX71" s="666"/>
      <c r="LNY71" s="1453"/>
      <c r="LNZ71" s="1453"/>
      <c r="LOA71" s="1453"/>
      <c r="LOB71" s="1454"/>
      <c r="LOC71" s="666"/>
      <c r="LOD71" s="666"/>
      <c r="LOE71" s="666"/>
      <c r="LOF71" s="1455"/>
      <c r="LOG71" s="666"/>
      <c r="LOH71" s="666"/>
      <c r="LOI71" s="666"/>
      <c r="LOJ71" s="666"/>
      <c r="LOK71" s="666"/>
      <c r="LOL71" s="666"/>
      <c r="LOM71" s="666"/>
      <c r="LON71" s="666"/>
      <c r="LOO71" s="666"/>
      <c r="LOP71" s="1453"/>
      <c r="LOQ71" s="1453"/>
      <c r="LOR71" s="1453"/>
      <c r="LOS71" s="1454"/>
      <c r="LOT71" s="666"/>
      <c r="LOU71" s="666"/>
      <c r="LOV71" s="666"/>
      <c r="LOW71" s="1455"/>
      <c r="LOX71" s="666"/>
      <c r="LOY71" s="666"/>
      <c r="LOZ71" s="666"/>
      <c r="LPA71" s="666"/>
      <c r="LPB71" s="666"/>
      <c r="LPC71" s="666"/>
      <c r="LPD71" s="666"/>
      <c r="LPE71" s="666"/>
      <c r="LPF71" s="666"/>
      <c r="LPG71" s="1453"/>
      <c r="LPH71" s="1453"/>
      <c r="LPI71" s="1453"/>
      <c r="LPJ71" s="1454"/>
      <c r="LPK71" s="666"/>
      <c r="LPL71" s="666"/>
      <c r="LPM71" s="666"/>
      <c r="LPN71" s="1455"/>
      <c r="LPO71" s="666"/>
      <c r="LPP71" s="666"/>
      <c r="LPQ71" s="666"/>
      <c r="LPR71" s="666"/>
      <c r="LPS71" s="666"/>
      <c r="LPT71" s="666"/>
      <c r="LPU71" s="666"/>
      <c r="LPV71" s="666"/>
      <c r="LPW71" s="666"/>
      <c r="LPX71" s="1453"/>
      <c r="LPY71" s="1453"/>
      <c r="LPZ71" s="1453"/>
      <c r="LQA71" s="1454"/>
      <c r="LQB71" s="666"/>
      <c r="LQC71" s="666"/>
      <c r="LQD71" s="666"/>
      <c r="LQE71" s="1455"/>
      <c r="LQF71" s="666"/>
      <c r="LQG71" s="666"/>
      <c r="LQH71" s="666"/>
      <c r="LQI71" s="666"/>
      <c r="LQJ71" s="666"/>
      <c r="LQK71" s="666"/>
      <c r="LQL71" s="666"/>
      <c r="LQM71" s="666"/>
      <c r="LQN71" s="666"/>
      <c r="LQO71" s="1453"/>
      <c r="LQP71" s="1453"/>
      <c r="LQQ71" s="1453"/>
      <c r="LQR71" s="1454"/>
      <c r="LQS71" s="666"/>
      <c r="LQT71" s="666"/>
      <c r="LQU71" s="666"/>
      <c r="LQV71" s="1455"/>
      <c r="LQW71" s="666"/>
      <c r="LQX71" s="666"/>
      <c r="LQY71" s="666"/>
      <c r="LQZ71" s="666"/>
      <c r="LRA71" s="666"/>
      <c r="LRB71" s="666"/>
      <c r="LRC71" s="666"/>
      <c r="LRD71" s="666"/>
      <c r="LRE71" s="666"/>
      <c r="LRF71" s="1453"/>
      <c r="LRG71" s="1453"/>
      <c r="LRH71" s="1453"/>
      <c r="LRI71" s="1454"/>
      <c r="LRJ71" s="666"/>
      <c r="LRK71" s="666"/>
      <c r="LRL71" s="666"/>
      <c r="LRM71" s="1455"/>
      <c r="LRN71" s="666"/>
      <c r="LRO71" s="666"/>
      <c r="LRP71" s="666"/>
      <c r="LRQ71" s="666"/>
      <c r="LRR71" s="666"/>
      <c r="LRS71" s="666"/>
      <c r="LRT71" s="666"/>
      <c r="LRU71" s="666"/>
      <c r="LRV71" s="666"/>
      <c r="LRW71" s="1453"/>
      <c r="LRX71" s="1453"/>
      <c r="LRY71" s="1453"/>
      <c r="LRZ71" s="1454"/>
      <c r="LSA71" s="666"/>
      <c r="LSB71" s="666"/>
      <c r="LSC71" s="666"/>
      <c r="LSD71" s="1455"/>
      <c r="LSE71" s="666"/>
      <c r="LSF71" s="666"/>
      <c r="LSG71" s="666"/>
      <c r="LSH71" s="666"/>
      <c r="LSI71" s="666"/>
      <c r="LSJ71" s="666"/>
      <c r="LSK71" s="666"/>
      <c r="LSL71" s="666"/>
      <c r="LSM71" s="666"/>
      <c r="LSN71" s="1453"/>
      <c r="LSO71" s="1453"/>
      <c r="LSP71" s="1453"/>
      <c r="LSQ71" s="1454"/>
      <c r="LSR71" s="666"/>
      <c r="LSS71" s="666"/>
      <c r="LST71" s="666"/>
      <c r="LSU71" s="1455"/>
      <c r="LSV71" s="666"/>
      <c r="LSW71" s="666"/>
      <c r="LSX71" s="666"/>
      <c r="LSY71" s="666"/>
      <c r="LSZ71" s="666"/>
      <c r="LTA71" s="666"/>
      <c r="LTB71" s="666"/>
      <c r="LTC71" s="666"/>
      <c r="LTD71" s="666"/>
      <c r="LTE71" s="1453"/>
      <c r="LTF71" s="1453"/>
      <c r="LTG71" s="1453"/>
      <c r="LTH71" s="1454"/>
      <c r="LTI71" s="666"/>
      <c r="LTJ71" s="666"/>
      <c r="LTK71" s="666"/>
      <c r="LTL71" s="1455"/>
      <c r="LTM71" s="666"/>
      <c r="LTN71" s="666"/>
      <c r="LTO71" s="666"/>
      <c r="LTP71" s="666"/>
      <c r="LTQ71" s="666"/>
      <c r="LTR71" s="666"/>
      <c r="LTS71" s="666"/>
      <c r="LTT71" s="666"/>
      <c r="LTU71" s="666"/>
      <c r="LTV71" s="1453"/>
      <c r="LTW71" s="1453"/>
      <c r="LTX71" s="1453"/>
      <c r="LTY71" s="1454"/>
      <c r="LTZ71" s="666"/>
      <c r="LUA71" s="666"/>
      <c r="LUB71" s="666"/>
      <c r="LUC71" s="1455"/>
      <c r="LUD71" s="666"/>
      <c r="LUE71" s="666"/>
      <c r="LUF71" s="666"/>
      <c r="LUG71" s="666"/>
      <c r="LUH71" s="666"/>
      <c r="LUI71" s="666"/>
      <c r="LUJ71" s="666"/>
      <c r="LUK71" s="666"/>
      <c r="LUL71" s="666"/>
      <c r="LUM71" s="1453"/>
      <c r="LUN71" s="1453"/>
      <c r="LUO71" s="1453"/>
      <c r="LUP71" s="1454"/>
      <c r="LUQ71" s="666"/>
      <c r="LUR71" s="666"/>
      <c r="LUS71" s="666"/>
      <c r="LUT71" s="1455"/>
      <c r="LUU71" s="666"/>
      <c r="LUV71" s="666"/>
      <c r="LUW71" s="666"/>
      <c r="LUX71" s="666"/>
      <c r="LUY71" s="666"/>
      <c r="LUZ71" s="666"/>
      <c r="LVA71" s="666"/>
      <c r="LVB71" s="666"/>
      <c r="LVC71" s="666"/>
      <c r="LVD71" s="1453"/>
      <c r="LVE71" s="1453"/>
      <c r="LVF71" s="1453"/>
      <c r="LVG71" s="1454"/>
      <c r="LVH71" s="666"/>
      <c r="LVI71" s="666"/>
      <c r="LVJ71" s="666"/>
      <c r="LVK71" s="1455"/>
      <c r="LVL71" s="666"/>
      <c r="LVM71" s="666"/>
      <c r="LVN71" s="666"/>
      <c r="LVO71" s="666"/>
      <c r="LVP71" s="666"/>
      <c r="LVQ71" s="666"/>
      <c r="LVR71" s="666"/>
      <c r="LVS71" s="666"/>
      <c r="LVT71" s="666"/>
      <c r="LVU71" s="1453"/>
      <c r="LVV71" s="1453"/>
      <c r="LVW71" s="1453"/>
      <c r="LVX71" s="1454"/>
      <c r="LVY71" s="666"/>
      <c r="LVZ71" s="666"/>
      <c r="LWA71" s="666"/>
      <c r="LWB71" s="1455"/>
      <c r="LWC71" s="666"/>
      <c r="LWD71" s="666"/>
      <c r="LWE71" s="666"/>
      <c r="LWF71" s="666"/>
      <c r="LWG71" s="666"/>
      <c r="LWH71" s="666"/>
      <c r="LWI71" s="666"/>
      <c r="LWJ71" s="666"/>
      <c r="LWK71" s="666"/>
      <c r="LWL71" s="1453"/>
      <c r="LWM71" s="1453"/>
      <c r="LWN71" s="1453"/>
      <c r="LWO71" s="1454"/>
      <c r="LWP71" s="666"/>
      <c r="LWQ71" s="666"/>
      <c r="LWR71" s="666"/>
      <c r="LWS71" s="1455"/>
      <c r="LWT71" s="666"/>
      <c r="LWU71" s="666"/>
      <c r="LWV71" s="666"/>
      <c r="LWW71" s="666"/>
      <c r="LWX71" s="666"/>
      <c r="LWY71" s="666"/>
      <c r="LWZ71" s="666"/>
      <c r="LXA71" s="666"/>
      <c r="LXB71" s="666"/>
      <c r="LXC71" s="1453"/>
      <c r="LXD71" s="1453"/>
      <c r="LXE71" s="1453"/>
      <c r="LXF71" s="1454"/>
      <c r="LXG71" s="666"/>
      <c r="LXH71" s="666"/>
      <c r="LXI71" s="666"/>
      <c r="LXJ71" s="1455"/>
      <c r="LXK71" s="666"/>
      <c r="LXL71" s="666"/>
      <c r="LXM71" s="666"/>
      <c r="LXN71" s="666"/>
      <c r="LXO71" s="666"/>
      <c r="LXP71" s="666"/>
      <c r="LXQ71" s="666"/>
      <c r="LXR71" s="666"/>
      <c r="LXS71" s="666"/>
      <c r="LXT71" s="1453"/>
      <c r="LXU71" s="1453"/>
      <c r="LXV71" s="1453"/>
      <c r="LXW71" s="1454"/>
      <c r="LXX71" s="666"/>
      <c r="LXY71" s="666"/>
      <c r="LXZ71" s="666"/>
      <c r="LYA71" s="1455"/>
      <c r="LYB71" s="666"/>
      <c r="LYC71" s="666"/>
      <c r="LYD71" s="666"/>
      <c r="LYE71" s="666"/>
      <c r="LYF71" s="666"/>
      <c r="LYG71" s="666"/>
      <c r="LYH71" s="666"/>
      <c r="LYI71" s="666"/>
      <c r="LYJ71" s="666"/>
      <c r="LYK71" s="1453"/>
      <c r="LYL71" s="1453"/>
      <c r="LYM71" s="1453"/>
      <c r="LYN71" s="1454"/>
      <c r="LYO71" s="666"/>
      <c r="LYP71" s="666"/>
      <c r="LYQ71" s="666"/>
      <c r="LYR71" s="1455"/>
      <c r="LYS71" s="666"/>
      <c r="LYT71" s="666"/>
      <c r="LYU71" s="666"/>
      <c r="LYV71" s="666"/>
      <c r="LYW71" s="666"/>
      <c r="LYX71" s="666"/>
      <c r="LYY71" s="666"/>
      <c r="LYZ71" s="666"/>
      <c r="LZA71" s="666"/>
      <c r="LZB71" s="1453"/>
      <c r="LZC71" s="1453"/>
      <c r="LZD71" s="1453"/>
      <c r="LZE71" s="1454"/>
      <c r="LZF71" s="666"/>
      <c r="LZG71" s="666"/>
      <c r="LZH71" s="666"/>
      <c r="LZI71" s="1455"/>
      <c r="LZJ71" s="666"/>
      <c r="LZK71" s="666"/>
      <c r="LZL71" s="666"/>
      <c r="LZM71" s="666"/>
      <c r="LZN71" s="666"/>
      <c r="LZO71" s="666"/>
      <c r="LZP71" s="666"/>
      <c r="LZQ71" s="666"/>
      <c r="LZR71" s="666"/>
      <c r="LZS71" s="1453"/>
      <c r="LZT71" s="1453"/>
      <c r="LZU71" s="1453"/>
      <c r="LZV71" s="1454"/>
      <c r="LZW71" s="666"/>
      <c r="LZX71" s="666"/>
      <c r="LZY71" s="666"/>
      <c r="LZZ71" s="1455"/>
      <c r="MAA71" s="666"/>
      <c r="MAB71" s="666"/>
      <c r="MAC71" s="666"/>
      <c r="MAD71" s="666"/>
      <c r="MAE71" s="666"/>
      <c r="MAF71" s="666"/>
      <c r="MAG71" s="666"/>
      <c r="MAH71" s="666"/>
      <c r="MAI71" s="666"/>
      <c r="MAJ71" s="1453"/>
      <c r="MAK71" s="1453"/>
      <c r="MAL71" s="1453"/>
      <c r="MAM71" s="1454"/>
      <c r="MAN71" s="666"/>
      <c r="MAO71" s="666"/>
      <c r="MAP71" s="666"/>
      <c r="MAQ71" s="1455"/>
      <c r="MAR71" s="666"/>
      <c r="MAS71" s="666"/>
      <c r="MAT71" s="666"/>
      <c r="MAU71" s="666"/>
      <c r="MAV71" s="666"/>
      <c r="MAW71" s="666"/>
      <c r="MAX71" s="666"/>
      <c r="MAY71" s="666"/>
      <c r="MAZ71" s="666"/>
      <c r="MBA71" s="1453"/>
      <c r="MBB71" s="1453"/>
      <c r="MBC71" s="1453"/>
      <c r="MBD71" s="1454"/>
      <c r="MBE71" s="666"/>
      <c r="MBF71" s="666"/>
      <c r="MBG71" s="666"/>
      <c r="MBH71" s="1455"/>
      <c r="MBI71" s="666"/>
      <c r="MBJ71" s="666"/>
      <c r="MBK71" s="666"/>
      <c r="MBL71" s="666"/>
      <c r="MBM71" s="666"/>
      <c r="MBN71" s="666"/>
      <c r="MBO71" s="666"/>
      <c r="MBP71" s="666"/>
      <c r="MBQ71" s="666"/>
      <c r="MBR71" s="1453"/>
      <c r="MBS71" s="1453"/>
      <c r="MBT71" s="1453"/>
      <c r="MBU71" s="1454"/>
      <c r="MBV71" s="666"/>
      <c r="MBW71" s="666"/>
      <c r="MBX71" s="666"/>
      <c r="MBY71" s="1455"/>
      <c r="MBZ71" s="666"/>
      <c r="MCA71" s="666"/>
      <c r="MCB71" s="666"/>
      <c r="MCC71" s="666"/>
      <c r="MCD71" s="666"/>
      <c r="MCE71" s="666"/>
      <c r="MCF71" s="666"/>
      <c r="MCG71" s="666"/>
      <c r="MCH71" s="666"/>
      <c r="MCI71" s="1453"/>
      <c r="MCJ71" s="1453"/>
      <c r="MCK71" s="1453"/>
      <c r="MCL71" s="1454"/>
      <c r="MCM71" s="666"/>
      <c r="MCN71" s="666"/>
      <c r="MCO71" s="666"/>
      <c r="MCP71" s="1455"/>
      <c r="MCQ71" s="666"/>
      <c r="MCR71" s="666"/>
      <c r="MCS71" s="666"/>
      <c r="MCT71" s="666"/>
      <c r="MCU71" s="666"/>
      <c r="MCV71" s="666"/>
      <c r="MCW71" s="666"/>
      <c r="MCX71" s="666"/>
      <c r="MCY71" s="666"/>
      <c r="MCZ71" s="1453"/>
      <c r="MDA71" s="1453"/>
      <c r="MDB71" s="1453"/>
      <c r="MDC71" s="1454"/>
      <c r="MDD71" s="666"/>
      <c r="MDE71" s="666"/>
      <c r="MDF71" s="666"/>
      <c r="MDG71" s="1455"/>
      <c r="MDH71" s="666"/>
      <c r="MDI71" s="666"/>
      <c r="MDJ71" s="666"/>
      <c r="MDK71" s="666"/>
      <c r="MDL71" s="666"/>
      <c r="MDM71" s="666"/>
      <c r="MDN71" s="666"/>
      <c r="MDO71" s="666"/>
      <c r="MDP71" s="666"/>
      <c r="MDQ71" s="1453"/>
      <c r="MDR71" s="1453"/>
      <c r="MDS71" s="1453"/>
      <c r="MDT71" s="1454"/>
      <c r="MDU71" s="666"/>
      <c r="MDV71" s="666"/>
      <c r="MDW71" s="666"/>
      <c r="MDX71" s="1455"/>
      <c r="MDY71" s="666"/>
      <c r="MDZ71" s="666"/>
      <c r="MEA71" s="666"/>
      <c r="MEB71" s="666"/>
      <c r="MEC71" s="666"/>
      <c r="MED71" s="666"/>
      <c r="MEE71" s="666"/>
      <c r="MEF71" s="666"/>
      <c r="MEG71" s="666"/>
      <c r="MEH71" s="1453"/>
      <c r="MEI71" s="1453"/>
      <c r="MEJ71" s="1453"/>
      <c r="MEK71" s="1454"/>
      <c r="MEL71" s="666"/>
      <c r="MEM71" s="666"/>
      <c r="MEN71" s="666"/>
      <c r="MEO71" s="1455"/>
      <c r="MEP71" s="666"/>
      <c r="MEQ71" s="666"/>
      <c r="MER71" s="666"/>
      <c r="MES71" s="666"/>
      <c r="MET71" s="666"/>
      <c r="MEU71" s="666"/>
      <c r="MEV71" s="666"/>
      <c r="MEW71" s="666"/>
      <c r="MEX71" s="666"/>
      <c r="MEY71" s="1453"/>
      <c r="MEZ71" s="1453"/>
      <c r="MFA71" s="1453"/>
      <c r="MFB71" s="1454"/>
      <c r="MFC71" s="666"/>
      <c r="MFD71" s="666"/>
      <c r="MFE71" s="666"/>
      <c r="MFF71" s="1455"/>
      <c r="MFG71" s="666"/>
      <c r="MFH71" s="666"/>
      <c r="MFI71" s="666"/>
      <c r="MFJ71" s="666"/>
      <c r="MFK71" s="666"/>
      <c r="MFL71" s="666"/>
      <c r="MFM71" s="666"/>
      <c r="MFN71" s="666"/>
      <c r="MFO71" s="666"/>
      <c r="MFP71" s="1453"/>
      <c r="MFQ71" s="1453"/>
      <c r="MFR71" s="1453"/>
      <c r="MFS71" s="1454"/>
      <c r="MFT71" s="666"/>
      <c r="MFU71" s="666"/>
      <c r="MFV71" s="666"/>
      <c r="MFW71" s="1455"/>
      <c r="MFX71" s="666"/>
      <c r="MFY71" s="666"/>
      <c r="MFZ71" s="666"/>
      <c r="MGA71" s="666"/>
      <c r="MGB71" s="666"/>
      <c r="MGC71" s="666"/>
      <c r="MGD71" s="666"/>
      <c r="MGE71" s="666"/>
      <c r="MGF71" s="666"/>
      <c r="MGG71" s="1453"/>
      <c r="MGH71" s="1453"/>
      <c r="MGI71" s="1453"/>
      <c r="MGJ71" s="1454"/>
      <c r="MGK71" s="666"/>
      <c r="MGL71" s="666"/>
      <c r="MGM71" s="666"/>
      <c r="MGN71" s="1455"/>
      <c r="MGO71" s="666"/>
      <c r="MGP71" s="666"/>
      <c r="MGQ71" s="666"/>
      <c r="MGR71" s="666"/>
      <c r="MGS71" s="666"/>
      <c r="MGT71" s="666"/>
      <c r="MGU71" s="666"/>
      <c r="MGV71" s="666"/>
      <c r="MGW71" s="666"/>
      <c r="MGX71" s="1453"/>
      <c r="MGY71" s="1453"/>
      <c r="MGZ71" s="1453"/>
      <c r="MHA71" s="1454"/>
      <c r="MHB71" s="666"/>
      <c r="MHC71" s="666"/>
      <c r="MHD71" s="666"/>
      <c r="MHE71" s="1455"/>
      <c r="MHF71" s="666"/>
      <c r="MHG71" s="666"/>
      <c r="MHH71" s="666"/>
      <c r="MHI71" s="666"/>
      <c r="MHJ71" s="666"/>
      <c r="MHK71" s="666"/>
      <c r="MHL71" s="666"/>
      <c r="MHM71" s="666"/>
      <c r="MHN71" s="666"/>
      <c r="MHO71" s="1453"/>
      <c r="MHP71" s="1453"/>
      <c r="MHQ71" s="1453"/>
      <c r="MHR71" s="1454"/>
      <c r="MHS71" s="666"/>
      <c r="MHT71" s="666"/>
      <c r="MHU71" s="666"/>
      <c r="MHV71" s="1455"/>
      <c r="MHW71" s="666"/>
      <c r="MHX71" s="666"/>
      <c r="MHY71" s="666"/>
      <c r="MHZ71" s="666"/>
      <c r="MIA71" s="666"/>
      <c r="MIB71" s="666"/>
      <c r="MIC71" s="666"/>
      <c r="MID71" s="666"/>
      <c r="MIE71" s="666"/>
      <c r="MIF71" s="1453"/>
      <c r="MIG71" s="1453"/>
      <c r="MIH71" s="1453"/>
      <c r="MII71" s="1454"/>
      <c r="MIJ71" s="666"/>
      <c r="MIK71" s="666"/>
      <c r="MIL71" s="666"/>
      <c r="MIM71" s="1455"/>
      <c r="MIN71" s="666"/>
      <c r="MIO71" s="666"/>
      <c r="MIP71" s="666"/>
      <c r="MIQ71" s="666"/>
      <c r="MIR71" s="666"/>
      <c r="MIS71" s="666"/>
      <c r="MIT71" s="666"/>
      <c r="MIU71" s="666"/>
      <c r="MIV71" s="666"/>
      <c r="MIW71" s="1453"/>
      <c r="MIX71" s="1453"/>
      <c r="MIY71" s="1453"/>
      <c r="MIZ71" s="1454"/>
      <c r="MJA71" s="666"/>
      <c r="MJB71" s="666"/>
      <c r="MJC71" s="666"/>
      <c r="MJD71" s="1455"/>
      <c r="MJE71" s="666"/>
      <c r="MJF71" s="666"/>
      <c r="MJG71" s="666"/>
      <c r="MJH71" s="666"/>
      <c r="MJI71" s="666"/>
      <c r="MJJ71" s="666"/>
      <c r="MJK71" s="666"/>
      <c r="MJL71" s="666"/>
      <c r="MJM71" s="666"/>
      <c r="MJN71" s="1453"/>
      <c r="MJO71" s="1453"/>
      <c r="MJP71" s="1453"/>
      <c r="MJQ71" s="1454"/>
      <c r="MJR71" s="666"/>
      <c r="MJS71" s="666"/>
      <c r="MJT71" s="666"/>
      <c r="MJU71" s="1455"/>
      <c r="MJV71" s="666"/>
      <c r="MJW71" s="666"/>
      <c r="MJX71" s="666"/>
      <c r="MJY71" s="666"/>
      <c r="MJZ71" s="666"/>
      <c r="MKA71" s="666"/>
      <c r="MKB71" s="666"/>
      <c r="MKC71" s="666"/>
      <c r="MKD71" s="666"/>
      <c r="MKE71" s="1453"/>
      <c r="MKF71" s="1453"/>
      <c r="MKG71" s="1453"/>
      <c r="MKH71" s="1454"/>
      <c r="MKI71" s="666"/>
      <c r="MKJ71" s="666"/>
      <c r="MKK71" s="666"/>
      <c r="MKL71" s="1455"/>
      <c r="MKM71" s="666"/>
      <c r="MKN71" s="666"/>
      <c r="MKO71" s="666"/>
      <c r="MKP71" s="666"/>
      <c r="MKQ71" s="666"/>
      <c r="MKR71" s="666"/>
      <c r="MKS71" s="666"/>
      <c r="MKT71" s="666"/>
      <c r="MKU71" s="666"/>
      <c r="MKV71" s="1453"/>
      <c r="MKW71" s="1453"/>
      <c r="MKX71" s="1453"/>
      <c r="MKY71" s="1454"/>
      <c r="MKZ71" s="666"/>
      <c r="MLA71" s="666"/>
      <c r="MLB71" s="666"/>
      <c r="MLC71" s="1455"/>
      <c r="MLD71" s="666"/>
      <c r="MLE71" s="666"/>
      <c r="MLF71" s="666"/>
      <c r="MLG71" s="666"/>
      <c r="MLH71" s="666"/>
      <c r="MLI71" s="666"/>
      <c r="MLJ71" s="666"/>
      <c r="MLK71" s="666"/>
      <c r="MLL71" s="666"/>
      <c r="MLM71" s="1453"/>
      <c r="MLN71" s="1453"/>
      <c r="MLO71" s="1453"/>
      <c r="MLP71" s="1454"/>
      <c r="MLQ71" s="666"/>
      <c r="MLR71" s="666"/>
      <c r="MLS71" s="666"/>
      <c r="MLT71" s="1455"/>
      <c r="MLU71" s="666"/>
      <c r="MLV71" s="666"/>
      <c r="MLW71" s="666"/>
      <c r="MLX71" s="666"/>
      <c r="MLY71" s="666"/>
      <c r="MLZ71" s="666"/>
      <c r="MMA71" s="666"/>
      <c r="MMB71" s="666"/>
      <c r="MMC71" s="666"/>
      <c r="MMD71" s="1453"/>
      <c r="MME71" s="1453"/>
      <c r="MMF71" s="1453"/>
      <c r="MMG71" s="1454"/>
      <c r="MMH71" s="666"/>
      <c r="MMI71" s="666"/>
      <c r="MMJ71" s="666"/>
      <c r="MMK71" s="1455"/>
      <c r="MML71" s="666"/>
      <c r="MMM71" s="666"/>
      <c r="MMN71" s="666"/>
      <c r="MMO71" s="666"/>
      <c r="MMP71" s="666"/>
      <c r="MMQ71" s="666"/>
      <c r="MMR71" s="666"/>
      <c r="MMS71" s="666"/>
      <c r="MMT71" s="666"/>
      <c r="MMU71" s="1453"/>
      <c r="MMV71" s="1453"/>
      <c r="MMW71" s="1453"/>
      <c r="MMX71" s="1454"/>
      <c r="MMY71" s="666"/>
      <c r="MMZ71" s="666"/>
      <c r="MNA71" s="666"/>
      <c r="MNB71" s="1455"/>
      <c r="MNC71" s="666"/>
      <c r="MND71" s="666"/>
      <c r="MNE71" s="666"/>
      <c r="MNF71" s="666"/>
      <c r="MNG71" s="666"/>
      <c r="MNH71" s="666"/>
      <c r="MNI71" s="666"/>
      <c r="MNJ71" s="666"/>
      <c r="MNK71" s="666"/>
      <c r="MNL71" s="1453"/>
      <c r="MNM71" s="1453"/>
      <c r="MNN71" s="1453"/>
      <c r="MNO71" s="1454"/>
      <c r="MNP71" s="666"/>
      <c r="MNQ71" s="666"/>
      <c r="MNR71" s="666"/>
      <c r="MNS71" s="1455"/>
      <c r="MNT71" s="666"/>
      <c r="MNU71" s="666"/>
      <c r="MNV71" s="666"/>
      <c r="MNW71" s="666"/>
      <c r="MNX71" s="666"/>
      <c r="MNY71" s="666"/>
      <c r="MNZ71" s="666"/>
      <c r="MOA71" s="666"/>
      <c r="MOB71" s="666"/>
      <c r="MOC71" s="1453"/>
      <c r="MOD71" s="1453"/>
      <c r="MOE71" s="1453"/>
      <c r="MOF71" s="1454"/>
      <c r="MOG71" s="666"/>
      <c r="MOH71" s="666"/>
      <c r="MOI71" s="666"/>
      <c r="MOJ71" s="1455"/>
      <c r="MOK71" s="666"/>
      <c r="MOL71" s="666"/>
      <c r="MOM71" s="666"/>
      <c r="MON71" s="666"/>
      <c r="MOO71" s="666"/>
      <c r="MOP71" s="666"/>
      <c r="MOQ71" s="666"/>
      <c r="MOR71" s="666"/>
      <c r="MOS71" s="666"/>
      <c r="MOT71" s="1453"/>
      <c r="MOU71" s="1453"/>
      <c r="MOV71" s="1453"/>
      <c r="MOW71" s="1454"/>
      <c r="MOX71" s="666"/>
      <c r="MOY71" s="666"/>
      <c r="MOZ71" s="666"/>
      <c r="MPA71" s="1455"/>
      <c r="MPB71" s="666"/>
      <c r="MPC71" s="666"/>
      <c r="MPD71" s="666"/>
      <c r="MPE71" s="666"/>
      <c r="MPF71" s="666"/>
      <c r="MPG71" s="666"/>
      <c r="MPH71" s="666"/>
      <c r="MPI71" s="666"/>
      <c r="MPJ71" s="666"/>
      <c r="MPK71" s="1453"/>
      <c r="MPL71" s="1453"/>
      <c r="MPM71" s="1453"/>
      <c r="MPN71" s="1454"/>
      <c r="MPO71" s="666"/>
      <c r="MPP71" s="666"/>
      <c r="MPQ71" s="666"/>
      <c r="MPR71" s="1455"/>
      <c r="MPS71" s="666"/>
      <c r="MPT71" s="666"/>
      <c r="MPU71" s="666"/>
      <c r="MPV71" s="666"/>
      <c r="MPW71" s="666"/>
      <c r="MPX71" s="666"/>
      <c r="MPY71" s="666"/>
      <c r="MPZ71" s="666"/>
      <c r="MQA71" s="666"/>
      <c r="MQB71" s="1453"/>
      <c r="MQC71" s="1453"/>
      <c r="MQD71" s="1453"/>
      <c r="MQE71" s="1454"/>
      <c r="MQF71" s="666"/>
      <c r="MQG71" s="666"/>
      <c r="MQH71" s="666"/>
      <c r="MQI71" s="1455"/>
      <c r="MQJ71" s="666"/>
      <c r="MQK71" s="666"/>
      <c r="MQL71" s="666"/>
      <c r="MQM71" s="666"/>
      <c r="MQN71" s="666"/>
      <c r="MQO71" s="666"/>
      <c r="MQP71" s="666"/>
      <c r="MQQ71" s="666"/>
      <c r="MQR71" s="666"/>
      <c r="MQS71" s="1453"/>
      <c r="MQT71" s="1453"/>
      <c r="MQU71" s="1453"/>
      <c r="MQV71" s="1454"/>
      <c r="MQW71" s="666"/>
      <c r="MQX71" s="666"/>
      <c r="MQY71" s="666"/>
      <c r="MQZ71" s="1455"/>
      <c r="MRA71" s="666"/>
      <c r="MRB71" s="666"/>
      <c r="MRC71" s="666"/>
      <c r="MRD71" s="666"/>
      <c r="MRE71" s="666"/>
      <c r="MRF71" s="666"/>
      <c r="MRG71" s="666"/>
      <c r="MRH71" s="666"/>
      <c r="MRI71" s="666"/>
      <c r="MRJ71" s="1453"/>
      <c r="MRK71" s="1453"/>
      <c r="MRL71" s="1453"/>
      <c r="MRM71" s="1454"/>
      <c r="MRN71" s="666"/>
      <c r="MRO71" s="666"/>
      <c r="MRP71" s="666"/>
      <c r="MRQ71" s="1455"/>
      <c r="MRR71" s="666"/>
      <c r="MRS71" s="666"/>
      <c r="MRT71" s="666"/>
      <c r="MRU71" s="666"/>
      <c r="MRV71" s="666"/>
      <c r="MRW71" s="666"/>
      <c r="MRX71" s="666"/>
      <c r="MRY71" s="666"/>
      <c r="MRZ71" s="666"/>
      <c r="MSA71" s="1453"/>
      <c r="MSB71" s="1453"/>
      <c r="MSC71" s="1453"/>
      <c r="MSD71" s="1454"/>
      <c r="MSE71" s="666"/>
      <c r="MSF71" s="666"/>
      <c r="MSG71" s="666"/>
      <c r="MSH71" s="1455"/>
      <c r="MSI71" s="666"/>
      <c r="MSJ71" s="666"/>
      <c r="MSK71" s="666"/>
      <c r="MSL71" s="666"/>
      <c r="MSM71" s="666"/>
      <c r="MSN71" s="666"/>
      <c r="MSO71" s="666"/>
      <c r="MSP71" s="666"/>
      <c r="MSQ71" s="666"/>
      <c r="MSR71" s="1453"/>
      <c r="MSS71" s="1453"/>
      <c r="MST71" s="1453"/>
      <c r="MSU71" s="1454"/>
      <c r="MSV71" s="666"/>
      <c r="MSW71" s="666"/>
      <c r="MSX71" s="666"/>
      <c r="MSY71" s="1455"/>
      <c r="MSZ71" s="666"/>
      <c r="MTA71" s="666"/>
      <c r="MTB71" s="666"/>
      <c r="MTC71" s="666"/>
      <c r="MTD71" s="666"/>
      <c r="MTE71" s="666"/>
      <c r="MTF71" s="666"/>
      <c r="MTG71" s="666"/>
      <c r="MTH71" s="666"/>
      <c r="MTI71" s="1453"/>
      <c r="MTJ71" s="1453"/>
      <c r="MTK71" s="1453"/>
      <c r="MTL71" s="1454"/>
      <c r="MTM71" s="666"/>
      <c r="MTN71" s="666"/>
      <c r="MTO71" s="666"/>
      <c r="MTP71" s="1455"/>
      <c r="MTQ71" s="666"/>
      <c r="MTR71" s="666"/>
      <c r="MTS71" s="666"/>
      <c r="MTT71" s="666"/>
      <c r="MTU71" s="666"/>
      <c r="MTV71" s="666"/>
      <c r="MTW71" s="666"/>
      <c r="MTX71" s="666"/>
      <c r="MTY71" s="666"/>
      <c r="MTZ71" s="1453"/>
      <c r="MUA71" s="1453"/>
      <c r="MUB71" s="1453"/>
      <c r="MUC71" s="1454"/>
      <c r="MUD71" s="666"/>
      <c r="MUE71" s="666"/>
      <c r="MUF71" s="666"/>
      <c r="MUG71" s="1455"/>
      <c r="MUH71" s="666"/>
      <c r="MUI71" s="666"/>
      <c r="MUJ71" s="666"/>
      <c r="MUK71" s="666"/>
      <c r="MUL71" s="666"/>
      <c r="MUM71" s="666"/>
      <c r="MUN71" s="666"/>
      <c r="MUO71" s="666"/>
      <c r="MUP71" s="666"/>
      <c r="MUQ71" s="1453"/>
      <c r="MUR71" s="1453"/>
      <c r="MUS71" s="1453"/>
      <c r="MUT71" s="1454"/>
      <c r="MUU71" s="666"/>
      <c r="MUV71" s="666"/>
      <c r="MUW71" s="666"/>
      <c r="MUX71" s="1455"/>
      <c r="MUY71" s="666"/>
      <c r="MUZ71" s="666"/>
      <c r="MVA71" s="666"/>
      <c r="MVB71" s="666"/>
      <c r="MVC71" s="666"/>
      <c r="MVD71" s="666"/>
      <c r="MVE71" s="666"/>
      <c r="MVF71" s="666"/>
      <c r="MVG71" s="666"/>
      <c r="MVH71" s="1453"/>
      <c r="MVI71" s="1453"/>
      <c r="MVJ71" s="1453"/>
      <c r="MVK71" s="1454"/>
      <c r="MVL71" s="666"/>
      <c r="MVM71" s="666"/>
      <c r="MVN71" s="666"/>
      <c r="MVO71" s="1455"/>
      <c r="MVP71" s="666"/>
      <c r="MVQ71" s="666"/>
      <c r="MVR71" s="666"/>
      <c r="MVS71" s="666"/>
      <c r="MVT71" s="666"/>
      <c r="MVU71" s="666"/>
      <c r="MVV71" s="666"/>
      <c r="MVW71" s="666"/>
      <c r="MVX71" s="666"/>
      <c r="MVY71" s="1453"/>
      <c r="MVZ71" s="1453"/>
      <c r="MWA71" s="1453"/>
      <c r="MWB71" s="1454"/>
      <c r="MWC71" s="666"/>
      <c r="MWD71" s="666"/>
      <c r="MWE71" s="666"/>
      <c r="MWF71" s="1455"/>
      <c r="MWG71" s="666"/>
      <c r="MWH71" s="666"/>
      <c r="MWI71" s="666"/>
      <c r="MWJ71" s="666"/>
      <c r="MWK71" s="666"/>
      <c r="MWL71" s="666"/>
      <c r="MWM71" s="666"/>
      <c r="MWN71" s="666"/>
      <c r="MWO71" s="666"/>
      <c r="MWP71" s="1453"/>
      <c r="MWQ71" s="1453"/>
      <c r="MWR71" s="1453"/>
      <c r="MWS71" s="1454"/>
      <c r="MWT71" s="666"/>
      <c r="MWU71" s="666"/>
      <c r="MWV71" s="666"/>
      <c r="MWW71" s="1455"/>
      <c r="MWX71" s="666"/>
      <c r="MWY71" s="666"/>
      <c r="MWZ71" s="666"/>
      <c r="MXA71" s="666"/>
      <c r="MXB71" s="666"/>
      <c r="MXC71" s="666"/>
      <c r="MXD71" s="666"/>
      <c r="MXE71" s="666"/>
      <c r="MXF71" s="666"/>
      <c r="MXG71" s="1453"/>
      <c r="MXH71" s="1453"/>
      <c r="MXI71" s="1453"/>
      <c r="MXJ71" s="1454"/>
      <c r="MXK71" s="666"/>
      <c r="MXL71" s="666"/>
      <c r="MXM71" s="666"/>
      <c r="MXN71" s="1455"/>
      <c r="MXO71" s="666"/>
      <c r="MXP71" s="666"/>
      <c r="MXQ71" s="666"/>
      <c r="MXR71" s="666"/>
      <c r="MXS71" s="666"/>
      <c r="MXT71" s="666"/>
      <c r="MXU71" s="666"/>
      <c r="MXV71" s="666"/>
      <c r="MXW71" s="666"/>
      <c r="MXX71" s="1453"/>
      <c r="MXY71" s="1453"/>
      <c r="MXZ71" s="1453"/>
      <c r="MYA71" s="1454"/>
      <c r="MYB71" s="666"/>
      <c r="MYC71" s="666"/>
      <c r="MYD71" s="666"/>
      <c r="MYE71" s="1455"/>
      <c r="MYF71" s="666"/>
      <c r="MYG71" s="666"/>
      <c r="MYH71" s="666"/>
      <c r="MYI71" s="666"/>
      <c r="MYJ71" s="666"/>
      <c r="MYK71" s="666"/>
      <c r="MYL71" s="666"/>
      <c r="MYM71" s="666"/>
      <c r="MYN71" s="666"/>
      <c r="MYO71" s="1453"/>
      <c r="MYP71" s="1453"/>
      <c r="MYQ71" s="1453"/>
      <c r="MYR71" s="1454"/>
      <c r="MYS71" s="666"/>
      <c r="MYT71" s="666"/>
      <c r="MYU71" s="666"/>
      <c r="MYV71" s="1455"/>
      <c r="MYW71" s="666"/>
      <c r="MYX71" s="666"/>
      <c r="MYY71" s="666"/>
      <c r="MYZ71" s="666"/>
      <c r="MZA71" s="666"/>
      <c r="MZB71" s="666"/>
      <c r="MZC71" s="666"/>
      <c r="MZD71" s="666"/>
      <c r="MZE71" s="666"/>
      <c r="MZF71" s="1453"/>
      <c r="MZG71" s="1453"/>
      <c r="MZH71" s="1453"/>
      <c r="MZI71" s="1454"/>
      <c r="MZJ71" s="666"/>
      <c r="MZK71" s="666"/>
      <c r="MZL71" s="666"/>
      <c r="MZM71" s="1455"/>
      <c r="MZN71" s="666"/>
      <c r="MZO71" s="666"/>
      <c r="MZP71" s="666"/>
      <c r="MZQ71" s="666"/>
      <c r="MZR71" s="666"/>
      <c r="MZS71" s="666"/>
      <c r="MZT71" s="666"/>
      <c r="MZU71" s="666"/>
      <c r="MZV71" s="666"/>
      <c r="MZW71" s="1453"/>
      <c r="MZX71" s="1453"/>
      <c r="MZY71" s="1453"/>
      <c r="MZZ71" s="1454"/>
      <c r="NAA71" s="666"/>
      <c r="NAB71" s="666"/>
      <c r="NAC71" s="666"/>
      <c r="NAD71" s="1455"/>
      <c r="NAE71" s="666"/>
      <c r="NAF71" s="666"/>
      <c r="NAG71" s="666"/>
      <c r="NAH71" s="666"/>
      <c r="NAI71" s="666"/>
      <c r="NAJ71" s="666"/>
      <c r="NAK71" s="666"/>
      <c r="NAL71" s="666"/>
      <c r="NAM71" s="666"/>
      <c r="NAN71" s="1453"/>
      <c r="NAO71" s="1453"/>
      <c r="NAP71" s="1453"/>
      <c r="NAQ71" s="1454"/>
      <c r="NAR71" s="666"/>
      <c r="NAS71" s="666"/>
      <c r="NAT71" s="666"/>
      <c r="NAU71" s="1455"/>
      <c r="NAV71" s="666"/>
      <c r="NAW71" s="666"/>
      <c r="NAX71" s="666"/>
      <c r="NAY71" s="666"/>
      <c r="NAZ71" s="666"/>
      <c r="NBA71" s="666"/>
      <c r="NBB71" s="666"/>
      <c r="NBC71" s="666"/>
      <c r="NBD71" s="666"/>
      <c r="NBE71" s="1453"/>
      <c r="NBF71" s="1453"/>
      <c r="NBG71" s="1453"/>
      <c r="NBH71" s="1454"/>
      <c r="NBI71" s="666"/>
      <c r="NBJ71" s="666"/>
      <c r="NBK71" s="666"/>
      <c r="NBL71" s="1455"/>
      <c r="NBM71" s="666"/>
      <c r="NBN71" s="666"/>
      <c r="NBO71" s="666"/>
      <c r="NBP71" s="666"/>
      <c r="NBQ71" s="666"/>
      <c r="NBR71" s="666"/>
      <c r="NBS71" s="666"/>
      <c r="NBT71" s="666"/>
      <c r="NBU71" s="666"/>
      <c r="NBV71" s="1453"/>
      <c r="NBW71" s="1453"/>
      <c r="NBX71" s="1453"/>
      <c r="NBY71" s="1454"/>
      <c r="NBZ71" s="666"/>
      <c r="NCA71" s="666"/>
      <c r="NCB71" s="666"/>
      <c r="NCC71" s="1455"/>
      <c r="NCD71" s="666"/>
      <c r="NCE71" s="666"/>
      <c r="NCF71" s="666"/>
      <c r="NCG71" s="666"/>
      <c r="NCH71" s="666"/>
      <c r="NCI71" s="666"/>
      <c r="NCJ71" s="666"/>
      <c r="NCK71" s="666"/>
      <c r="NCL71" s="666"/>
      <c r="NCM71" s="1453"/>
      <c r="NCN71" s="1453"/>
      <c r="NCO71" s="1453"/>
      <c r="NCP71" s="1454"/>
      <c r="NCQ71" s="666"/>
      <c r="NCR71" s="666"/>
      <c r="NCS71" s="666"/>
      <c r="NCT71" s="1455"/>
      <c r="NCU71" s="666"/>
      <c r="NCV71" s="666"/>
      <c r="NCW71" s="666"/>
      <c r="NCX71" s="666"/>
      <c r="NCY71" s="666"/>
      <c r="NCZ71" s="666"/>
      <c r="NDA71" s="666"/>
      <c r="NDB71" s="666"/>
      <c r="NDC71" s="666"/>
      <c r="NDD71" s="1453"/>
      <c r="NDE71" s="1453"/>
      <c r="NDF71" s="1453"/>
      <c r="NDG71" s="1454"/>
      <c r="NDH71" s="666"/>
      <c r="NDI71" s="666"/>
      <c r="NDJ71" s="666"/>
      <c r="NDK71" s="1455"/>
      <c r="NDL71" s="666"/>
      <c r="NDM71" s="666"/>
      <c r="NDN71" s="666"/>
      <c r="NDO71" s="666"/>
      <c r="NDP71" s="666"/>
      <c r="NDQ71" s="666"/>
      <c r="NDR71" s="666"/>
      <c r="NDS71" s="666"/>
      <c r="NDT71" s="666"/>
      <c r="NDU71" s="1453"/>
      <c r="NDV71" s="1453"/>
      <c r="NDW71" s="1453"/>
      <c r="NDX71" s="1454"/>
      <c r="NDY71" s="666"/>
      <c r="NDZ71" s="666"/>
      <c r="NEA71" s="666"/>
      <c r="NEB71" s="1455"/>
      <c r="NEC71" s="666"/>
      <c r="NED71" s="666"/>
      <c r="NEE71" s="666"/>
      <c r="NEF71" s="666"/>
      <c r="NEG71" s="666"/>
      <c r="NEH71" s="666"/>
      <c r="NEI71" s="666"/>
      <c r="NEJ71" s="666"/>
      <c r="NEK71" s="666"/>
      <c r="NEL71" s="1453"/>
      <c r="NEM71" s="1453"/>
      <c r="NEN71" s="1453"/>
      <c r="NEO71" s="1454"/>
      <c r="NEP71" s="666"/>
      <c r="NEQ71" s="666"/>
      <c r="NER71" s="666"/>
      <c r="NES71" s="1455"/>
      <c r="NET71" s="666"/>
      <c r="NEU71" s="666"/>
      <c r="NEV71" s="666"/>
      <c r="NEW71" s="666"/>
      <c r="NEX71" s="666"/>
      <c r="NEY71" s="666"/>
      <c r="NEZ71" s="666"/>
      <c r="NFA71" s="666"/>
      <c r="NFB71" s="666"/>
      <c r="NFC71" s="1453"/>
      <c r="NFD71" s="1453"/>
      <c r="NFE71" s="1453"/>
      <c r="NFF71" s="1454"/>
      <c r="NFG71" s="666"/>
      <c r="NFH71" s="666"/>
      <c r="NFI71" s="666"/>
      <c r="NFJ71" s="1455"/>
      <c r="NFK71" s="666"/>
      <c r="NFL71" s="666"/>
      <c r="NFM71" s="666"/>
      <c r="NFN71" s="666"/>
      <c r="NFO71" s="666"/>
      <c r="NFP71" s="666"/>
      <c r="NFQ71" s="666"/>
      <c r="NFR71" s="666"/>
      <c r="NFS71" s="666"/>
      <c r="NFT71" s="1453"/>
      <c r="NFU71" s="1453"/>
      <c r="NFV71" s="1453"/>
      <c r="NFW71" s="1454"/>
      <c r="NFX71" s="666"/>
      <c r="NFY71" s="666"/>
      <c r="NFZ71" s="666"/>
      <c r="NGA71" s="1455"/>
      <c r="NGB71" s="666"/>
      <c r="NGC71" s="666"/>
      <c r="NGD71" s="666"/>
      <c r="NGE71" s="666"/>
      <c r="NGF71" s="666"/>
      <c r="NGG71" s="666"/>
      <c r="NGH71" s="666"/>
      <c r="NGI71" s="666"/>
      <c r="NGJ71" s="666"/>
      <c r="NGK71" s="1453"/>
      <c r="NGL71" s="1453"/>
      <c r="NGM71" s="1453"/>
      <c r="NGN71" s="1454"/>
      <c r="NGO71" s="666"/>
      <c r="NGP71" s="666"/>
      <c r="NGQ71" s="666"/>
      <c r="NGR71" s="1455"/>
      <c r="NGS71" s="666"/>
      <c r="NGT71" s="666"/>
      <c r="NGU71" s="666"/>
      <c r="NGV71" s="666"/>
      <c r="NGW71" s="666"/>
      <c r="NGX71" s="666"/>
      <c r="NGY71" s="666"/>
      <c r="NGZ71" s="666"/>
      <c r="NHA71" s="666"/>
      <c r="NHB71" s="1453"/>
      <c r="NHC71" s="1453"/>
      <c r="NHD71" s="1453"/>
      <c r="NHE71" s="1454"/>
      <c r="NHF71" s="666"/>
      <c r="NHG71" s="666"/>
      <c r="NHH71" s="666"/>
      <c r="NHI71" s="1455"/>
      <c r="NHJ71" s="666"/>
      <c r="NHK71" s="666"/>
      <c r="NHL71" s="666"/>
      <c r="NHM71" s="666"/>
      <c r="NHN71" s="666"/>
      <c r="NHO71" s="666"/>
      <c r="NHP71" s="666"/>
      <c r="NHQ71" s="666"/>
      <c r="NHR71" s="666"/>
      <c r="NHS71" s="1453"/>
      <c r="NHT71" s="1453"/>
      <c r="NHU71" s="1453"/>
      <c r="NHV71" s="1454"/>
      <c r="NHW71" s="666"/>
      <c r="NHX71" s="666"/>
      <c r="NHY71" s="666"/>
      <c r="NHZ71" s="1455"/>
      <c r="NIA71" s="666"/>
      <c r="NIB71" s="666"/>
      <c r="NIC71" s="666"/>
      <c r="NID71" s="666"/>
      <c r="NIE71" s="666"/>
      <c r="NIF71" s="666"/>
      <c r="NIG71" s="666"/>
      <c r="NIH71" s="666"/>
      <c r="NII71" s="666"/>
      <c r="NIJ71" s="1453"/>
      <c r="NIK71" s="1453"/>
      <c r="NIL71" s="1453"/>
      <c r="NIM71" s="1454"/>
      <c r="NIN71" s="666"/>
      <c r="NIO71" s="666"/>
      <c r="NIP71" s="666"/>
      <c r="NIQ71" s="1455"/>
      <c r="NIR71" s="666"/>
      <c r="NIS71" s="666"/>
      <c r="NIT71" s="666"/>
      <c r="NIU71" s="666"/>
      <c r="NIV71" s="666"/>
      <c r="NIW71" s="666"/>
      <c r="NIX71" s="666"/>
      <c r="NIY71" s="666"/>
      <c r="NIZ71" s="666"/>
      <c r="NJA71" s="1453"/>
      <c r="NJB71" s="1453"/>
      <c r="NJC71" s="1453"/>
      <c r="NJD71" s="1454"/>
      <c r="NJE71" s="666"/>
      <c r="NJF71" s="666"/>
      <c r="NJG71" s="666"/>
      <c r="NJH71" s="1455"/>
      <c r="NJI71" s="666"/>
      <c r="NJJ71" s="666"/>
      <c r="NJK71" s="666"/>
      <c r="NJL71" s="666"/>
      <c r="NJM71" s="666"/>
      <c r="NJN71" s="666"/>
      <c r="NJO71" s="666"/>
      <c r="NJP71" s="666"/>
      <c r="NJQ71" s="666"/>
      <c r="NJR71" s="1453"/>
      <c r="NJS71" s="1453"/>
      <c r="NJT71" s="1453"/>
      <c r="NJU71" s="1454"/>
      <c r="NJV71" s="666"/>
      <c r="NJW71" s="666"/>
      <c r="NJX71" s="666"/>
      <c r="NJY71" s="1455"/>
      <c r="NJZ71" s="666"/>
      <c r="NKA71" s="666"/>
      <c r="NKB71" s="666"/>
      <c r="NKC71" s="666"/>
      <c r="NKD71" s="666"/>
      <c r="NKE71" s="666"/>
      <c r="NKF71" s="666"/>
      <c r="NKG71" s="666"/>
      <c r="NKH71" s="666"/>
      <c r="NKI71" s="1453"/>
      <c r="NKJ71" s="1453"/>
      <c r="NKK71" s="1453"/>
      <c r="NKL71" s="1454"/>
      <c r="NKM71" s="666"/>
      <c r="NKN71" s="666"/>
      <c r="NKO71" s="666"/>
      <c r="NKP71" s="1455"/>
      <c r="NKQ71" s="666"/>
      <c r="NKR71" s="666"/>
      <c r="NKS71" s="666"/>
      <c r="NKT71" s="666"/>
      <c r="NKU71" s="666"/>
      <c r="NKV71" s="666"/>
      <c r="NKW71" s="666"/>
      <c r="NKX71" s="666"/>
      <c r="NKY71" s="666"/>
      <c r="NKZ71" s="1453"/>
      <c r="NLA71" s="1453"/>
      <c r="NLB71" s="1453"/>
      <c r="NLC71" s="1454"/>
      <c r="NLD71" s="666"/>
      <c r="NLE71" s="666"/>
      <c r="NLF71" s="666"/>
      <c r="NLG71" s="1455"/>
      <c r="NLH71" s="666"/>
      <c r="NLI71" s="666"/>
      <c r="NLJ71" s="666"/>
      <c r="NLK71" s="666"/>
      <c r="NLL71" s="666"/>
      <c r="NLM71" s="666"/>
      <c r="NLN71" s="666"/>
      <c r="NLO71" s="666"/>
      <c r="NLP71" s="666"/>
      <c r="NLQ71" s="1453"/>
      <c r="NLR71" s="1453"/>
      <c r="NLS71" s="1453"/>
      <c r="NLT71" s="1454"/>
      <c r="NLU71" s="666"/>
      <c r="NLV71" s="666"/>
      <c r="NLW71" s="666"/>
      <c r="NLX71" s="1455"/>
      <c r="NLY71" s="666"/>
      <c r="NLZ71" s="666"/>
      <c r="NMA71" s="666"/>
      <c r="NMB71" s="666"/>
      <c r="NMC71" s="666"/>
      <c r="NMD71" s="666"/>
      <c r="NME71" s="666"/>
      <c r="NMF71" s="666"/>
      <c r="NMG71" s="666"/>
      <c r="NMH71" s="1453"/>
      <c r="NMI71" s="1453"/>
      <c r="NMJ71" s="1453"/>
      <c r="NMK71" s="1454"/>
      <c r="NML71" s="666"/>
      <c r="NMM71" s="666"/>
      <c r="NMN71" s="666"/>
      <c r="NMO71" s="1455"/>
      <c r="NMP71" s="666"/>
      <c r="NMQ71" s="666"/>
      <c r="NMR71" s="666"/>
      <c r="NMS71" s="666"/>
      <c r="NMT71" s="666"/>
      <c r="NMU71" s="666"/>
      <c r="NMV71" s="666"/>
      <c r="NMW71" s="666"/>
      <c r="NMX71" s="666"/>
      <c r="NMY71" s="1453"/>
      <c r="NMZ71" s="1453"/>
      <c r="NNA71" s="1453"/>
      <c r="NNB71" s="1454"/>
      <c r="NNC71" s="666"/>
      <c r="NND71" s="666"/>
      <c r="NNE71" s="666"/>
      <c r="NNF71" s="1455"/>
      <c r="NNG71" s="666"/>
      <c r="NNH71" s="666"/>
      <c r="NNI71" s="666"/>
      <c r="NNJ71" s="666"/>
      <c r="NNK71" s="666"/>
      <c r="NNL71" s="666"/>
      <c r="NNM71" s="666"/>
      <c r="NNN71" s="666"/>
      <c r="NNO71" s="666"/>
      <c r="NNP71" s="1453"/>
      <c r="NNQ71" s="1453"/>
      <c r="NNR71" s="1453"/>
      <c r="NNS71" s="1454"/>
      <c r="NNT71" s="666"/>
      <c r="NNU71" s="666"/>
      <c r="NNV71" s="666"/>
      <c r="NNW71" s="1455"/>
      <c r="NNX71" s="666"/>
      <c r="NNY71" s="666"/>
      <c r="NNZ71" s="666"/>
      <c r="NOA71" s="666"/>
      <c r="NOB71" s="666"/>
      <c r="NOC71" s="666"/>
      <c r="NOD71" s="666"/>
      <c r="NOE71" s="666"/>
      <c r="NOF71" s="666"/>
      <c r="NOG71" s="1453"/>
      <c r="NOH71" s="1453"/>
      <c r="NOI71" s="1453"/>
      <c r="NOJ71" s="1454"/>
      <c r="NOK71" s="666"/>
      <c r="NOL71" s="666"/>
      <c r="NOM71" s="666"/>
      <c r="NON71" s="1455"/>
      <c r="NOO71" s="666"/>
      <c r="NOP71" s="666"/>
      <c r="NOQ71" s="666"/>
      <c r="NOR71" s="666"/>
      <c r="NOS71" s="666"/>
      <c r="NOT71" s="666"/>
      <c r="NOU71" s="666"/>
      <c r="NOV71" s="666"/>
      <c r="NOW71" s="666"/>
      <c r="NOX71" s="1453"/>
      <c r="NOY71" s="1453"/>
      <c r="NOZ71" s="1453"/>
      <c r="NPA71" s="1454"/>
      <c r="NPB71" s="666"/>
      <c r="NPC71" s="666"/>
      <c r="NPD71" s="666"/>
      <c r="NPE71" s="1455"/>
      <c r="NPF71" s="666"/>
      <c r="NPG71" s="666"/>
      <c r="NPH71" s="666"/>
      <c r="NPI71" s="666"/>
      <c r="NPJ71" s="666"/>
      <c r="NPK71" s="666"/>
      <c r="NPL71" s="666"/>
      <c r="NPM71" s="666"/>
      <c r="NPN71" s="666"/>
      <c r="NPO71" s="1453"/>
      <c r="NPP71" s="1453"/>
      <c r="NPQ71" s="1453"/>
      <c r="NPR71" s="1454"/>
      <c r="NPS71" s="666"/>
      <c r="NPT71" s="666"/>
      <c r="NPU71" s="666"/>
      <c r="NPV71" s="1455"/>
      <c r="NPW71" s="666"/>
      <c r="NPX71" s="666"/>
      <c r="NPY71" s="666"/>
      <c r="NPZ71" s="666"/>
      <c r="NQA71" s="666"/>
      <c r="NQB71" s="666"/>
      <c r="NQC71" s="666"/>
      <c r="NQD71" s="666"/>
      <c r="NQE71" s="666"/>
      <c r="NQF71" s="1453"/>
      <c r="NQG71" s="1453"/>
      <c r="NQH71" s="1453"/>
      <c r="NQI71" s="1454"/>
      <c r="NQJ71" s="666"/>
      <c r="NQK71" s="666"/>
      <c r="NQL71" s="666"/>
      <c r="NQM71" s="1455"/>
      <c r="NQN71" s="666"/>
      <c r="NQO71" s="666"/>
      <c r="NQP71" s="666"/>
      <c r="NQQ71" s="666"/>
      <c r="NQR71" s="666"/>
      <c r="NQS71" s="666"/>
      <c r="NQT71" s="666"/>
      <c r="NQU71" s="666"/>
      <c r="NQV71" s="666"/>
      <c r="NQW71" s="1453"/>
      <c r="NQX71" s="1453"/>
      <c r="NQY71" s="1453"/>
      <c r="NQZ71" s="1454"/>
      <c r="NRA71" s="666"/>
      <c r="NRB71" s="666"/>
      <c r="NRC71" s="666"/>
      <c r="NRD71" s="1455"/>
      <c r="NRE71" s="666"/>
      <c r="NRF71" s="666"/>
      <c r="NRG71" s="666"/>
      <c r="NRH71" s="666"/>
      <c r="NRI71" s="666"/>
      <c r="NRJ71" s="666"/>
      <c r="NRK71" s="666"/>
      <c r="NRL71" s="666"/>
      <c r="NRM71" s="666"/>
      <c r="NRN71" s="1453"/>
      <c r="NRO71" s="1453"/>
      <c r="NRP71" s="1453"/>
      <c r="NRQ71" s="1454"/>
      <c r="NRR71" s="666"/>
      <c r="NRS71" s="666"/>
      <c r="NRT71" s="666"/>
      <c r="NRU71" s="1455"/>
      <c r="NRV71" s="666"/>
      <c r="NRW71" s="666"/>
      <c r="NRX71" s="666"/>
      <c r="NRY71" s="666"/>
      <c r="NRZ71" s="666"/>
      <c r="NSA71" s="666"/>
      <c r="NSB71" s="666"/>
      <c r="NSC71" s="666"/>
      <c r="NSD71" s="666"/>
      <c r="NSE71" s="1453"/>
      <c r="NSF71" s="1453"/>
      <c r="NSG71" s="1453"/>
      <c r="NSH71" s="1454"/>
      <c r="NSI71" s="666"/>
      <c r="NSJ71" s="666"/>
      <c r="NSK71" s="666"/>
      <c r="NSL71" s="1455"/>
      <c r="NSM71" s="666"/>
      <c r="NSN71" s="666"/>
      <c r="NSO71" s="666"/>
      <c r="NSP71" s="666"/>
      <c r="NSQ71" s="666"/>
      <c r="NSR71" s="666"/>
      <c r="NSS71" s="666"/>
      <c r="NST71" s="666"/>
      <c r="NSU71" s="666"/>
      <c r="NSV71" s="1453"/>
      <c r="NSW71" s="1453"/>
      <c r="NSX71" s="1453"/>
      <c r="NSY71" s="1454"/>
      <c r="NSZ71" s="666"/>
      <c r="NTA71" s="666"/>
      <c r="NTB71" s="666"/>
      <c r="NTC71" s="1455"/>
      <c r="NTD71" s="666"/>
      <c r="NTE71" s="666"/>
      <c r="NTF71" s="666"/>
      <c r="NTG71" s="666"/>
      <c r="NTH71" s="666"/>
      <c r="NTI71" s="666"/>
      <c r="NTJ71" s="666"/>
      <c r="NTK71" s="666"/>
      <c r="NTL71" s="666"/>
      <c r="NTM71" s="1453"/>
      <c r="NTN71" s="1453"/>
      <c r="NTO71" s="1453"/>
      <c r="NTP71" s="1454"/>
      <c r="NTQ71" s="666"/>
      <c r="NTR71" s="666"/>
      <c r="NTS71" s="666"/>
      <c r="NTT71" s="1455"/>
      <c r="NTU71" s="666"/>
      <c r="NTV71" s="666"/>
      <c r="NTW71" s="666"/>
      <c r="NTX71" s="666"/>
      <c r="NTY71" s="666"/>
      <c r="NTZ71" s="666"/>
      <c r="NUA71" s="666"/>
      <c r="NUB71" s="666"/>
      <c r="NUC71" s="666"/>
      <c r="NUD71" s="1453"/>
      <c r="NUE71" s="1453"/>
      <c r="NUF71" s="1453"/>
      <c r="NUG71" s="1454"/>
      <c r="NUH71" s="666"/>
      <c r="NUI71" s="666"/>
      <c r="NUJ71" s="666"/>
      <c r="NUK71" s="1455"/>
      <c r="NUL71" s="666"/>
      <c r="NUM71" s="666"/>
      <c r="NUN71" s="666"/>
      <c r="NUO71" s="666"/>
      <c r="NUP71" s="666"/>
      <c r="NUQ71" s="666"/>
      <c r="NUR71" s="666"/>
      <c r="NUS71" s="666"/>
      <c r="NUT71" s="666"/>
      <c r="NUU71" s="1453"/>
      <c r="NUV71" s="1453"/>
      <c r="NUW71" s="1453"/>
      <c r="NUX71" s="1454"/>
      <c r="NUY71" s="666"/>
      <c r="NUZ71" s="666"/>
      <c r="NVA71" s="666"/>
      <c r="NVB71" s="1455"/>
      <c r="NVC71" s="666"/>
      <c r="NVD71" s="666"/>
      <c r="NVE71" s="666"/>
      <c r="NVF71" s="666"/>
      <c r="NVG71" s="666"/>
      <c r="NVH71" s="666"/>
      <c r="NVI71" s="666"/>
      <c r="NVJ71" s="666"/>
      <c r="NVK71" s="666"/>
      <c r="NVL71" s="1453"/>
      <c r="NVM71" s="1453"/>
      <c r="NVN71" s="1453"/>
      <c r="NVO71" s="1454"/>
      <c r="NVP71" s="666"/>
      <c r="NVQ71" s="666"/>
      <c r="NVR71" s="666"/>
      <c r="NVS71" s="1455"/>
      <c r="NVT71" s="666"/>
      <c r="NVU71" s="666"/>
      <c r="NVV71" s="666"/>
      <c r="NVW71" s="666"/>
      <c r="NVX71" s="666"/>
      <c r="NVY71" s="666"/>
      <c r="NVZ71" s="666"/>
      <c r="NWA71" s="666"/>
      <c r="NWB71" s="666"/>
      <c r="NWC71" s="1453"/>
      <c r="NWD71" s="1453"/>
      <c r="NWE71" s="1453"/>
      <c r="NWF71" s="1454"/>
      <c r="NWG71" s="666"/>
      <c r="NWH71" s="666"/>
      <c r="NWI71" s="666"/>
      <c r="NWJ71" s="1455"/>
      <c r="NWK71" s="666"/>
      <c r="NWL71" s="666"/>
      <c r="NWM71" s="666"/>
      <c r="NWN71" s="666"/>
      <c r="NWO71" s="666"/>
      <c r="NWP71" s="666"/>
      <c r="NWQ71" s="666"/>
      <c r="NWR71" s="666"/>
      <c r="NWS71" s="666"/>
      <c r="NWT71" s="1453"/>
      <c r="NWU71" s="1453"/>
      <c r="NWV71" s="1453"/>
      <c r="NWW71" s="1454"/>
      <c r="NWX71" s="666"/>
      <c r="NWY71" s="666"/>
      <c r="NWZ71" s="666"/>
      <c r="NXA71" s="1455"/>
      <c r="NXB71" s="666"/>
      <c r="NXC71" s="666"/>
      <c r="NXD71" s="666"/>
      <c r="NXE71" s="666"/>
      <c r="NXF71" s="666"/>
      <c r="NXG71" s="666"/>
      <c r="NXH71" s="666"/>
      <c r="NXI71" s="666"/>
      <c r="NXJ71" s="666"/>
      <c r="NXK71" s="1453"/>
      <c r="NXL71" s="1453"/>
      <c r="NXM71" s="1453"/>
      <c r="NXN71" s="1454"/>
      <c r="NXO71" s="666"/>
      <c r="NXP71" s="666"/>
      <c r="NXQ71" s="666"/>
      <c r="NXR71" s="1455"/>
      <c r="NXS71" s="666"/>
      <c r="NXT71" s="666"/>
      <c r="NXU71" s="666"/>
      <c r="NXV71" s="666"/>
      <c r="NXW71" s="666"/>
      <c r="NXX71" s="666"/>
      <c r="NXY71" s="666"/>
      <c r="NXZ71" s="666"/>
      <c r="NYA71" s="666"/>
      <c r="NYB71" s="1453"/>
      <c r="NYC71" s="1453"/>
      <c r="NYD71" s="1453"/>
      <c r="NYE71" s="1454"/>
      <c r="NYF71" s="666"/>
      <c r="NYG71" s="666"/>
      <c r="NYH71" s="666"/>
      <c r="NYI71" s="1455"/>
      <c r="NYJ71" s="666"/>
      <c r="NYK71" s="666"/>
      <c r="NYL71" s="666"/>
      <c r="NYM71" s="666"/>
      <c r="NYN71" s="666"/>
      <c r="NYO71" s="666"/>
      <c r="NYP71" s="666"/>
      <c r="NYQ71" s="666"/>
      <c r="NYR71" s="666"/>
      <c r="NYS71" s="1453"/>
      <c r="NYT71" s="1453"/>
      <c r="NYU71" s="1453"/>
      <c r="NYV71" s="1454"/>
      <c r="NYW71" s="666"/>
      <c r="NYX71" s="666"/>
      <c r="NYY71" s="666"/>
      <c r="NYZ71" s="1455"/>
      <c r="NZA71" s="666"/>
      <c r="NZB71" s="666"/>
      <c r="NZC71" s="666"/>
      <c r="NZD71" s="666"/>
      <c r="NZE71" s="666"/>
      <c r="NZF71" s="666"/>
      <c r="NZG71" s="666"/>
      <c r="NZH71" s="666"/>
      <c r="NZI71" s="666"/>
      <c r="NZJ71" s="1453"/>
      <c r="NZK71" s="1453"/>
      <c r="NZL71" s="1453"/>
      <c r="NZM71" s="1454"/>
      <c r="NZN71" s="666"/>
      <c r="NZO71" s="666"/>
      <c r="NZP71" s="666"/>
      <c r="NZQ71" s="1455"/>
      <c r="NZR71" s="666"/>
      <c r="NZS71" s="666"/>
      <c r="NZT71" s="666"/>
      <c r="NZU71" s="666"/>
      <c r="NZV71" s="666"/>
      <c r="NZW71" s="666"/>
      <c r="NZX71" s="666"/>
      <c r="NZY71" s="666"/>
      <c r="NZZ71" s="666"/>
      <c r="OAA71" s="1453"/>
      <c r="OAB71" s="1453"/>
      <c r="OAC71" s="1453"/>
      <c r="OAD71" s="1454"/>
      <c r="OAE71" s="666"/>
      <c r="OAF71" s="666"/>
      <c r="OAG71" s="666"/>
      <c r="OAH71" s="1455"/>
      <c r="OAI71" s="666"/>
      <c r="OAJ71" s="666"/>
      <c r="OAK71" s="666"/>
      <c r="OAL71" s="666"/>
      <c r="OAM71" s="666"/>
      <c r="OAN71" s="666"/>
      <c r="OAO71" s="666"/>
      <c r="OAP71" s="666"/>
      <c r="OAQ71" s="666"/>
      <c r="OAR71" s="1453"/>
      <c r="OAS71" s="1453"/>
      <c r="OAT71" s="1453"/>
      <c r="OAU71" s="1454"/>
      <c r="OAV71" s="666"/>
      <c r="OAW71" s="666"/>
      <c r="OAX71" s="666"/>
      <c r="OAY71" s="1455"/>
      <c r="OAZ71" s="666"/>
      <c r="OBA71" s="666"/>
      <c r="OBB71" s="666"/>
      <c r="OBC71" s="666"/>
      <c r="OBD71" s="666"/>
      <c r="OBE71" s="666"/>
      <c r="OBF71" s="666"/>
      <c r="OBG71" s="666"/>
      <c r="OBH71" s="666"/>
      <c r="OBI71" s="1453"/>
      <c r="OBJ71" s="1453"/>
      <c r="OBK71" s="1453"/>
      <c r="OBL71" s="1454"/>
      <c r="OBM71" s="666"/>
      <c r="OBN71" s="666"/>
      <c r="OBO71" s="666"/>
      <c r="OBP71" s="1455"/>
      <c r="OBQ71" s="666"/>
      <c r="OBR71" s="666"/>
      <c r="OBS71" s="666"/>
      <c r="OBT71" s="666"/>
      <c r="OBU71" s="666"/>
      <c r="OBV71" s="666"/>
      <c r="OBW71" s="666"/>
      <c r="OBX71" s="666"/>
      <c r="OBY71" s="666"/>
      <c r="OBZ71" s="1453"/>
      <c r="OCA71" s="1453"/>
      <c r="OCB71" s="1453"/>
      <c r="OCC71" s="1454"/>
      <c r="OCD71" s="666"/>
      <c r="OCE71" s="666"/>
      <c r="OCF71" s="666"/>
      <c r="OCG71" s="1455"/>
      <c r="OCH71" s="666"/>
      <c r="OCI71" s="666"/>
      <c r="OCJ71" s="666"/>
      <c r="OCK71" s="666"/>
      <c r="OCL71" s="666"/>
      <c r="OCM71" s="666"/>
      <c r="OCN71" s="666"/>
      <c r="OCO71" s="666"/>
      <c r="OCP71" s="666"/>
      <c r="OCQ71" s="1453"/>
      <c r="OCR71" s="1453"/>
      <c r="OCS71" s="1453"/>
      <c r="OCT71" s="1454"/>
      <c r="OCU71" s="666"/>
      <c r="OCV71" s="666"/>
      <c r="OCW71" s="666"/>
      <c r="OCX71" s="1455"/>
      <c r="OCY71" s="666"/>
      <c r="OCZ71" s="666"/>
      <c r="ODA71" s="666"/>
      <c r="ODB71" s="666"/>
      <c r="ODC71" s="666"/>
      <c r="ODD71" s="666"/>
      <c r="ODE71" s="666"/>
      <c r="ODF71" s="666"/>
      <c r="ODG71" s="666"/>
      <c r="ODH71" s="1453"/>
      <c r="ODI71" s="1453"/>
      <c r="ODJ71" s="1453"/>
      <c r="ODK71" s="1454"/>
      <c r="ODL71" s="666"/>
      <c r="ODM71" s="666"/>
      <c r="ODN71" s="666"/>
      <c r="ODO71" s="1455"/>
      <c r="ODP71" s="666"/>
      <c r="ODQ71" s="666"/>
      <c r="ODR71" s="666"/>
      <c r="ODS71" s="666"/>
      <c r="ODT71" s="666"/>
      <c r="ODU71" s="666"/>
      <c r="ODV71" s="666"/>
      <c r="ODW71" s="666"/>
      <c r="ODX71" s="666"/>
      <c r="ODY71" s="1453"/>
      <c r="ODZ71" s="1453"/>
      <c r="OEA71" s="1453"/>
      <c r="OEB71" s="1454"/>
      <c r="OEC71" s="666"/>
      <c r="OED71" s="666"/>
      <c r="OEE71" s="666"/>
      <c r="OEF71" s="1455"/>
      <c r="OEG71" s="666"/>
      <c r="OEH71" s="666"/>
      <c r="OEI71" s="666"/>
      <c r="OEJ71" s="666"/>
      <c r="OEK71" s="666"/>
      <c r="OEL71" s="666"/>
      <c r="OEM71" s="666"/>
      <c r="OEN71" s="666"/>
      <c r="OEO71" s="666"/>
      <c r="OEP71" s="1453"/>
      <c r="OEQ71" s="1453"/>
      <c r="OER71" s="1453"/>
      <c r="OES71" s="1454"/>
      <c r="OET71" s="666"/>
      <c r="OEU71" s="666"/>
      <c r="OEV71" s="666"/>
      <c r="OEW71" s="1455"/>
      <c r="OEX71" s="666"/>
      <c r="OEY71" s="666"/>
      <c r="OEZ71" s="666"/>
      <c r="OFA71" s="666"/>
      <c r="OFB71" s="666"/>
      <c r="OFC71" s="666"/>
      <c r="OFD71" s="666"/>
      <c r="OFE71" s="666"/>
      <c r="OFF71" s="666"/>
      <c r="OFG71" s="1453"/>
      <c r="OFH71" s="1453"/>
      <c r="OFI71" s="1453"/>
      <c r="OFJ71" s="1454"/>
      <c r="OFK71" s="666"/>
      <c r="OFL71" s="666"/>
      <c r="OFM71" s="666"/>
      <c r="OFN71" s="1455"/>
      <c r="OFO71" s="666"/>
      <c r="OFP71" s="666"/>
      <c r="OFQ71" s="666"/>
      <c r="OFR71" s="666"/>
      <c r="OFS71" s="666"/>
      <c r="OFT71" s="666"/>
      <c r="OFU71" s="666"/>
      <c r="OFV71" s="666"/>
      <c r="OFW71" s="666"/>
      <c r="OFX71" s="1453"/>
      <c r="OFY71" s="1453"/>
      <c r="OFZ71" s="1453"/>
      <c r="OGA71" s="1454"/>
      <c r="OGB71" s="666"/>
      <c r="OGC71" s="666"/>
      <c r="OGD71" s="666"/>
      <c r="OGE71" s="1455"/>
      <c r="OGF71" s="666"/>
      <c r="OGG71" s="666"/>
      <c r="OGH71" s="666"/>
      <c r="OGI71" s="666"/>
      <c r="OGJ71" s="666"/>
      <c r="OGK71" s="666"/>
      <c r="OGL71" s="666"/>
      <c r="OGM71" s="666"/>
      <c r="OGN71" s="666"/>
      <c r="OGO71" s="1453"/>
      <c r="OGP71" s="1453"/>
      <c r="OGQ71" s="1453"/>
      <c r="OGR71" s="1454"/>
      <c r="OGS71" s="666"/>
      <c r="OGT71" s="666"/>
      <c r="OGU71" s="666"/>
      <c r="OGV71" s="1455"/>
      <c r="OGW71" s="666"/>
      <c r="OGX71" s="666"/>
      <c r="OGY71" s="666"/>
      <c r="OGZ71" s="666"/>
      <c r="OHA71" s="666"/>
      <c r="OHB71" s="666"/>
      <c r="OHC71" s="666"/>
      <c r="OHD71" s="666"/>
      <c r="OHE71" s="666"/>
      <c r="OHF71" s="1453"/>
      <c r="OHG71" s="1453"/>
      <c r="OHH71" s="1453"/>
      <c r="OHI71" s="1454"/>
      <c r="OHJ71" s="666"/>
      <c r="OHK71" s="666"/>
      <c r="OHL71" s="666"/>
      <c r="OHM71" s="1455"/>
      <c r="OHN71" s="666"/>
      <c r="OHO71" s="666"/>
      <c r="OHP71" s="666"/>
      <c r="OHQ71" s="666"/>
      <c r="OHR71" s="666"/>
      <c r="OHS71" s="666"/>
      <c r="OHT71" s="666"/>
      <c r="OHU71" s="666"/>
      <c r="OHV71" s="666"/>
      <c r="OHW71" s="1453"/>
      <c r="OHX71" s="1453"/>
      <c r="OHY71" s="1453"/>
      <c r="OHZ71" s="1454"/>
      <c r="OIA71" s="666"/>
      <c r="OIB71" s="666"/>
      <c r="OIC71" s="666"/>
      <c r="OID71" s="1455"/>
      <c r="OIE71" s="666"/>
      <c r="OIF71" s="666"/>
      <c r="OIG71" s="666"/>
      <c r="OIH71" s="666"/>
      <c r="OII71" s="666"/>
      <c r="OIJ71" s="666"/>
      <c r="OIK71" s="666"/>
      <c r="OIL71" s="666"/>
      <c r="OIM71" s="666"/>
      <c r="OIN71" s="1453"/>
      <c r="OIO71" s="1453"/>
      <c r="OIP71" s="1453"/>
      <c r="OIQ71" s="1454"/>
      <c r="OIR71" s="666"/>
      <c r="OIS71" s="666"/>
      <c r="OIT71" s="666"/>
      <c r="OIU71" s="1455"/>
      <c r="OIV71" s="666"/>
      <c r="OIW71" s="666"/>
      <c r="OIX71" s="666"/>
      <c r="OIY71" s="666"/>
      <c r="OIZ71" s="666"/>
      <c r="OJA71" s="666"/>
      <c r="OJB71" s="666"/>
      <c r="OJC71" s="666"/>
      <c r="OJD71" s="666"/>
      <c r="OJE71" s="1453"/>
      <c r="OJF71" s="1453"/>
      <c r="OJG71" s="1453"/>
      <c r="OJH71" s="1454"/>
      <c r="OJI71" s="666"/>
      <c r="OJJ71" s="666"/>
      <c r="OJK71" s="666"/>
      <c r="OJL71" s="1455"/>
      <c r="OJM71" s="666"/>
      <c r="OJN71" s="666"/>
      <c r="OJO71" s="666"/>
      <c r="OJP71" s="666"/>
      <c r="OJQ71" s="666"/>
      <c r="OJR71" s="666"/>
      <c r="OJS71" s="666"/>
      <c r="OJT71" s="666"/>
      <c r="OJU71" s="666"/>
      <c r="OJV71" s="1453"/>
      <c r="OJW71" s="1453"/>
      <c r="OJX71" s="1453"/>
      <c r="OJY71" s="1454"/>
      <c r="OJZ71" s="666"/>
      <c r="OKA71" s="666"/>
      <c r="OKB71" s="666"/>
      <c r="OKC71" s="1455"/>
      <c r="OKD71" s="666"/>
      <c r="OKE71" s="666"/>
      <c r="OKF71" s="666"/>
      <c r="OKG71" s="666"/>
      <c r="OKH71" s="666"/>
      <c r="OKI71" s="666"/>
      <c r="OKJ71" s="666"/>
      <c r="OKK71" s="666"/>
      <c r="OKL71" s="666"/>
      <c r="OKM71" s="1453"/>
      <c r="OKN71" s="1453"/>
      <c r="OKO71" s="1453"/>
      <c r="OKP71" s="1454"/>
      <c r="OKQ71" s="666"/>
      <c r="OKR71" s="666"/>
      <c r="OKS71" s="666"/>
      <c r="OKT71" s="1455"/>
      <c r="OKU71" s="666"/>
      <c r="OKV71" s="666"/>
      <c r="OKW71" s="666"/>
      <c r="OKX71" s="666"/>
      <c r="OKY71" s="666"/>
      <c r="OKZ71" s="666"/>
      <c r="OLA71" s="666"/>
      <c r="OLB71" s="666"/>
      <c r="OLC71" s="666"/>
      <c r="OLD71" s="1453"/>
      <c r="OLE71" s="1453"/>
      <c r="OLF71" s="1453"/>
      <c r="OLG71" s="1454"/>
      <c r="OLH71" s="666"/>
      <c r="OLI71" s="666"/>
      <c r="OLJ71" s="666"/>
      <c r="OLK71" s="1455"/>
      <c r="OLL71" s="666"/>
      <c r="OLM71" s="666"/>
      <c r="OLN71" s="666"/>
      <c r="OLO71" s="666"/>
      <c r="OLP71" s="666"/>
      <c r="OLQ71" s="666"/>
      <c r="OLR71" s="666"/>
      <c r="OLS71" s="666"/>
      <c r="OLT71" s="666"/>
      <c r="OLU71" s="1453"/>
      <c r="OLV71" s="1453"/>
      <c r="OLW71" s="1453"/>
      <c r="OLX71" s="1454"/>
      <c r="OLY71" s="666"/>
      <c r="OLZ71" s="666"/>
      <c r="OMA71" s="666"/>
      <c r="OMB71" s="1455"/>
      <c r="OMC71" s="666"/>
      <c r="OMD71" s="666"/>
      <c r="OME71" s="666"/>
      <c r="OMF71" s="666"/>
      <c r="OMG71" s="666"/>
      <c r="OMH71" s="666"/>
      <c r="OMI71" s="666"/>
      <c r="OMJ71" s="666"/>
      <c r="OMK71" s="666"/>
      <c r="OML71" s="1453"/>
      <c r="OMM71" s="1453"/>
      <c r="OMN71" s="1453"/>
      <c r="OMO71" s="1454"/>
      <c r="OMP71" s="666"/>
      <c r="OMQ71" s="666"/>
      <c r="OMR71" s="666"/>
      <c r="OMS71" s="1455"/>
      <c r="OMT71" s="666"/>
      <c r="OMU71" s="666"/>
      <c r="OMV71" s="666"/>
      <c r="OMW71" s="666"/>
      <c r="OMX71" s="666"/>
      <c r="OMY71" s="666"/>
      <c r="OMZ71" s="666"/>
      <c r="ONA71" s="666"/>
      <c r="ONB71" s="666"/>
      <c r="ONC71" s="1453"/>
      <c r="OND71" s="1453"/>
      <c r="ONE71" s="1453"/>
      <c r="ONF71" s="1454"/>
      <c r="ONG71" s="666"/>
      <c r="ONH71" s="666"/>
      <c r="ONI71" s="666"/>
      <c r="ONJ71" s="1455"/>
      <c r="ONK71" s="666"/>
      <c r="ONL71" s="666"/>
      <c r="ONM71" s="666"/>
      <c r="ONN71" s="666"/>
      <c r="ONO71" s="666"/>
      <c r="ONP71" s="666"/>
      <c r="ONQ71" s="666"/>
      <c r="ONR71" s="666"/>
      <c r="ONS71" s="666"/>
      <c r="ONT71" s="1453"/>
      <c r="ONU71" s="1453"/>
      <c r="ONV71" s="1453"/>
      <c r="ONW71" s="1454"/>
      <c r="ONX71" s="666"/>
      <c r="ONY71" s="666"/>
      <c r="ONZ71" s="666"/>
      <c r="OOA71" s="1455"/>
      <c r="OOB71" s="666"/>
      <c r="OOC71" s="666"/>
      <c r="OOD71" s="666"/>
      <c r="OOE71" s="666"/>
      <c r="OOF71" s="666"/>
      <c r="OOG71" s="666"/>
      <c r="OOH71" s="666"/>
      <c r="OOI71" s="666"/>
      <c r="OOJ71" s="666"/>
      <c r="OOK71" s="1453"/>
      <c r="OOL71" s="1453"/>
      <c r="OOM71" s="1453"/>
      <c r="OON71" s="1454"/>
      <c r="OOO71" s="666"/>
      <c r="OOP71" s="666"/>
      <c r="OOQ71" s="666"/>
      <c r="OOR71" s="1455"/>
      <c r="OOS71" s="666"/>
      <c r="OOT71" s="666"/>
      <c r="OOU71" s="666"/>
      <c r="OOV71" s="666"/>
      <c r="OOW71" s="666"/>
      <c r="OOX71" s="666"/>
      <c r="OOY71" s="666"/>
      <c r="OOZ71" s="666"/>
      <c r="OPA71" s="666"/>
      <c r="OPB71" s="1453"/>
      <c r="OPC71" s="1453"/>
      <c r="OPD71" s="1453"/>
      <c r="OPE71" s="1454"/>
      <c r="OPF71" s="666"/>
      <c r="OPG71" s="666"/>
      <c r="OPH71" s="666"/>
      <c r="OPI71" s="1455"/>
      <c r="OPJ71" s="666"/>
      <c r="OPK71" s="666"/>
      <c r="OPL71" s="666"/>
      <c r="OPM71" s="666"/>
      <c r="OPN71" s="666"/>
      <c r="OPO71" s="666"/>
      <c r="OPP71" s="666"/>
      <c r="OPQ71" s="666"/>
      <c r="OPR71" s="666"/>
      <c r="OPS71" s="1453"/>
      <c r="OPT71" s="1453"/>
      <c r="OPU71" s="1453"/>
      <c r="OPV71" s="1454"/>
      <c r="OPW71" s="666"/>
      <c r="OPX71" s="666"/>
      <c r="OPY71" s="666"/>
      <c r="OPZ71" s="1455"/>
      <c r="OQA71" s="666"/>
      <c r="OQB71" s="666"/>
      <c r="OQC71" s="666"/>
      <c r="OQD71" s="666"/>
      <c r="OQE71" s="666"/>
      <c r="OQF71" s="666"/>
      <c r="OQG71" s="666"/>
      <c r="OQH71" s="666"/>
      <c r="OQI71" s="666"/>
      <c r="OQJ71" s="1453"/>
      <c r="OQK71" s="1453"/>
      <c r="OQL71" s="1453"/>
      <c r="OQM71" s="1454"/>
      <c r="OQN71" s="666"/>
      <c r="OQO71" s="666"/>
      <c r="OQP71" s="666"/>
      <c r="OQQ71" s="1455"/>
      <c r="OQR71" s="666"/>
      <c r="OQS71" s="666"/>
      <c r="OQT71" s="666"/>
      <c r="OQU71" s="666"/>
      <c r="OQV71" s="666"/>
      <c r="OQW71" s="666"/>
      <c r="OQX71" s="666"/>
      <c r="OQY71" s="666"/>
      <c r="OQZ71" s="666"/>
      <c r="ORA71" s="1453"/>
      <c r="ORB71" s="1453"/>
      <c r="ORC71" s="1453"/>
      <c r="ORD71" s="1454"/>
      <c r="ORE71" s="666"/>
      <c r="ORF71" s="666"/>
      <c r="ORG71" s="666"/>
      <c r="ORH71" s="1455"/>
      <c r="ORI71" s="666"/>
      <c r="ORJ71" s="666"/>
      <c r="ORK71" s="666"/>
      <c r="ORL71" s="666"/>
      <c r="ORM71" s="666"/>
      <c r="ORN71" s="666"/>
      <c r="ORO71" s="666"/>
      <c r="ORP71" s="666"/>
      <c r="ORQ71" s="666"/>
      <c r="ORR71" s="1453"/>
      <c r="ORS71" s="1453"/>
      <c r="ORT71" s="1453"/>
      <c r="ORU71" s="1454"/>
      <c r="ORV71" s="666"/>
      <c r="ORW71" s="666"/>
      <c r="ORX71" s="666"/>
      <c r="ORY71" s="1455"/>
      <c r="ORZ71" s="666"/>
      <c r="OSA71" s="666"/>
      <c r="OSB71" s="666"/>
      <c r="OSC71" s="666"/>
      <c r="OSD71" s="666"/>
      <c r="OSE71" s="666"/>
      <c r="OSF71" s="666"/>
      <c r="OSG71" s="666"/>
      <c r="OSH71" s="666"/>
      <c r="OSI71" s="1453"/>
      <c r="OSJ71" s="1453"/>
      <c r="OSK71" s="1453"/>
      <c r="OSL71" s="1454"/>
      <c r="OSM71" s="666"/>
      <c r="OSN71" s="666"/>
      <c r="OSO71" s="666"/>
      <c r="OSP71" s="1455"/>
      <c r="OSQ71" s="666"/>
      <c r="OSR71" s="666"/>
      <c r="OSS71" s="666"/>
      <c r="OST71" s="666"/>
      <c r="OSU71" s="666"/>
      <c r="OSV71" s="666"/>
      <c r="OSW71" s="666"/>
      <c r="OSX71" s="666"/>
      <c r="OSY71" s="666"/>
      <c r="OSZ71" s="1453"/>
      <c r="OTA71" s="1453"/>
      <c r="OTB71" s="1453"/>
      <c r="OTC71" s="1454"/>
      <c r="OTD71" s="666"/>
      <c r="OTE71" s="666"/>
      <c r="OTF71" s="666"/>
      <c r="OTG71" s="1455"/>
      <c r="OTH71" s="666"/>
      <c r="OTI71" s="666"/>
      <c r="OTJ71" s="666"/>
      <c r="OTK71" s="666"/>
      <c r="OTL71" s="666"/>
      <c r="OTM71" s="666"/>
      <c r="OTN71" s="666"/>
      <c r="OTO71" s="666"/>
      <c r="OTP71" s="666"/>
      <c r="OTQ71" s="1453"/>
      <c r="OTR71" s="1453"/>
      <c r="OTS71" s="1453"/>
      <c r="OTT71" s="1454"/>
      <c r="OTU71" s="666"/>
      <c r="OTV71" s="666"/>
      <c r="OTW71" s="666"/>
      <c r="OTX71" s="1455"/>
      <c r="OTY71" s="666"/>
      <c r="OTZ71" s="666"/>
      <c r="OUA71" s="666"/>
      <c r="OUB71" s="666"/>
      <c r="OUC71" s="666"/>
      <c r="OUD71" s="666"/>
      <c r="OUE71" s="666"/>
      <c r="OUF71" s="666"/>
      <c r="OUG71" s="666"/>
      <c r="OUH71" s="1453"/>
      <c r="OUI71" s="1453"/>
      <c r="OUJ71" s="1453"/>
      <c r="OUK71" s="1454"/>
      <c r="OUL71" s="666"/>
      <c r="OUM71" s="666"/>
      <c r="OUN71" s="666"/>
      <c r="OUO71" s="1455"/>
      <c r="OUP71" s="666"/>
      <c r="OUQ71" s="666"/>
      <c r="OUR71" s="666"/>
      <c r="OUS71" s="666"/>
      <c r="OUT71" s="666"/>
      <c r="OUU71" s="666"/>
      <c r="OUV71" s="666"/>
      <c r="OUW71" s="666"/>
      <c r="OUX71" s="666"/>
      <c r="OUY71" s="1453"/>
      <c r="OUZ71" s="1453"/>
      <c r="OVA71" s="1453"/>
      <c r="OVB71" s="1454"/>
      <c r="OVC71" s="666"/>
      <c r="OVD71" s="666"/>
      <c r="OVE71" s="666"/>
      <c r="OVF71" s="1455"/>
      <c r="OVG71" s="666"/>
      <c r="OVH71" s="666"/>
      <c r="OVI71" s="666"/>
      <c r="OVJ71" s="666"/>
      <c r="OVK71" s="666"/>
      <c r="OVL71" s="666"/>
      <c r="OVM71" s="666"/>
      <c r="OVN71" s="666"/>
      <c r="OVO71" s="666"/>
      <c r="OVP71" s="1453"/>
      <c r="OVQ71" s="1453"/>
      <c r="OVR71" s="1453"/>
      <c r="OVS71" s="1454"/>
      <c r="OVT71" s="666"/>
      <c r="OVU71" s="666"/>
      <c r="OVV71" s="666"/>
      <c r="OVW71" s="1455"/>
      <c r="OVX71" s="666"/>
      <c r="OVY71" s="666"/>
      <c r="OVZ71" s="666"/>
      <c r="OWA71" s="666"/>
      <c r="OWB71" s="666"/>
      <c r="OWC71" s="666"/>
      <c r="OWD71" s="666"/>
      <c r="OWE71" s="666"/>
      <c r="OWF71" s="666"/>
      <c r="OWG71" s="1453"/>
      <c r="OWH71" s="1453"/>
      <c r="OWI71" s="1453"/>
      <c r="OWJ71" s="1454"/>
      <c r="OWK71" s="666"/>
      <c r="OWL71" s="666"/>
      <c r="OWM71" s="666"/>
      <c r="OWN71" s="1455"/>
      <c r="OWO71" s="666"/>
      <c r="OWP71" s="666"/>
      <c r="OWQ71" s="666"/>
      <c r="OWR71" s="666"/>
      <c r="OWS71" s="666"/>
      <c r="OWT71" s="666"/>
      <c r="OWU71" s="666"/>
      <c r="OWV71" s="666"/>
      <c r="OWW71" s="666"/>
      <c r="OWX71" s="1453"/>
      <c r="OWY71" s="1453"/>
      <c r="OWZ71" s="1453"/>
      <c r="OXA71" s="1454"/>
      <c r="OXB71" s="666"/>
      <c r="OXC71" s="666"/>
      <c r="OXD71" s="666"/>
      <c r="OXE71" s="1455"/>
      <c r="OXF71" s="666"/>
      <c r="OXG71" s="666"/>
      <c r="OXH71" s="666"/>
      <c r="OXI71" s="666"/>
      <c r="OXJ71" s="666"/>
      <c r="OXK71" s="666"/>
      <c r="OXL71" s="666"/>
      <c r="OXM71" s="666"/>
      <c r="OXN71" s="666"/>
      <c r="OXO71" s="1453"/>
      <c r="OXP71" s="1453"/>
      <c r="OXQ71" s="1453"/>
      <c r="OXR71" s="1454"/>
      <c r="OXS71" s="666"/>
      <c r="OXT71" s="666"/>
      <c r="OXU71" s="666"/>
      <c r="OXV71" s="1455"/>
      <c r="OXW71" s="666"/>
      <c r="OXX71" s="666"/>
      <c r="OXY71" s="666"/>
      <c r="OXZ71" s="666"/>
      <c r="OYA71" s="666"/>
      <c r="OYB71" s="666"/>
      <c r="OYC71" s="666"/>
      <c r="OYD71" s="666"/>
      <c r="OYE71" s="666"/>
      <c r="OYF71" s="1453"/>
      <c r="OYG71" s="1453"/>
      <c r="OYH71" s="1453"/>
      <c r="OYI71" s="1454"/>
      <c r="OYJ71" s="666"/>
      <c r="OYK71" s="666"/>
      <c r="OYL71" s="666"/>
      <c r="OYM71" s="1455"/>
      <c r="OYN71" s="666"/>
      <c r="OYO71" s="666"/>
      <c r="OYP71" s="666"/>
      <c r="OYQ71" s="666"/>
      <c r="OYR71" s="666"/>
      <c r="OYS71" s="666"/>
      <c r="OYT71" s="666"/>
      <c r="OYU71" s="666"/>
      <c r="OYV71" s="666"/>
      <c r="OYW71" s="1453"/>
      <c r="OYX71" s="1453"/>
      <c r="OYY71" s="1453"/>
      <c r="OYZ71" s="1454"/>
      <c r="OZA71" s="666"/>
      <c r="OZB71" s="666"/>
      <c r="OZC71" s="666"/>
      <c r="OZD71" s="1455"/>
      <c r="OZE71" s="666"/>
      <c r="OZF71" s="666"/>
      <c r="OZG71" s="666"/>
      <c r="OZH71" s="666"/>
      <c r="OZI71" s="666"/>
      <c r="OZJ71" s="666"/>
      <c r="OZK71" s="666"/>
      <c r="OZL71" s="666"/>
      <c r="OZM71" s="666"/>
      <c r="OZN71" s="1453"/>
      <c r="OZO71" s="1453"/>
      <c r="OZP71" s="1453"/>
      <c r="OZQ71" s="1454"/>
      <c r="OZR71" s="666"/>
      <c r="OZS71" s="666"/>
      <c r="OZT71" s="666"/>
      <c r="OZU71" s="1455"/>
      <c r="OZV71" s="666"/>
      <c r="OZW71" s="666"/>
      <c r="OZX71" s="666"/>
      <c r="OZY71" s="666"/>
      <c r="OZZ71" s="666"/>
      <c r="PAA71" s="666"/>
      <c r="PAB71" s="666"/>
      <c r="PAC71" s="666"/>
      <c r="PAD71" s="666"/>
      <c r="PAE71" s="1453"/>
      <c r="PAF71" s="1453"/>
      <c r="PAG71" s="1453"/>
      <c r="PAH71" s="1454"/>
      <c r="PAI71" s="666"/>
      <c r="PAJ71" s="666"/>
      <c r="PAK71" s="666"/>
      <c r="PAL71" s="1455"/>
      <c r="PAM71" s="666"/>
      <c r="PAN71" s="666"/>
      <c r="PAO71" s="666"/>
      <c r="PAP71" s="666"/>
      <c r="PAQ71" s="666"/>
      <c r="PAR71" s="666"/>
      <c r="PAS71" s="666"/>
      <c r="PAT71" s="666"/>
      <c r="PAU71" s="666"/>
      <c r="PAV71" s="1453"/>
      <c r="PAW71" s="1453"/>
      <c r="PAX71" s="1453"/>
      <c r="PAY71" s="1454"/>
      <c r="PAZ71" s="666"/>
      <c r="PBA71" s="666"/>
      <c r="PBB71" s="666"/>
      <c r="PBC71" s="1455"/>
      <c r="PBD71" s="666"/>
      <c r="PBE71" s="666"/>
      <c r="PBF71" s="666"/>
      <c r="PBG71" s="666"/>
      <c r="PBH71" s="666"/>
      <c r="PBI71" s="666"/>
      <c r="PBJ71" s="666"/>
      <c r="PBK71" s="666"/>
      <c r="PBL71" s="666"/>
      <c r="PBM71" s="1453"/>
      <c r="PBN71" s="1453"/>
      <c r="PBO71" s="1453"/>
      <c r="PBP71" s="1454"/>
      <c r="PBQ71" s="666"/>
      <c r="PBR71" s="666"/>
      <c r="PBS71" s="666"/>
      <c r="PBT71" s="1455"/>
      <c r="PBU71" s="666"/>
      <c r="PBV71" s="666"/>
      <c r="PBW71" s="666"/>
      <c r="PBX71" s="666"/>
      <c r="PBY71" s="666"/>
      <c r="PBZ71" s="666"/>
      <c r="PCA71" s="666"/>
      <c r="PCB71" s="666"/>
      <c r="PCC71" s="666"/>
      <c r="PCD71" s="1453"/>
      <c r="PCE71" s="1453"/>
      <c r="PCF71" s="1453"/>
      <c r="PCG71" s="1454"/>
      <c r="PCH71" s="666"/>
      <c r="PCI71" s="666"/>
      <c r="PCJ71" s="666"/>
      <c r="PCK71" s="1455"/>
      <c r="PCL71" s="666"/>
      <c r="PCM71" s="666"/>
      <c r="PCN71" s="666"/>
      <c r="PCO71" s="666"/>
      <c r="PCP71" s="666"/>
      <c r="PCQ71" s="666"/>
      <c r="PCR71" s="666"/>
      <c r="PCS71" s="666"/>
      <c r="PCT71" s="666"/>
      <c r="PCU71" s="1453"/>
      <c r="PCV71" s="1453"/>
      <c r="PCW71" s="1453"/>
      <c r="PCX71" s="1454"/>
      <c r="PCY71" s="666"/>
      <c r="PCZ71" s="666"/>
      <c r="PDA71" s="666"/>
      <c r="PDB71" s="1455"/>
      <c r="PDC71" s="666"/>
      <c r="PDD71" s="666"/>
      <c r="PDE71" s="666"/>
      <c r="PDF71" s="666"/>
      <c r="PDG71" s="666"/>
      <c r="PDH71" s="666"/>
      <c r="PDI71" s="666"/>
      <c r="PDJ71" s="666"/>
      <c r="PDK71" s="666"/>
      <c r="PDL71" s="1453"/>
      <c r="PDM71" s="1453"/>
      <c r="PDN71" s="1453"/>
      <c r="PDO71" s="1454"/>
      <c r="PDP71" s="666"/>
      <c r="PDQ71" s="666"/>
      <c r="PDR71" s="666"/>
      <c r="PDS71" s="1455"/>
      <c r="PDT71" s="666"/>
      <c r="PDU71" s="666"/>
      <c r="PDV71" s="666"/>
      <c r="PDW71" s="666"/>
      <c r="PDX71" s="666"/>
      <c r="PDY71" s="666"/>
      <c r="PDZ71" s="666"/>
      <c r="PEA71" s="666"/>
      <c r="PEB71" s="666"/>
      <c r="PEC71" s="1453"/>
      <c r="PED71" s="1453"/>
      <c r="PEE71" s="1453"/>
      <c r="PEF71" s="1454"/>
      <c r="PEG71" s="666"/>
      <c r="PEH71" s="666"/>
      <c r="PEI71" s="666"/>
      <c r="PEJ71" s="1455"/>
      <c r="PEK71" s="666"/>
      <c r="PEL71" s="666"/>
      <c r="PEM71" s="666"/>
      <c r="PEN71" s="666"/>
      <c r="PEO71" s="666"/>
      <c r="PEP71" s="666"/>
      <c r="PEQ71" s="666"/>
      <c r="PER71" s="666"/>
      <c r="PES71" s="666"/>
      <c r="PET71" s="1453"/>
      <c r="PEU71" s="1453"/>
      <c r="PEV71" s="1453"/>
      <c r="PEW71" s="1454"/>
      <c r="PEX71" s="666"/>
      <c r="PEY71" s="666"/>
      <c r="PEZ71" s="666"/>
      <c r="PFA71" s="1455"/>
      <c r="PFB71" s="666"/>
      <c r="PFC71" s="666"/>
      <c r="PFD71" s="666"/>
      <c r="PFE71" s="666"/>
      <c r="PFF71" s="666"/>
      <c r="PFG71" s="666"/>
      <c r="PFH71" s="666"/>
      <c r="PFI71" s="666"/>
      <c r="PFJ71" s="666"/>
      <c r="PFK71" s="1453"/>
      <c r="PFL71" s="1453"/>
      <c r="PFM71" s="1453"/>
      <c r="PFN71" s="1454"/>
      <c r="PFO71" s="666"/>
      <c r="PFP71" s="666"/>
      <c r="PFQ71" s="666"/>
      <c r="PFR71" s="1455"/>
      <c r="PFS71" s="666"/>
      <c r="PFT71" s="666"/>
      <c r="PFU71" s="666"/>
      <c r="PFV71" s="666"/>
      <c r="PFW71" s="666"/>
      <c r="PFX71" s="666"/>
      <c r="PFY71" s="666"/>
      <c r="PFZ71" s="666"/>
      <c r="PGA71" s="666"/>
      <c r="PGB71" s="1453"/>
      <c r="PGC71" s="1453"/>
      <c r="PGD71" s="1453"/>
      <c r="PGE71" s="1454"/>
      <c r="PGF71" s="666"/>
      <c r="PGG71" s="666"/>
      <c r="PGH71" s="666"/>
      <c r="PGI71" s="1455"/>
      <c r="PGJ71" s="666"/>
      <c r="PGK71" s="666"/>
      <c r="PGL71" s="666"/>
      <c r="PGM71" s="666"/>
      <c r="PGN71" s="666"/>
      <c r="PGO71" s="666"/>
      <c r="PGP71" s="666"/>
      <c r="PGQ71" s="666"/>
      <c r="PGR71" s="666"/>
      <c r="PGS71" s="1453"/>
      <c r="PGT71" s="1453"/>
      <c r="PGU71" s="1453"/>
      <c r="PGV71" s="1454"/>
      <c r="PGW71" s="666"/>
      <c r="PGX71" s="666"/>
      <c r="PGY71" s="666"/>
      <c r="PGZ71" s="1455"/>
      <c r="PHA71" s="666"/>
      <c r="PHB71" s="666"/>
      <c r="PHC71" s="666"/>
      <c r="PHD71" s="666"/>
      <c r="PHE71" s="666"/>
      <c r="PHF71" s="666"/>
      <c r="PHG71" s="666"/>
      <c r="PHH71" s="666"/>
      <c r="PHI71" s="666"/>
      <c r="PHJ71" s="1453"/>
      <c r="PHK71" s="1453"/>
      <c r="PHL71" s="1453"/>
      <c r="PHM71" s="1454"/>
      <c r="PHN71" s="666"/>
      <c r="PHO71" s="666"/>
      <c r="PHP71" s="666"/>
      <c r="PHQ71" s="1455"/>
      <c r="PHR71" s="666"/>
      <c r="PHS71" s="666"/>
      <c r="PHT71" s="666"/>
      <c r="PHU71" s="666"/>
      <c r="PHV71" s="666"/>
      <c r="PHW71" s="666"/>
      <c r="PHX71" s="666"/>
      <c r="PHY71" s="666"/>
      <c r="PHZ71" s="666"/>
      <c r="PIA71" s="1453"/>
      <c r="PIB71" s="1453"/>
      <c r="PIC71" s="1453"/>
      <c r="PID71" s="1454"/>
      <c r="PIE71" s="666"/>
      <c r="PIF71" s="666"/>
      <c r="PIG71" s="666"/>
      <c r="PIH71" s="1455"/>
      <c r="PII71" s="666"/>
      <c r="PIJ71" s="666"/>
      <c r="PIK71" s="666"/>
      <c r="PIL71" s="666"/>
      <c r="PIM71" s="666"/>
      <c r="PIN71" s="666"/>
      <c r="PIO71" s="666"/>
      <c r="PIP71" s="666"/>
      <c r="PIQ71" s="666"/>
      <c r="PIR71" s="1453"/>
      <c r="PIS71" s="1453"/>
      <c r="PIT71" s="1453"/>
      <c r="PIU71" s="1454"/>
      <c r="PIV71" s="666"/>
      <c r="PIW71" s="666"/>
      <c r="PIX71" s="666"/>
      <c r="PIY71" s="1455"/>
      <c r="PIZ71" s="666"/>
      <c r="PJA71" s="666"/>
      <c r="PJB71" s="666"/>
      <c r="PJC71" s="666"/>
      <c r="PJD71" s="666"/>
      <c r="PJE71" s="666"/>
      <c r="PJF71" s="666"/>
      <c r="PJG71" s="666"/>
      <c r="PJH71" s="666"/>
      <c r="PJI71" s="1453"/>
      <c r="PJJ71" s="1453"/>
      <c r="PJK71" s="1453"/>
      <c r="PJL71" s="1454"/>
      <c r="PJM71" s="666"/>
      <c r="PJN71" s="666"/>
      <c r="PJO71" s="666"/>
      <c r="PJP71" s="1455"/>
      <c r="PJQ71" s="666"/>
      <c r="PJR71" s="666"/>
      <c r="PJS71" s="666"/>
      <c r="PJT71" s="666"/>
      <c r="PJU71" s="666"/>
      <c r="PJV71" s="666"/>
      <c r="PJW71" s="666"/>
      <c r="PJX71" s="666"/>
      <c r="PJY71" s="666"/>
      <c r="PJZ71" s="1453"/>
      <c r="PKA71" s="1453"/>
      <c r="PKB71" s="1453"/>
      <c r="PKC71" s="1454"/>
      <c r="PKD71" s="666"/>
      <c r="PKE71" s="666"/>
      <c r="PKF71" s="666"/>
      <c r="PKG71" s="1455"/>
      <c r="PKH71" s="666"/>
      <c r="PKI71" s="666"/>
      <c r="PKJ71" s="666"/>
      <c r="PKK71" s="666"/>
      <c r="PKL71" s="666"/>
      <c r="PKM71" s="666"/>
      <c r="PKN71" s="666"/>
      <c r="PKO71" s="666"/>
      <c r="PKP71" s="666"/>
      <c r="PKQ71" s="1453"/>
      <c r="PKR71" s="1453"/>
      <c r="PKS71" s="1453"/>
      <c r="PKT71" s="1454"/>
      <c r="PKU71" s="666"/>
      <c r="PKV71" s="666"/>
      <c r="PKW71" s="666"/>
      <c r="PKX71" s="1455"/>
      <c r="PKY71" s="666"/>
      <c r="PKZ71" s="666"/>
      <c r="PLA71" s="666"/>
      <c r="PLB71" s="666"/>
      <c r="PLC71" s="666"/>
      <c r="PLD71" s="666"/>
      <c r="PLE71" s="666"/>
      <c r="PLF71" s="666"/>
      <c r="PLG71" s="666"/>
      <c r="PLH71" s="1453"/>
      <c r="PLI71" s="1453"/>
      <c r="PLJ71" s="1453"/>
      <c r="PLK71" s="1454"/>
      <c r="PLL71" s="666"/>
      <c r="PLM71" s="666"/>
      <c r="PLN71" s="666"/>
      <c r="PLO71" s="1455"/>
      <c r="PLP71" s="666"/>
      <c r="PLQ71" s="666"/>
      <c r="PLR71" s="666"/>
      <c r="PLS71" s="666"/>
      <c r="PLT71" s="666"/>
      <c r="PLU71" s="666"/>
      <c r="PLV71" s="666"/>
      <c r="PLW71" s="666"/>
      <c r="PLX71" s="666"/>
      <c r="PLY71" s="1453"/>
      <c r="PLZ71" s="1453"/>
      <c r="PMA71" s="1453"/>
      <c r="PMB71" s="1454"/>
      <c r="PMC71" s="666"/>
      <c r="PMD71" s="666"/>
      <c r="PME71" s="666"/>
      <c r="PMF71" s="1455"/>
      <c r="PMG71" s="666"/>
      <c r="PMH71" s="666"/>
      <c r="PMI71" s="666"/>
      <c r="PMJ71" s="666"/>
      <c r="PMK71" s="666"/>
      <c r="PML71" s="666"/>
      <c r="PMM71" s="666"/>
      <c r="PMN71" s="666"/>
      <c r="PMO71" s="666"/>
      <c r="PMP71" s="1453"/>
      <c r="PMQ71" s="1453"/>
      <c r="PMR71" s="1453"/>
      <c r="PMS71" s="1454"/>
      <c r="PMT71" s="666"/>
      <c r="PMU71" s="666"/>
      <c r="PMV71" s="666"/>
      <c r="PMW71" s="1455"/>
      <c r="PMX71" s="666"/>
      <c r="PMY71" s="666"/>
      <c r="PMZ71" s="666"/>
      <c r="PNA71" s="666"/>
      <c r="PNB71" s="666"/>
      <c r="PNC71" s="666"/>
      <c r="PND71" s="666"/>
      <c r="PNE71" s="666"/>
      <c r="PNF71" s="666"/>
      <c r="PNG71" s="1453"/>
      <c r="PNH71" s="1453"/>
      <c r="PNI71" s="1453"/>
      <c r="PNJ71" s="1454"/>
      <c r="PNK71" s="666"/>
      <c r="PNL71" s="666"/>
      <c r="PNM71" s="666"/>
      <c r="PNN71" s="1455"/>
      <c r="PNO71" s="666"/>
      <c r="PNP71" s="666"/>
      <c r="PNQ71" s="666"/>
      <c r="PNR71" s="666"/>
      <c r="PNS71" s="666"/>
      <c r="PNT71" s="666"/>
      <c r="PNU71" s="666"/>
      <c r="PNV71" s="666"/>
      <c r="PNW71" s="666"/>
      <c r="PNX71" s="1453"/>
      <c r="PNY71" s="1453"/>
      <c r="PNZ71" s="1453"/>
      <c r="POA71" s="1454"/>
      <c r="POB71" s="666"/>
      <c r="POC71" s="666"/>
      <c r="POD71" s="666"/>
      <c r="POE71" s="1455"/>
      <c r="POF71" s="666"/>
      <c r="POG71" s="666"/>
      <c r="POH71" s="666"/>
      <c r="POI71" s="666"/>
      <c r="POJ71" s="666"/>
      <c r="POK71" s="666"/>
      <c r="POL71" s="666"/>
      <c r="POM71" s="666"/>
      <c r="PON71" s="666"/>
      <c r="POO71" s="1453"/>
      <c r="POP71" s="1453"/>
      <c r="POQ71" s="1453"/>
      <c r="POR71" s="1454"/>
      <c r="POS71" s="666"/>
      <c r="POT71" s="666"/>
      <c r="POU71" s="666"/>
      <c r="POV71" s="1455"/>
      <c r="POW71" s="666"/>
      <c r="POX71" s="666"/>
      <c r="POY71" s="666"/>
      <c r="POZ71" s="666"/>
      <c r="PPA71" s="666"/>
      <c r="PPB71" s="666"/>
      <c r="PPC71" s="666"/>
      <c r="PPD71" s="666"/>
      <c r="PPE71" s="666"/>
      <c r="PPF71" s="1453"/>
      <c r="PPG71" s="1453"/>
      <c r="PPH71" s="1453"/>
      <c r="PPI71" s="1454"/>
      <c r="PPJ71" s="666"/>
      <c r="PPK71" s="666"/>
      <c r="PPL71" s="666"/>
      <c r="PPM71" s="1455"/>
      <c r="PPN71" s="666"/>
      <c r="PPO71" s="666"/>
      <c r="PPP71" s="666"/>
      <c r="PPQ71" s="666"/>
      <c r="PPR71" s="666"/>
      <c r="PPS71" s="666"/>
      <c r="PPT71" s="666"/>
      <c r="PPU71" s="666"/>
      <c r="PPV71" s="666"/>
      <c r="PPW71" s="1453"/>
      <c r="PPX71" s="1453"/>
      <c r="PPY71" s="1453"/>
      <c r="PPZ71" s="1454"/>
      <c r="PQA71" s="666"/>
      <c r="PQB71" s="666"/>
      <c r="PQC71" s="666"/>
      <c r="PQD71" s="1455"/>
      <c r="PQE71" s="666"/>
      <c r="PQF71" s="666"/>
      <c r="PQG71" s="666"/>
      <c r="PQH71" s="666"/>
      <c r="PQI71" s="666"/>
      <c r="PQJ71" s="666"/>
      <c r="PQK71" s="666"/>
      <c r="PQL71" s="666"/>
      <c r="PQM71" s="666"/>
      <c r="PQN71" s="1453"/>
      <c r="PQO71" s="1453"/>
      <c r="PQP71" s="1453"/>
      <c r="PQQ71" s="1454"/>
      <c r="PQR71" s="666"/>
      <c r="PQS71" s="666"/>
      <c r="PQT71" s="666"/>
      <c r="PQU71" s="1455"/>
      <c r="PQV71" s="666"/>
      <c r="PQW71" s="666"/>
      <c r="PQX71" s="666"/>
      <c r="PQY71" s="666"/>
      <c r="PQZ71" s="666"/>
      <c r="PRA71" s="666"/>
      <c r="PRB71" s="666"/>
      <c r="PRC71" s="666"/>
      <c r="PRD71" s="666"/>
      <c r="PRE71" s="1453"/>
      <c r="PRF71" s="1453"/>
      <c r="PRG71" s="1453"/>
      <c r="PRH71" s="1454"/>
      <c r="PRI71" s="666"/>
      <c r="PRJ71" s="666"/>
      <c r="PRK71" s="666"/>
      <c r="PRL71" s="1455"/>
      <c r="PRM71" s="666"/>
      <c r="PRN71" s="666"/>
      <c r="PRO71" s="666"/>
      <c r="PRP71" s="666"/>
      <c r="PRQ71" s="666"/>
      <c r="PRR71" s="666"/>
      <c r="PRS71" s="666"/>
      <c r="PRT71" s="666"/>
      <c r="PRU71" s="666"/>
      <c r="PRV71" s="1453"/>
      <c r="PRW71" s="1453"/>
      <c r="PRX71" s="1453"/>
      <c r="PRY71" s="1454"/>
      <c r="PRZ71" s="666"/>
      <c r="PSA71" s="666"/>
      <c r="PSB71" s="666"/>
      <c r="PSC71" s="1455"/>
      <c r="PSD71" s="666"/>
      <c r="PSE71" s="666"/>
      <c r="PSF71" s="666"/>
      <c r="PSG71" s="666"/>
      <c r="PSH71" s="666"/>
      <c r="PSI71" s="666"/>
      <c r="PSJ71" s="666"/>
      <c r="PSK71" s="666"/>
      <c r="PSL71" s="666"/>
      <c r="PSM71" s="1453"/>
      <c r="PSN71" s="1453"/>
      <c r="PSO71" s="1453"/>
      <c r="PSP71" s="1454"/>
      <c r="PSQ71" s="666"/>
      <c r="PSR71" s="666"/>
      <c r="PSS71" s="666"/>
      <c r="PST71" s="1455"/>
      <c r="PSU71" s="666"/>
      <c r="PSV71" s="666"/>
      <c r="PSW71" s="666"/>
      <c r="PSX71" s="666"/>
      <c r="PSY71" s="666"/>
      <c r="PSZ71" s="666"/>
      <c r="PTA71" s="666"/>
      <c r="PTB71" s="666"/>
      <c r="PTC71" s="666"/>
      <c r="PTD71" s="1453"/>
      <c r="PTE71" s="1453"/>
      <c r="PTF71" s="1453"/>
      <c r="PTG71" s="1454"/>
      <c r="PTH71" s="666"/>
      <c r="PTI71" s="666"/>
      <c r="PTJ71" s="666"/>
      <c r="PTK71" s="1455"/>
      <c r="PTL71" s="666"/>
      <c r="PTM71" s="666"/>
      <c r="PTN71" s="666"/>
      <c r="PTO71" s="666"/>
      <c r="PTP71" s="666"/>
      <c r="PTQ71" s="666"/>
      <c r="PTR71" s="666"/>
      <c r="PTS71" s="666"/>
      <c r="PTT71" s="666"/>
      <c r="PTU71" s="1453"/>
      <c r="PTV71" s="1453"/>
      <c r="PTW71" s="1453"/>
      <c r="PTX71" s="1454"/>
      <c r="PTY71" s="666"/>
      <c r="PTZ71" s="666"/>
      <c r="PUA71" s="666"/>
      <c r="PUB71" s="1455"/>
      <c r="PUC71" s="666"/>
      <c r="PUD71" s="666"/>
      <c r="PUE71" s="666"/>
      <c r="PUF71" s="666"/>
      <c r="PUG71" s="666"/>
      <c r="PUH71" s="666"/>
      <c r="PUI71" s="666"/>
      <c r="PUJ71" s="666"/>
      <c r="PUK71" s="666"/>
      <c r="PUL71" s="1453"/>
      <c r="PUM71" s="1453"/>
      <c r="PUN71" s="1453"/>
      <c r="PUO71" s="1454"/>
      <c r="PUP71" s="666"/>
      <c r="PUQ71" s="666"/>
      <c r="PUR71" s="666"/>
      <c r="PUS71" s="1455"/>
      <c r="PUT71" s="666"/>
      <c r="PUU71" s="666"/>
      <c r="PUV71" s="666"/>
      <c r="PUW71" s="666"/>
      <c r="PUX71" s="666"/>
      <c r="PUY71" s="666"/>
      <c r="PUZ71" s="666"/>
      <c r="PVA71" s="666"/>
      <c r="PVB71" s="666"/>
      <c r="PVC71" s="1453"/>
      <c r="PVD71" s="1453"/>
      <c r="PVE71" s="1453"/>
      <c r="PVF71" s="1454"/>
      <c r="PVG71" s="666"/>
      <c r="PVH71" s="666"/>
      <c r="PVI71" s="666"/>
      <c r="PVJ71" s="1455"/>
      <c r="PVK71" s="666"/>
      <c r="PVL71" s="666"/>
      <c r="PVM71" s="666"/>
      <c r="PVN71" s="666"/>
      <c r="PVO71" s="666"/>
      <c r="PVP71" s="666"/>
      <c r="PVQ71" s="666"/>
      <c r="PVR71" s="666"/>
      <c r="PVS71" s="666"/>
      <c r="PVT71" s="1453"/>
      <c r="PVU71" s="1453"/>
      <c r="PVV71" s="1453"/>
      <c r="PVW71" s="1454"/>
      <c r="PVX71" s="666"/>
      <c r="PVY71" s="666"/>
      <c r="PVZ71" s="666"/>
      <c r="PWA71" s="1455"/>
      <c r="PWB71" s="666"/>
      <c r="PWC71" s="666"/>
      <c r="PWD71" s="666"/>
      <c r="PWE71" s="666"/>
      <c r="PWF71" s="666"/>
      <c r="PWG71" s="666"/>
      <c r="PWH71" s="666"/>
      <c r="PWI71" s="666"/>
      <c r="PWJ71" s="666"/>
      <c r="PWK71" s="1453"/>
      <c r="PWL71" s="1453"/>
      <c r="PWM71" s="1453"/>
      <c r="PWN71" s="1454"/>
      <c r="PWO71" s="666"/>
      <c r="PWP71" s="666"/>
      <c r="PWQ71" s="666"/>
      <c r="PWR71" s="1455"/>
      <c r="PWS71" s="666"/>
      <c r="PWT71" s="666"/>
      <c r="PWU71" s="666"/>
      <c r="PWV71" s="666"/>
      <c r="PWW71" s="666"/>
      <c r="PWX71" s="666"/>
      <c r="PWY71" s="666"/>
      <c r="PWZ71" s="666"/>
      <c r="PXA71" s="666"/>
      <c r="PXB71" s="1453"/>
      <c r="PXC71" s="1453"/>
      <c r="PXD71" s="1453"/>
      <c r="PXE71" s="1454"/>
      <c r="PXF71" s="666"/>
      <c r="PXG71" s="666"/>
      <c r="PXH71" s="666"/>
      <c r="PXI71" s="1455"/>
      <c r="PXJ71" s="666"/>
      <c r="PXK71" s="666"/>
      <c r="PXL71" s="666"/>
      <c r="PXM71" s="666"/>
      <c r="PXN71" s="666"/>
      <c r="PXO71" s="666"/>
      <c r="PXP71" s="666"/>
      <c r="PXQ71" s="666"/>
      <c r="PXR71" s="666"/>
      <c r="PXS71" s="1453"/>
      <c r="PXT71" s="1453"/>
      <c r="PXU71" s="1453"/>
      <c r="PXV71" s="1454"/>
      <c r="PXW71" s="666"/>
      <c r="PXX71" s="666"/>
      <c r="PXY71" s="666"/>
      <c r="PXZ71" s="1455"/>
      <c r="PYA71" s="666"/>
      <c r="PYB71" s="666"/>
      <c r="PYC71" s="666"/>
      <c r="PYD71" s="666"/>
      <c r="PYE71" s="666"/>
      <c r="PYF71" s="666"/>
      <c r="PYG71" s="666"/>
      <c r="PYH71" s="666"/>
      <c r="PYI71" s="666"/>
      <c r="PYJ71" s="1453"/>
      <c r="PYK71" s="1453"/>
      <c r="PYL71" s="1453"/>
      <c r="PYM71" s="1454"/>
      <c r="PYN71" s="666"/>
      <c r="PYO71" s="666"/>
      <c r="PYP71" s="666"/>
      <c r="PYQ71" s="1455"/>
      <c r="PYR71" s="666"/>
      <c r="PYS71" s="666"/>
      <c r="PYT71" s="666"/>
      <c r="PYU71" s="666"/>
      <c r="PYV71" s="666"/>
      <c r="PYW71" s="666"/>
      <c r="PYX71" s="666"/>
      <c r="PYY71" s="666"/>
      <c r="PYZ71" s="666"/>
      <c r="PZA71" s="1453"/>
      <c r="PZB71" s="1453"/>
      <c r="PZC71" s="1453"/>
      <c r="PZD71" s="1454"/>
      <c r="PZE71" s="666"/>
      <c r="PZF71" s="666"/>
      <c r="PZG71" s="666"/>
      <c r="PZH71" s="1455"/>
      <c r="PZI71" s="666"/>
      <c r="PZJ71" s="666"/>
      <c r="PZK71" s="666"/>
      <c r="PZL71" s="666"/>
      <c r="PZM71" s="666"/>
      <c r="PZN71" s="666"/>
      <c r="PZO71" s="666"/>
      <c r="PZP71" s="666"/>
      <c r="PZQ71" s="666"/>
      <c r="PZR71" s="1453"/>
      <c r="PZS71" s="1453"/>
      <c r="PZT71" s="1453"/>
      <c r="PZU71" s="1454"/>
      <c r="PZV71" s="666"/>
      <c r="PZW71" s="666"/>
      <c r="PZX71" s="666"/>
      <c r="PZY71" s="1455"/>
      <c r="PZZ71" s="666"/>
      <c r="QAA71" s="666"/>
      <c r="QAB71" s="666"/>
      <c r="QAC71" s="666"/>
      <c r="QAD71" s="666"/>
      <c r="QAE71" s="666"/>
      <c r="QAF71" s="666"/>
      <c r="QAG71" s="666"/>
      <c r="QAH71" s="666"/>
      <c r="QAI71" s="1453"/>
      <c r="QAJ71" s="1453"/>
      <c r="QAK71" s="1453"/>
      <c r="QAL71" s="1454"/>
      <c r="QAM71" s="666"/>
      <c r="QAN71" s="666"/>
      <c r="QAO71" s="666"/>
      <c r="QAP71" s="1455"/>
      <c r="QAQ71" s="666"/>
      <c r="QAR71" s="666"/>
      <c r="QAS71" s="666"/>
      <c r="QAT71" s="666"/>
      <c r="QAU71" s="666"/>
      <c r="QAV71" s="666"/>
      <c r="QAW71" s="666"/>
      <c r="QAX71" s="666"/>
      <c r="QAY71" s="666"/>
      <c r="QAZ71" s="1453"/>
      <c r="QBA71" s="1453"/>
      <c r="QBB71" s="1453"/>
      <c r="QBC71" s="1454"/>
      <c r="QBD71" s="666"/>
      <c r="QBE71" s="666"/>
      <c r="QBF71" s="666"/>
      <c r="QBG71" s="1455"/>
      <c r="QBH71" s="666"/>
      <c r="QBI71" s="666"/>
      <c r="QBJ71" s="666"/>
      <c r="QBK71" s="666"/>
      <c r="QBL71" s="666"/>
      <c r="QBM71" s="666"/>
      <c r="QBN71" s="666"/>
      <c r="QBO71" s="666"/>
      <c r="QBP71" s="666"/>
      <c r="QBQ71" s="1453"/>
      <c r="QBR71" s="1453"/>
      <c r="QBS71" s="1453"/>
      <c r="QBT71" s="1454"/>
      <c r="QBU71" s="666"/>
      <c r="QBV71" s="666"/>
      <c r="QBW71" s="666"/>
      <c r="QBX71" s="1455"/>
      <c r="QBY71" s="666"/>
      <c r="QBZ71" s="666"/>
      <c r="QCA71" s="666"/>
      <c r="QCB71" s="666"/>
      <c r="QCC71" s="666"/>
      <c r="QCD71" s="666"/>
      <c r="QCE71" s="666"/>
      <c r="QCF71" s="666"/>
      <c r="QCG71" s="666"/>
      <c r="QCH71" s="1453"/>
      <c r="QCI71" s="1453"/>
      <c r="QCJ71" s="1453"/>
      <c r="QCK71" s="1454"/>
      <c r="QCL71" s="666"/>
      <c r="QCM71" s="666"/>
      <c r="QCN71" s="666"/>
      <c r="QCO71" s="1455"/>
      <c r="QCP71" s="666"/>
      <c r="QCQ71" s="666"/>
      <c r="QCR71" s="666"/>
      <c r="QCS71" s="666"/>
      <c r="QCT71" s="666"/>
      <c r="QCU71" s="666"/>
      <c r="QCV71" s="666"/>
      <c r="QCW71" s="666"/>
      <c r="QCX71" s="666"/>
      <c r="QCY71" s="1453"/>
      <c r="QCZ71" s="1453"/>
      <c r="QDA71" s="1453"/>
      <c r="QDB71" s="1454"/>
      <c r="QDC71" s="666"/>
      <c r="QDD71" s="666"/>
      <c r="QDE71" s="666"/>
      <c r="QDF71" s="1455"/>
      <c r="QDG71" s="666"/>
      <c r="QDH71" s="666"/>
      <c r="QDI71" s="666"/>
      <c r="QDJ71" s="666"/>
      <c r="QDK71" s="666"/>
      <c r="QDL71" s="666"/>
      <c r="QDM71" s="666"/>
      <c r="QDN71" s="666"/>
      <c r="QDO71" s="666"/>
      <c r="QDP71" s="1453"/>
      <c r="QDQ71" s="1453"/>
      <c r="QDR71" s="1453"/>
      <c r="QDS71" s="1454"/>
      <c r="QDT71" s="666"/>
      <c r="QDU71" s="666"/>
      <c r="QDV71" s="666"/>
      <c r="QDW71" s="1455"/>
      <c r="QDX71" s="666"/>
      <c r="QDY71" s="666"/>
      <c r="QDZ71" s="666"/>
      <c r="QEA71" s="666"/>
      <c r="QEB71" s="666"/>
      <c r="QEC71" s="666"/>
      <c r="QED71" s="666"/>
      <c r="QEE71" s="666"/>
      <c r="QEF71" s="666"/>
      <c r="QEG71" s="1453"/>
      <c r="QEH71" s="1453"/>
      <c r="QEI71" s="1453"/>
      <c r="QEJ71" s="1454"/>
      <c r="QEK71" s="666"/>
      <c r="QEL71" s="666"/>
      <c r="QEM71" s="666"/>
      <c r="QEN71" s="1455"/>
      <c r="QEO71" s="666"/>
      <c r="QEP71" s="666"/>
      <c r="QEQ71" s="666"/>
      <c r="QER71" s="666"/>
      <c r="QES71" s="666"/>
      <c r="QET71" s="666"/>
      <c r="QEU71" s="666"/>
      <c r="QEV71" s="666"/>
      <c r="QEW71" s="666"/>
      <c r="QEX71" s="1453"/>
      <c r="QEY71" s="1453"/>
      <c r="QEZ71" s="1453"/>
      <c r="QFA71" s="1454"/>
      <c r="QFB71" s="666"/>
      <c r="QFC71" s="666"/>
      <c r="QFD71" s="666"/>
      <c r="QFE71" s="1455"/>
      <c r="QFF71" s="666"/>
      <c r="QFG71" s="666"/>
      <c r="QFH71" s="666"/>
      <c r="QFI71" s="666"/>
      <c r="QFJ71" s="666"/>
      <c r="QFK71" s="666"/>
      <c r="QFL71" s="666"/>
      <c r="QFM71" s="666"/>
      <c r="QFN71" s="666"/>
      <c r="QFO71" s="1453"/>
      <c r="QFP71" s="1453"/>
      <c r="QFQ71" s="1453"/>
      <c r="QFR71" s="1454"/>
      <c r="QFS71" s="666"/>
      <c r="QFT71" s="666"/>
      <c r="QFU71" s="666"/>
      <c r="QFV71" s="1455"/>
      <c r="QFW71" s="666"/>
      <c r="QFX71" s="666"/>
      <c r="QFY71" s="666"/>
      <c r="QFZ71" s="666"/>
      <c r="QGA71" s="666"/>
      <c r="QGB71" s="666"/>
      <c r="QGC71" s="666"/>
      <c r="QGD71" s="666"/>
      <c r="QGE71" s="666"/>
      <c r="QGF71" s="1453"/>
      <c r="QGG71" s="1453"/>
      <c r="QGH71" s="1453"/>
      <c r="QGI71" s="1454"/>
      <c r="QGJ71" s="666"/>
      <c r="QGK71" s="666"/>
      <c r="QGL71" s="666"/>
      <c r="QGM71" s="1455"/>
      <c r="QGN71" s="666"/>
      <c r="QGO71" s="666"/>
      <c r="QGP71" s="666"/>
      <c r="QGQ71" s="666"/>
      <c r="QGR71" s="666"/>
      <c r="QGS71" s="666"/>
      <c r="QGT71" s="666"/>
      <c r="QGU71" s="666"/>
      <c r="QGV71" s="666"/>
      <c r="QGW71" s="1453"/>
      <c r="QGX71" s="1453"/>
      <c r="QGY71" s="1453"/>
      <c r="QGZ71" s="1454"/>
      <c r="QHA71" s="666"/>
      <c r="QHB71" s="666"/>
      <c r="QHC71" s="666"/>
      <c r="QHD71" s="1455"/>
      <c r="QHE71" s="666"/>
      <c r="QHF71" s="666"/>
      <c r="QHG71" s="666"/>
      <c r="QHH71" s="666"/>
      <c r="QHI71" s="666"/>
      <c r="QHJ71" s="666"/>
      <c r="QHK71" s="666"/>
      <c r="QHL71" s="666"/>
      <c r="QHM71" s="666"/>
      <c r="QHN71" s="1453"/>
      <c r="QHO71" s="1453"/>
      <c r="QHP71" s="1453"/>
      <c r="QHQ71" s="1454"/>
      <c r="QHR71" s="666"/>
      <c r="QHS71" s="666"/>
      <c r="QHT71" s="666"/>
      <c r="QHU71" s="1455"/>
      <c r="QHV71" s="666"/>
      <c r="QHW71" s="666"/>
      <c r="QHX71" s="666"/>
      <c r="QHY71" s="666"/>
      <c r="QHZ71" s="666"/>
      <c r="QIA71" s="666"/>
      <c r="QIB71" s="666"/>
      <c r="QIC71" s="666"/>
      <c r="QID71" s="666"/>
      <c r="QIE71" s="1453"/>
      <c r="QIF71" s="1453"/>
      <c r="QIG71" s="1453"/>
      <c r="QIH71" s="1454"/>
      <c r="QII71" s="666"/>
      <c r="QIJ71" s="666"/>
      <c r="QIK71" s="666"/>
      <c r="QIL71" s="1455"/>
      <c r="QIM71" s="666"/>
      <c r="QIN71" s="666"/>
      <c r="QIO71" s="666"/>
      <c r="QIP71" s="666"/>
      <c r="QIQ71" s="666"/>
      <c r="QIR71" s="666"/>
      <c r="QIS71" s="666"/>
      <c r="QIT71" s="666"/>
      <c r="QIU71" s="666"/>
      <c r="QIV71" s="1453"/>
      <c r="QIW71" s="1453"/>
      <c r="QIX71" s="1453"/>
      <c r="QIY71" s="1454"/>
      <c r="QIZ71" s="666"/>
      <c r="QJA71" s="666"/>
      <c r="QJB71" s="666"/>
      <c r="QJC71" s="1455"/>
      <c r="QJD71" s="666"/>
      <c r="QJE71" s="666"/>
      <c r="QJF71" s="666"/>
      <c r="QJG71" s="666"/>
      <c r="QJH71" s="666"/>
      <c r="QJI71" s="666"/>
      <c r="QJJ71" s="666"/>
      <c r="QJK71" s="666"/>
      <c r="QJL71" s="666"/>
      <c r="QJM71" s="1453"/>
      <c r="QJN71" s="1453"/>
      <c r="QJO71" s="1453"/>
      <c r="QJP71" s="1454"/>
      <c r="QJQ71" s="666"/>
      <c r="QJR71" s="666"/>
      <c r="QJS71" s="666"/>
      <c r="QJT71" s="1455"/>
      <c r="QJU71" s="666"/>
      <c r="QJV71" s="666"/>
      <c r="QJW71" s="666"/>
      <c r="QJX71" s="666"/>
      <c r="QJY71" s="666"/>
      <c r="QJZ71" s="666"/>
      <c r="QKA71" s="666"/>
      <c r="QKB71" s="666"/>
      <c r="QKC71" s="666"/>
      <c r="QKD71" s="1453"/>
      <c r="QKE71" s="1453"/>
      <c r="QKF71" s="1453"/>
      <c r="QKG71" s="1454"/>
      <c r="QKH71" s="666"/>
      <c r="QKI71" s="666"/>
      <c r="QKJ71" s="666"/>
      <c r="QKK71" s="1455"/>
      <c r="QKL71" s="666"/>
      <c r="QKM71" s="666"/>
      <c r="QKN71" s="666"/>
      <c r="QKO71" s="666"/>
      <c r="QKP71" s="666"/>
      <c r="QKQ71" s="666"/>
      <c r="QKR71" s="666"/>
      <c r="QKS71" s="666"/>
      <c r="QKT71" s="666"/>
      <c r="QKU71" s="1453"/>
      <c r="QKV71" s="1453"/>
      <c r="QKW71" s="1453"/>
      <c r="QKX71" s="1454"/>
      <c r="QKY71" s="666"/>
      <c r="QKZ71" s="666"/>
      <c r="QLA71" s="666"/>
      <c r="QLB71" s="1455"/>
      <c r="QLC71" s="666"/>
      <c r="QLD71" s="666"/>
      <c r="QLE71" s="666"/>
      <c r="QLF71" s="666"/>
      <c r="QLG71" s="666"/>
      <c r="QLH71" s="666"/>
      <c r="QLI71" s="666"/>
      <c r="QLJ71" s="666"/>
      <c r="QLK71" s="666"/>
      <c r="QLL71" s="1453"/>
      <c r="QLM71" s="1453"/>
      <c r="QLN71" s="1453"/>
      <c r="QLO71" s="1454"/>
      <c r="QLP71" s="666"/>
      <c r="QLQ71" s="666"/>
      <c r="QLR71" s="666"/>
      <c r="QLS71" s="1455"/>
      <c r="QLT71" s="666"/>
      <c r="QLU71" s="666"/>
      <c r="QLV71" s="666"/>
      <c r="QLW71" s="666"/>
      <c r="QLX71" s="666"/>
      <c r="QLY71" s="666"/>
      <c r="QLZ71" s="666"/>
      <c r="QMA71" s="666"/>
      <c r="QMB71" s="666"/>
      <c r="QMC71" s="1453"/>
      <c r="QMD71" s="1453"/>
      <c r="QME71" s="1453"/>
      <c r="QMF71" s="1454"/>
      <c r="QMG71" s="666"/>
      <c r="QMH71" s="666"/>
      <c r="QMI71" s="666"/>
      <c r="QMJ71" s="1455"/>
      <c r="QMK71" s="666"/>
      <c r="QML71" s="666"/>
      <c r="QMM71" s="666"/>
      <c r="QMN71" s="666"/>
      <c r="QMO71" s="666"/>
      <c r="QMP71" s="666"/>
      <c r="QMQ71" s="666"/>
      <c r="QMR71" s="666"/>
      <c r="QMS71" s="666"/>
      <c r="QMT71" s="1453"/>
      <c r="QMU71" s="1453"/>
      <c r="QMV71" s="1453"/>
      <c r="QMW71" s="1454"/>
      <c r="QMX71" s="666"/>
      <c r="QMY71" s="666"/>
      <c r="QMZ71" s="666"/>
      <c r="QNA71" s="1455"/>
      <c r="QNB71" s="666"/>
      <c r="QNC71" s="666"/>
      <c r="QND71" s="666"/>
      <c r="QNE71" s="666"/>
      <c r="QNF71" s="666"/>
      <c r="QNG71" s="666"/>
      <c r="QNH71" s="666"/>
      <c r="QNI71" s="666"/>
      <c r="QNJ71" s="666"/>
      <c r="QNK71" s="1453"/>
      <c r="QNL71" s="1453"/>
      <c r="QNM71" s="1453"/>
      <c r="QNN71" s="1454"/>
      <c r="QNO71" s="666"/>
      <c r="QNP71" s="666"/>
      <c r="QNQ71" s="666"/>
      <c r="QNR71" s="1455"/>
      <c r="QNS71" s="666"/>
      <c r="QNT71" s="666"/>
      <c r="QNU71" s="666"/>
      <c r="QNV71" s="666"/>
      <c r="QNW71" s="666"/>
      <c r="QNX71" s="666"/>
      <c r="QNY71" s="666"/>
      <c r="QNZ71" s="666"/>
      <c r="QOA71" s="666"/>
      <c r="QOB71" s="1453"/>
      <c r="QOC71" s="1453"/>
      <c r="QOD71" s="1453"/>
      <c r="QOE71" s="1454"/>
      <c r="QOF71" s="666"/>
      <c r="QOG71" s="666"/>
      <c r="QOH71" s="666"/>
      <c r="QOI71" s="1455"/>
      <c r="QOJ71" s="666"/>
      <c r="QOK71" s="666"/>
      <c r="QOL71" s="666"/>
      <c r="QOM71" s="666"/>
      <c r="QON71" s="666"/>
      <c r="QOO71" s="666"/>
      <c r="QOP71" s="666"/>
      <c r="QOQ71" s="666"/>
      <c r="QOR71" s="666"/>
      <c r="QOS71" s="1453"/>
      <c r="QOT71" s="1453"/>
      <c r="QOU71" s="1453"/>
      <c r="QOV71" s="1454"/>
      <c r="QOW71" s="666"/>
      <c r="QOX71" s="666"/>
      <c r="QOY71" s="666"/>
      <c r="QOZ71" s="1455"/>
      <c r="QPA71" s="666"/>
      <c r="QPB71" s="666"/>
      <c r="QPC71" s="666"/>
      <c r="QPD71" s="666"/>
      <c r="QPE71" s="666"/>
      <c r="QPF71" s="666"/>
      <c r="QPG71" s="666"/>
      <c r="QPH71" s="666"/>
      <c r="QPI71" s="666"/>
      <c r="QPJ71" s="1453"/>
      <c r="QPK71" s="1453"/>
      <c r="QPL71" s="1453"/>
      <c r="QPM71" s="1454"/>
      <c r="QPN71" s="666"/>
      <c r="QPO71" s="666"/>
      <c r="QPP71" s="666"/>
      <c r="QPQ71" s="1455"/>
      <c r="QPR71" s="666"/>
      <c r="QPS71" s="666"/>
      <c r="QPT71" s="666"/>
      <c r="QPU71" s="666"/>
      <c r="QPV71" s="666"/>
      <c r="QPW71" s="666"/>
      <c r="QPX71" s="666"/>
      <c r="QPY71" s="666"/>
      <c r="QPZ71" s="666"/>
      <c r="QQA71" s="1453"/>
      <c r="QQB71" s="1453"/>
      <c r="QQC71" s="1453"/>
      <c r="QQD71" s="1454"/>
      <c r="QQE71" s="666"/>
      <c r="QQF71" s="666"/>
      <c r="QQG71" s="666"/>
      <c r="QQH71" s="1455"/>
      <c r="QQI71" s="666"/>
      <c r="QQJ71" s="666"/>
      <c r="QQK71" s="666"/>
      <c r="QQL71" s="666"/>
      <c r="QQM71" s="666"/>
      <c r="QQN71" s="666"/>
      <c r="QQO71" s="666"/>
      <c r="QQP71" s="666"/>
      <c r="QQQ71" s="666"/>
      <c r="QQR71" s="1453"/>
      <c r="QQS71" s="1453"/>
      <c r="QQT71" s="1453"/>
      <c r="QQU71" s="1454"/>
      <c r="QQV71" s="666"/>
      <c r="QQW71" s="666"/>
      <c r="QQX71" s="666"/>
      <c r="QQY71" s="1455"/>
      <c r="QQZ71" s="666"/>
      <c r="QRA71" s="666"/>
      <c r="QRB71" s="666"/>
      <c r="QRC71" s="666"/>
      <c r="QRD71" s="666"/>
      <c r="QRE71" s="666"/>
      <c r="QRF71" s="666"/>
      <c r="QRG71" s="666"/>
      <c r="QRH71" s="666"/>
      <c r="QRI71" s="1453"/>
      <c r="QRJ71" s="1453"/>
      <c r="QRK71" s="1453"/>
      <c r="QRL71" s="1454"/>
      <c r="QRM71" s="666"/>
      <c r="QRN71" s="666"/>
      <c r="QRO71" s="666"/>
      <c r="QRP71" s="1455"/>
      <c r="QRQ71" s="666"/>
      <c r="QRR71" s="666"/>
      <c r="QRS71" s="666"/>
      <c r="QRT71" s="666"/>
      <c r="QRU71" s="666"/>
      <c r="QRV71" s="666"/>
      <c r="QRW71" s="666"/>
      <c r="QRX71" s="666"/>
      <c r="QRY71" s="666"/>
      <c r="QRZ71" s="1453"/>
      <c r="QSA71" s="1453"/>
      <c r="QSB71" s="1453"/>
      <c r="QSC71" s="1454"/>
      <c r="QSD71" s="666"/>
      <c r="QSE71" s="666"/>
      <c r="QSF71" s="666"/>
      <c r="QSG71" s="1455"/>
      <c r="QSH71" s="666"/>
      <c r="QSI71" s="666"/>
      <c r="QSJ71" s="666"/>
      <c r="QSK71" s="666"/>
      <c r="QSL71" s="666"/>
      <c r="QSM71" s="666"/>
      <c r="QSN71" s="666"/>
      <c r="QSO71" s="666"/>
      <c r="QSP71" s="666"/>
      <c r="QSQ71" s="1453"/>
      <c r="QSR71" s="1453"/>
      <c r="QSS71" s="1453"/>
      <c r="QST71" s="1454"/>
      <c r="QSU71" s="666"/>
      <c r="QSV71" s="666"/>
      <c r="QSW71" s="666"/>
      <c r="QSX71" s="1455"/>
      <c r="QSY71" s="666"/>
      <c r="QSZ71" s="666"/>
      <c r="QTA71" s="666"/>
      <c r="QTB71" s="666"/>
      <c r="QTC71" s="666"/>
      <c r="QTD71" s="666"/>
      <c r="QTE71" s="666"/>
      <c r="QTF71" s="666"/>
      <c r="QTG71" s="666"/>
      <c r="QTH71" s="1453"/>
      <c r="QTI71" s="1453"/>
      <c r="QTJ71" s="1453"/>
      <c r="QTK71" s="1454"/>
      <c r="QTL71" s="666"/>
      <c r="QTM71" s="666"/>
      <c r="QTN71" s="666"/>
      <c r="QTO71" s="1455"/>
      <c r="QTP71" s="666"/>
      <c r="QTQ71" s="666"/>
      <c r="QTR71" s="666"/>
      <c r="QTS71" s="666"/>
      <c r="QTT71" s="666"/>
      <c r="QTU71" s="666"/>
      <c r="QTV71" s="666"/>
      <c r="QTW71" s="666"/>
      <c r="QTX71" s="666"/>
      <c r="QTY71" s="1453"/>
      <c r="QTZ71" s="1453"/>
      <c r="QUA71" s="1453"/>
      <c r="QUB71" s="1454"/>
      <c r="QUC71" s="666"/>
      <c r="QUD71" s="666"/>
      <c r="QUE71" s="666"/>
      <c r="QUF71" s="1455"/>
      <c r="QUG71" s="666"/>
      <c r="QUH71" s="666"/>
      <c r="QUI71" s="666"/>
      <c r="QUJ71" s="666"/>
      <c r="QUK71" s="666"/>
      <c r="QUL71" s="666"/>
      <c r="QUM71" s="666"/>
      <c r="QUN71" s="666"/>
      <c r="QUO71" s="666"/>
      <c r="QUP71" s="1453"/>
      <c r="QUQ71" s="1453"/>
      <c r="QUR71" s="1453"/>
      <c r="QUS71" s="1454"/>
      <c r="QUT71" s="666"/>
      <c r="QUU71" s="666"/>
      <c r="QUV71" s="666"/>
      <c r="QUW71" s="1455"/>
      <c r="QUX71" s="666"/>
      <c r="QUY71" s="666"/>
      <c r="QUZ71" s="666"/>
      <c r="QVA71" s="666"/>
      <c r="QVB71" s="666"/>
      <c r="QVC71" s="666"/>
      <c r="QVD71" s="666"/>
      <c r="QVE71" s="666"/>
      <c r="QVF71" s="666"/>
      <c r="QVG71" s="1453"/>
      <c r="QVH71" s="1453"/>
      <c r="QVI71" s="1453"/>
      <c r="QVJ71" s="1454"/>
      <c r="QVK71" s="666"/>
      <c r="QVL71" s="666"/>
      <c r="QVM71" s="666"/>
      <c r="QVN71" s="1455"/>
      <c r="QVO71" s="666"/>
      <c r="QVP71" s="666"/>
      <c r="QVQ71" s="666"/>
      <c r="QVR71" s="666"/>
      <c r="QVS71" s="666"/>
      <c r="QVT71" s="666"/>
      <c r="QVU71" s="666"/>
      <c r="QVV71" s="666"/>
      <c r="QVW71" s="666"/>
      <c r="QVX71" s="1453"/>
      <c r="QVY71" s="1453"/>
      <c r="QVZ71" s="1453"/>
      <c r="QWA71" s="1454"/>
      <c r="QWB71" s="666"/>
      <c r="QWC71" s="666"/>
      <c r="QWD71" s="666"/>
      <c r="QWE71" s="1455"/>
      <c r="QWF71" s="666"/>
      <c r="QWG71" s="666"/>
      <c r="QWH71" s="666"/>
      <c r="QWI71" s="666"/>
      <c r="QWJ71" s="666"/>
      <c r="QWK71" s="666"/>
      <c r="QWL71" s="666"/>
      <c r="QWM71" s="666"/>
      <c r="QWN71" s="666"/>
      <c r="QWO71" s="1453"/>
      <c r="QWP71" s="1453"/>
      <c r="QWQ71" s="1453"/>
      <c r="QWR71" s="1454"/>
      <c r="QWS71" s="666"/>
      <c r="QWT71" s="666"/>
      <c r="QWU71" s="666"/>
      <c r="QWV71" s="1455"/>
      <c r="QWW71" s="666"/>
      <c r="QWX71" s="666"/>
      <c r="QWY71" s="666"/>
      <c r="QWZ71" s="666"/>
      <c r="QXA71" s="666"/>
      <c r="QXB71" s="666"/>
      <c r="QXC71" s="666"/>
      <c r="QXD71" s="666"/>
      <c r="QXE71" s="666"/>
      <c r="QXF71" s="1453"/>
      <c r="QXG71" s="1453"/>
      <c r="QXH71" s="1453"/>
      <c r="QXI71" s="1454"/>
      <c r="QXJ71" s="666"/>
      <c r="QXK71" s="666"/>
      <c r="QXL71" s="666"/>
      <c r="QXM71" s="1455"/>
      <c r="QXN71" s="666"/>
      <c r="QXO71" s="666"/>
      <c r="QXP71" s="666"/>
      <c r="QXQ71" s="666"/>
      <c r="QXR71" s="666"/>
      <c r="QXS71" s="666"/>
      <c r="QXT71" s="666"/>
      <c r="QXU71" s="666"/>
      <c r="QXV71" s="666"/>
      <c r="QXW71" s="1453"/>
      <c r="QXX71" s="1453"/>
      <c r="QXY71" s="1453"/>
      <c r="QXZ71" s="1454"/>
      <c r="QYA71" s="666"/>
      <c r="QYB71" s="666"/>
      <c r="QYC71" s="666"/>
      <c r="QYD71" s="1455"/>
      <c r="QYE71" s="666"/>
      <c r="QYF71" s="666"/>
      <c r="QYG71" s="666"/>
      <c r="QYH71" s="666"/>
      <c r="QYI71" s="666"/>
      <c r="QYJ71" s="666"/>
      <c r="QYK71" s="666"/>
      <c r="QYL71" s="666"/>
      <c r="QYM71" s="666"/>
      <c r="QYN71" s="1453"/>
      <c r="QYO71" s="1453"/>
      <c r="QYP71" s="1453"/>
      <c r="QYQ71" s="1454"/>
      <c r="QYR71" s="666"/>
      <c r="QYS71" s="666"/>
      <c r="QYT71" s="666"/>
      <c r="QYU71" s="1455"/>
      <c r="QYV71" s="666"/>
      <c r="QYW71" s="666"/>
      <c r="QYX71" s="666"/>
      <c r="QYY71" s="666"/>
      <c r="QYZ71" s="666"/>
      <c r="QZA71" s="666"/>
      <c r="QZB71" s="666"/>
      <c r="QZC71" s="666"/>
      <c r="QZD71" s="666"/>
      <c r="QZE71" s="1453"/>
      <c r="QZF71" s="1453"/>
      <c r="QZG71" s="1453"/>
      <c r="QZH71" s="1454"/>
      <c r="QZI71" s="666"/>
      <c r="QZJ71" s="666"/>
      <c r="QZK71" s="666"/>
      <c r="QZL71" s="1455"/>
      <c r="QZM71" s="666"/>
      <c r="QZN71" s="666"/>
      <c r="QZO71" s="666"/>
      <c r="QZP71" s="666"/>
      <c r="QZQ71" s="666"/>
      <c r="QZR71" s="666"/>
      <c r="QZS71" s="666"/>
      <c r="QZT71" s="666"/>
      <c r="QZU71" s="666"/>
      <c r="QZV71" s="1453"/>
      <c r="QZW71" s="1453"/>
      <c r="QZX71" s="1453"/>
      <c r="QZY71" s="1454"/>
      <c r="QZZ71" s="666"/>
      <c r="RAA71" s="666"/>
      <c r="RAB71" s="666"/>
      <c r="RAC71" s="1455"/>
      <c r="RAD71" s="666"/>
      <c r="RAE71" s="666"/>
      <c r="RAF71" s="666"/>
      <c r="RAG71" s="666"/>
      <c r="RAH71" s="666"/>
      <c r="RAI71" s="666"/>
      <c r="RAJ71" s="666"/>
      <c r="RAK71" s="666"/>
      <c r="RAL71" s="666"/>
      <c r="RAM71" s="1453"/>
      <c r="RAN71" s="1453"/>
      <c r="RAO71" s="1453"/>
      <c r="RAP71" s="1454"/>
      <c r="RAQ71" s="666"/>
      <c r="RAR71" s="666"/>
      <c r="RAS71" s="666"/>
      <c r="RAT71" s="1455"/>
      <c r="RAU71" s="666"/>
      <c r="RAV71" s="666"/>
      <c r="RAW71" s="666"/>
      <c r="RAX71" s="666"/>
      <c r="RAY71" s="666"/>
      <c r="RAZ71" s="666"/>
      <c r="RBA71" s="666"/>
      <c r="RBB71" s="666"/>
      <c r="RBC71" s="666"/>
      <c r="RBD71" s="1453"/>
      <c r="RBE71" s="1453"/>
      <c r="RBF71" s="1453"/>
      <c r="RBG71" s="1454"/>
      <c r="RBH71" s="666"/>
      <c r="RBI71" s="666"/>
      <c r="RBJ71" s="666"/>
      <c r="RBK71" s="1455"/>
      <c r="RBL71" s="666"/>
      <c r="RBM71" s="666"/>
      <c r="RBN71" s="666"/>
      <c r="RBO71" s="666"/>
      <c r="RBP71" s="666"/>
      <c r="RBQ71" s="666"/>
      <c r="RBR71" s="666"/>
      <c r="RBS71" s="666"/>
      <c r="RBT71" s="666"/>
      <c r="RBU71" s="1453"/>
      <c r="RBV71" s="1453"/>
      <c r="RBW71" s="1453"/>
      <c r="RBX71" s="1454"/>
      <c r="RBY71" s="666"/>
      <c r="RBZ71" s="666"/>
      <c r="RCA71" s="666"/>
      <c r="RCB71" s="1455"/>
      <c r="RCC71" s="666"/>
      <c r="RCD71" s="666"/>
      <c r="RCE71" s="666"/>
      <c r="RCF71" s="666"/>
      <c r="RCG71" s="666"/>
      <c r="RCH71" s="666"/>
      <c r="RCI71" s="666"/>
      <c r="RCJ71" s="666"/>
      <c r="RCK71" s="666"/>
      <c r="RCL71" s="1453"/>
      <c r="RCM71" s="1453"/>
      <c r="RCN71" s="1453"/>
      <c r="RCO71" s="1454"/>
      <c r="RCP71" s="666"/>
      <c r="RCQ71" s="666"/>
      <c r="RCR71" s="666"/>
      <c r="RCS71" s="1455"/>
      <c r="RCT71" s="666"/>
      <c r="RCU71" s="666"/>
      <c r="RCV71" s="666"/>
      <c r="RCW71" s="666"/>
      <c r="RCX71" s="666"/>
      <c r="RCY71" s="666"/>
      <c r="RCZ71" s="666"/>
      <c r="RDA71" s="666"/>
      <c r="RDB71" s="666"/>
      <c r="RDC71" s="1453"/>
      <c r="RDD71" s="1453"/>
      <c r="RDE71" s="1453"/>
      <c r="RDF71" s="1454"/>
      <c r="RDG71" s="666"/>
      <c r="RDH71" s="666"/>
      <c r="RDI71" s="666"/>
      <c r="RDJ71" s="1455"/>
      <c r="RDK71" s="666"/>
      <c r="RDL71" s="666"/>
      <c r="RDM71" s="666"/>
      <c r="RDN71" s="666"/>
      <c r="RDO71" s="666"/>
      <c r="RDP71" s="666"/>
      <c r="RDQ71" s="666"/>
      <c r="RDR71" s="666"/>
      <c r="RDS71" s="666"/>
      <c r="RDT71" s="1453"/>
      <c r="RDU71" s="1453"/>
      <c r="RDV71" s="1453"/>
      <c r="RDW71" s="1454"/>
      <c r="RDX71" s="666"/>
      <c r="RDY71" s="666"/>
      <c r="RDZ71" s="666"/>
      <c r="REA71" s="1455"/>
      <c r="REB71" s="666"/>
      <c r="REC71" s="666"/>
      <c r="RED71" s="666"/>
      <c r="REE71" s="666"/>
      <c r="REF71" s="666"/>
      <c r="REG71" s="666"/>
      <c r="REH71" s="666"/>
      <c r="REI71" s="666"/>
      <c r="REJ71" s="666"/>
      <c r="REK71" s="1453"/>
      <c r="REL71" s="1453"/>
      <c r="REM71" s="1453"/>
      <c r="REN71" s="1454"/>
      <c r="REO71" s="666"/>
      <c r="REP71" s="666"/>
      <c r="REQ71" s="666"/>
      <c r="RER71" s="1455"/>
      <c r="RES71" s="666"/>
      <c r="RET71" s="666"/>
      <c r="REU71" s="666"/>
      <c r="REV71" s="666"/>
      <c r="REW71" s="666"/>
      <c r="REX71" s="666"/>
      <c r="REY71" s="666"/>
      <c r="REZ71" s="666"/>
      <c r="RFA71" s="666"/>
      <c r="RFB71" s="1453"/>
      <c r="RFC71" s="1453"/>
      <c r="RFD71" s="1453"/>
      <c r="RFE71" s="1454"/>
      <c r="RFF71" s="666"/>
      <c r="RFG71" s="666"/>
      <c r="RFH71" s="666"/>
      <c r="RFI71" s="1455"/>
      <c r="RFJ71" s="666"/>
      <c r="RFK71" s="666"/>
      <c r="RFL71" s="666"/>
      <c r="RFM71" s="666"/>
      <c r="RFN71" s="666"/>
      <c r="RFO71" s="666"/>
      <c r="RFP71" s="666"/>
      <c r="RFQ71" s="666"/>
      <c r="RFR71" s="666"/>
      <c r="RFS71" s="1453"/>
      <c r="RFT71" s="1453"/>
      <c r="RFU71" s="1453"/>
      <c r="RFV71" s="1454"/>
      <c r="RFW71" s="666"/>
      <c r="RFX71" s="666"/>
      <c r="RFY71" s="666"/>
      <c r="RFZ71" s="1455"/>
      <c r="RGA71" s="666"/>
      <c r="RGB71" s="666"/>
      <c r="RGC71" s="666"/>
      <c r="RGD71" s="666"/>
      <c r="RGE71" s="666"/>
      <c r="RGF71" s="666"/>
      <c r="RGG71" s="666"/>
      <c r="RGH71" s="666"/>
      <c r="RGI71" s="666"/>
      <c r="RGJ71" s="1453"/>
      <c r="RGK71" s="1453"/>
      <c r="RGL71" s="1453"/>
      <c r="RGM71" s="1454"/>
      <c r="RGN71" s="666"/>
      <c r="RGO71" s="666"/>
      <c r="RGP71" s="666"/>
      <c r="RGQ71" s="1455"/>
      <c r="RGR71" s="666"/>
      <c r="RGS71" s="666"/>
      <c r="RGT71" s="666"/>
      <c r="RGU71" s="666"/>
      <c r="RGV71" s="666"/>
      <c r="RGW71" s="666"/>
      <c r="RGX71" s="666"/>
      <c r="RGY71" s="666"/>
      <c r="RGZ71" s="666"/>
      <c r="RHA71" s="1453"/>
      <c r="RHB71" s="1453"/>
      <c r="RHC71" s="1453"/>
      <c r="RHD71" s="1454"/>
      <c r="RHE71" s="666"/>
      <c r="RHF71" s="666"/>
      <c r="RHG71" s="666"/>
      <c r="RHH71" s="1455"/>
      <c r="RHI71" s="666"/>
      <c r="RHJ71" s="666"/>
      <c r="RHK71" s="666"/>
      <c r="RHL71" s="666"/>
      <c r="RHM71" s="666"/>
      <c r="RHN71" s="666"/>
      <c r="RHO71" s="666"/>
      <c r="RHP71" s="666"/>
      <c r="RHQ71" s="666"/>
      <c r="RHR71" s="1453"/>
      <c r="RHS71" s="1453"/>
      <c r="RHT71" s="1453"/>
      <c r="RHU71" s="1454"/>
      <c r="RHV71" s="666"/>
      <c r="RHW71" s="666"/>
      <c r="RHX71" s="666"/>
      <c r="RHY71" s="1455"/>
      <c r="RHZ71" s="666"/>
      <c r="RIA71" s="666"/>
      <c r="RIB71" s="666"/>
      <c r="RIC71" s="666"/>
      <c r="RID71" s="666"/>
      <c r="RIE71" s="666"/>
      <c r="RIF71" s="666"/>
      <c r="RIG71" s="666"/>
      <c r="RIH71" s="666"/>
      <c r="RII71" s="1453"/>
      <c r="RIJ71" s="1453"/>
      <c r="RIK71" s="1453"/>
      <c r="RIL71" s="1454"/>
      <c r="RIM71" s="666"/>
      <c r="RIN71" s="666"/>
      <c r="RIO71" s="666"/>
      <c r="RIP71" s="1455"/>
      <c r="RIQ71" s="666"/>
      <c r="RIR71" s="666"/>
      <c r="RIS71" s="666"/>
      <c r="RIT71" s="666"/>
      <c r="RIU71" s="666"/>
      <c r="RIV71" s="666"/>
      <c r="RIW71" s="666"/>
      <c r="RIX71" s="666"/>
      <c r="RIY71" s="666"/>
      <c r="RIZ71" s="1453"/>
      <c r="RJA71" s="1453"/>
      <c r="RJB71" s="1453"/>
      <c r="RJC71" s="1454"/>
      <c r="RJD71" s="666"/>
      <c r="RJE71" s="666"/>
      <c r="RJF71" s="666"/>
      <c r="RJG71" s="1455"/>
      <c r="RJH71" s="666"/>
      <c r="RJI71" s="666"/>
      <c r="RJJ71" s="666"/>
      <c r="RJK71" s="666"/>
      <c r="RJL71" s="666"/>
      <c r="RJM71" s="666"/>
      <c r="RJN71" s="666"/>
      <c r="RJO71" s="666"/>
      <c r="RJP71" s="666"/>
      <c r="RJQ71" s="1453"/>
      <c r="RJR71" s="1453"/>
      <c r="RJS71" s="1453"/>
      <c r="RJT71" s="1454"/>
      <c r="RJU71" s="666"/>
      <c r="RJV71" s="666"/>
      <c r="RJW71" s="666"/>
      <c r="RJX71" s="1455"/>
      <c r="RJY71" s="666"/>
      <c r="RJZ71" s="666"/>
      <c r="RKA71" s="666"/>
      <c r="RKB71" s="666"/>
      <c r="RKC71" s="666"/>
      <c r="RKD71" s="666"/>
      <c r="RKE71" s="666"/>
      <c r="RKF71" s="666"/>
      <c r="RKG71" s="666"/>
      <c r="RKH71" s="1453"/>
      <c r="RKI71" s="1453"/>
      <c r="RKJ71" s="1453"/>
      <c r="RKK71" s="1454"/>
      <c r="RKL71" s="666"/>
      <c r="RKM71" s="666"/>
      <c r="RKN71" s="666"/>
      <c r="RKO71" s="1455"/>
      <c r="RKP71" s="666"/>
      <c r="RKQ71" s="666"/>
      <c r="RKR71" s="666"/>
      <c r="RKS71" s="666"/>
      <c r="RKT71" s="666"/>
      <c r="RKU71" s="666"/>
      <c r="RKV71" s="666"/>
      <c r="RKW71" s="666"/>
      <c r="RKX71" s="666"/>
      <c r="RKY71" s="1453"/>
      <c r="RKZ71" s="1453"/>
      <c r="RLA71" s="1453"/>
      <c r="RLB71" s="1454"/>
      <c r="RLC71" s="666"/>
      <c r="RLD71" s="666"/>
      <c r="RLE71" s="666"/>
      <c r="RLF71" s="1455"/>
      <c r="RLG71" s="666"/>
      <c r="RLH71" s="666"/>
      <c r="RLI71" s="666"/>
      <c r="RLJ71" s="666"/>
      <c r="RLK71" s="666"/>
      <c r="RLL71" s="666"/>
      <c r="RLM71" s="666"/>
      <c r="RLN71" s="666"/>
      <c r="RLO71" s="666"/>
      <c r="RLP71" s="1453"/>
      <c r="RLQ71" s="1453"/>
      <c r="RLR71" s="1453"/>
      <c r="RLS71" s="1454"/>
      <c r="RLT71" s="666"/>
      <c r="RLU71" s="666"/>
      <c r="RLV71" s="666"/>
      <c r="RLW71" s="1455"/>
      <c r="RLX71" s="666"/>
      <c r="RLY71" s="666"/>
      <c r="RLZ71" s="666"/>
      <c r="RMA71" s="666"/>
      <c r="RMB71" s="666"/>
      <c r="RMC71" s="666"/>
      <c r="RMD71" s="666"/>
      <c r="RME71" s="666"/>
      <c r="RMF71" s="666"/>
      <c r="RMG71" s="1453"/>
      <c r="RMH71" s="1453"/>
      <c r="RMI71" s="1453"/>
      <c r="RMJ71" s="1454"/>
      <c r="RMK71" s="666"/>
      <c r="RML71" s="666"/>
      <c r="RMM71" s="666"/>
      <c r="RMN71" s="1455"/>
      <c r="RMO71" s="666"/>
      <c r="RMP71" s="666"/>
      <c r="RMQ71" s="666"/>
      <c r="RMR71" s="666"/>
      <c r="RMS71" s="666"/>
      <c r="RMT71" s="666"/>
      <c r="RMU71" s="666"/>
      <c r="RMV71" s="666"/>
      <c r="RMW71" s="666"/>
      <c r="RMX71" s="1453"/>
      <c r="RMY71" s="1453"/>
      <c r="RMZ71" s="1453"/>
      <c r="RNA71" s="1454"/>
      <c r="RNB71" s="666"/>
      <c r="RNC71" s="666"/>
      <c r="RND71" s="666"/>
      <c r="RNE71" s="1455"/>
      <c r="RNF71" s="666"/>
      <c r="RNG71" s="666"/>
      <c r="RNH71" s="666"/>
      <c r="RNI71" s="666"/>
      <c r="RNJ71" s="666"/>
      <c r="RNK71" s="666"/>
      <c r="RNL71" s="666"/>
      <c r="RNM71" s="666"/>
      <c r="RNN71" s="666"/>
      <c r="RNO71" s="1453"/>
      <c r="RNP71" s="1453"/>
      <c r="RNQ71" s="1453"/>
      <c r="RNR71" s="1454"/>
      <c r="RNS71" s="666"/>
      <c r="RNT71" s="666"/>
      <c r="RNU71" s="666"/>
      <c r="RNV71" s="1455"/>
      <c r="RNW71" s="666"/>
      <c r="RNX71" s="666"/>
      <c r="RNY71" s="666"/>
      <c r="RNZ71" s="666"/>
      <c r="ROA71" s="666"/>
      <c r="ROB71" s="666"/>
      <c r="ROC71" s="666"/>
      <c r="ROD71" s="666"/>
      <c r="ROE71" s="666"/>
      <c r="ROF71" s="1453"/>
      <c r="ROG71" s="1453"/>
      <c r="ROH71" s="1453"/>
      <c r="ROI71" s="1454"/>
      <c r="ROJ71" s="666"/>
      <c r="ROK71" s="666"/>
      <c r="ROL71" s="666"/>
      <c r="ROM71" s="1455"/>
      <c r="RON71" s="666"/>
      <c r="ROO71" s="666"/>
      <c r="ROP71" s="666"/>
      <c r="ROQ71" s="666"/>
      <c r="ROR71" s="666"/>
      <c r="ROS71" s="666"/>
      <c r="ROT71" s="666"/>
      <c r="ROU71" s="666"/>
      <c r="ROV71" s="666"/>
      <c r="ROW71" s="1453"/>
      <c r="ROX71" s="1453"/>
      <c r="ROY71" s="1453"/>
      <c r="ROZ71" s="1454"/>
      <c r="RPA71" s="666"/>
      <c r="RPB71" s="666"/>
      <c r="RPC71" s="666"/>
      <c r="RPD71" s="1455"/>
      <c r="RPE71" s="666"/>
      <c r="RPF71" s="666"/>
      <c r="RPG71" s="666"/>
      <c r="RPH71" s="666"/>
      <c r="RPI71" s="666"/>
      <c r="RPJ71" s="666"/>
      <c r="RPK71" s="666"/>
      <c r="RPL71" s="666"/>
      <c r="RPM71" s="666"/>
      <c r="RPN71" s="1453"/>
      <c r="RPO71" s="1453"/>
      <c r="RPP71" s="1453"/>
      <c r="RPQ71" s="1454"/>
      <c r="RPR71" s="666"/>
      <c r="RPS71" s="666"/>
      <c r="RPT71" s="666"/>
      <c r="RPU71" s="1455"/>
      <c r="RPV71" s="666"/>
      <c r="RPW71" s="666"/>
      <c r="RPX71" s="666"/>
      <c r="RPY71" s="666"/>
      <c r="RPZ71" s="666"/>
      <c r="RQA71" s="666"/>
      <c r="RQB71" s="666"/>
      <c r="RQC71" s="666"/>
      <c r="RQD71" s="666"/>
      <c r="RQE71" s="1453"/>
      <c r="RQF71" s="1453"/>
      <c r="RQG71" s="1453"/>
      <c r="RQH71" s="1454"/>
      <c r="RQI71" s="666"/>
      <c r="RQJ71" s="666"/>
      <c r="RQK71" s="666"/>
      <c r="RQL71" s="1455"/>
      <c r="RQM71" s="666"/>
      <c r="RQN71" s="666"/>
      <c r="RQO71" s="666"/>
      <c r="RQP71" s="666"/>
      <c r="RQQ71" s="666"/>
      <c r="RQR71" s="666"/>
      <c r="RQS71" s="666"/>
      <c r="RQT71" s="666"/>
      <c r="RQU71" s="666"/>
      <c r="RQV71" s="1453"/>
      <c r="RQW71" s="1453"/>
      <c r="RQX71" s="1453"/>
      <c r="RQY71" s="1454"/>
      <c r="RQZ71" s="666"/>
      <c r="RRA71" s="666"/>
      <c r="RRB71" s="666"/>
      <c r="RRC71" s="1455"/>
      <c r="RRD71" s="666"/>
      <c r="RRE71" s="666"/>
      <c r="RRF71" s="666"/>
      <c r="RRG71" s="666"/>
      <c r="RRH71" s="666"/>
      <c r="RRI71" s="666"/>
      <c r="RRJ71" s="666"/>
      <c r="RRK71" s="666"/>
      <c r="RRL71" s="666"/>
      <c r="RRM71" s="1453"/>
      <c r="RRN71" s="1453"/>
      <c r="RRO71" s="1453"/>
      <c r="RRP71" s="1454"/>
      <c r="RRQ71" s="666"/>
      <c r="RRR71" s="666"/>
      <c r="RRS71" s="666"/>
      <c r="RRT71" s="1455"/>
      <c r="RRU71" s="666"/>
      <c r="RRV71" s="666"/>
      <c r="RRW71" s="666"/>
      <c r="RRX71" s="666"/>
      <c r="RRY71" s="666"/>
      <c r="RRZ71" s="666"/>
      <c r="RSA71" s="666"/>
      <c r="RSB71" s="666"/>
      <c r="RSC71" s="666"/>
      <c r="RSD71" s="1453"/>
      <c r="RSE71" s="1453"/>
      <c r="RSF71" s="1453"/>
      <c r="RSG71" s="1454"/>
      <c r="RSH71" s="666"/>
      <c r="RSI71" s="666"/>
      <c r="RSJ71" s="666"/>
      <c r="RSK71" s="1455"/>
      <c r="RSL71" s="666"/>
      <c r="RSM71" s="666"/>
      <c r="RSN71" s="666"/>
      <c r="RSO71" s="666"/>
      <c r="RSP71" s="666"/>
      <c r="RSQ71" s="666"/>
      <c r="RSR71" s="666"/>
      <c r="RSS71" s="666"/>
      <c r="RST71" s="666"/>
      <c r="RSU71" s="1453"/>
      <c r="RSV71" s="1453"/>
      <c r="RSW71" s="1453"/>
      <c r="RSX71" s="1454"/>
      <c r="RSY71" s="666"/>
      <c r="RSZ71" s="666"/>
      <c r="RTA71" s="666"/>
      <c r="RTB71" s="1455"/>
      <c r="RTC71" s="666"/>
      <c r="RTD71" s="666"/>
      <c r="RTE71" s="666"/>
      <c r="RTF71" s="666"/>
      <c r="RTG71" s="666"/>
      <c r="RTH71" s="666"/>
      <c r="RTI71" s="666"/>
      <c r="RTJ71" s="666"/>
      <c r="RTK71" s="666"/>
      <c r="RTL71" s="1453"/>
      <c r="RTM71" s="1453"/>
      <c r="RTN71" s="1453"/>
      <c r="RTO71" s="1454"/>
      <c r="RTP71" s="666"/>
      <c r="RTQ71" s="666"/>
      <c r="RTR71" s="666"/>
      <c r="RTS71" s="1455"/>
      <c r="RTT71" s="666"/>
      <c r="RTU71" s="666"/>
      <c r="RTV71" s="666"/>
      <c r="RTW71" s="666"/>
      <c r="RTX71" s="666"/>
      <c r="RTY71" s="666"/>
      <c r="RTZ71" s="666"/>
      <c r="RUA71" s="666"/>
      <c r="RUB71" s="666"/>
      <c r="RUC71" s="1453"/>
      <c r="RUD71" s="1453"/>
      <c r="RUE71" s="1453"/>
      <c r="RUF71" s="1454"/>
      <c r="RUG71" s="666"/>
      <c r="RUH71" s="666"/>
      <c r="RUI71" s="666"/>
      <c r="RUJ71" s="1455"/>
      <c r="RUK71" s="666"/>
      <c r="RUL71" s="666"/>
      <c r="RUM71" s="666"/>
      <c r="RUN71" s="666"/>
      <c r="RUO71" s="666"/>
      <c r="RUP71" s="666"/>
      <c r="RUQ71" s="666"/>
      <c r="RUR71" s="666"/>
      <c r="RUS71" s="666"/>
      <c r="RUT71" s="1453"/>
      <c r="RUU71" s="1453"/>
      <c r="RUV71" s="1453"/>
      <c r="RUW71" s="1454"/>
      <c r="RUX71" s="666"/>
      <c r="RUY71" s="666"/>
      <c r="RUZ71" s="666"/>
      <c r="RVA71" s="1455"/>
      <c r="RVB71" s="666"/>
      <c r="RVC71" s="666"/>
      <c r="RVD71" s="666"/>
      <c r="RVE71" s="666"/>
      <c r="RVF71" s="666"/>
      <c r="RVG71" s="666"/>
      <c r="RVH71" s="666"/>
      <c r="RVI71" s="666"/>
      <c r="RVJ71" s="666"/>
      <c r="RVK71" s="1453"/>
      <c r="RVL71" s="1453"/>
      <c r="RVM71" s="1453"/>
      <c r="RVN71" s="1454"/>
      <c r="RVO71" s="666"/>
      <c r="RVP71" s="666"/>
      <c r="RVQ71" s="666"/>
      <c r="RVR71" s="1455"/>
      <c r="RVS71" s="666"/>
      <c r="RVT71" s="666"/>
      <c r="RVU71" s="666"/>
      <c r="RVV71" s="666"/>
      <c r="RVW71" s="666"/>
      <c r="RVX71" s="666"/>
      <c r="RVY71" s="666"/>
      <c r="RVZ71" s="666"/>
      <c r="RWA71" s="666"/>
      <c r="RWB71" s="1453"/>
      <c r="RWC71" s="1453"/>
      <c r="RWD71" s="1453"/>
      <c r="RWE71" s="1454"/>
      <c r="RWF71" s="666"/>
      <c r="RWG71" s="666"/>
      <c r="RWH71" s="666"/>
      <c r="RWI71" s="1455"/>
      <c r="RWJ71" s="666"/>
      <c r="RWK71" s="666"/>
      <c r="RWL71" s="666"/>
      <c r="RWM71" s="666"/>
      <c r="RWN71" s="666"/>
      <c r="RWO71" s="666"/>
      <c r="RWP71" s="666"/>
      <c r="RWQ71" s="666"/>
      <c r="RWR71" s="666"/>
      <c r="RWS71" s="1453"/>
      <c r="RWT71" s="1453"/>
      <c r="RWU71" s="1453"/>
      <c r="RWV71" s="1454"/>
      <c r="RWW71" s="666"/>
      <c r="RWX71" s="666"/>
      <c r="RWY71" s="666"/>
      <c r="RWZ71" s="1455"/>
      <c r="RXA71" s="666"/>
      <c r="RXB71" s="666"/>
      <c r="RXC71" s="666"/>
      <c r="RXD71" s="666"/>
      <c r="RXE71" s="666"/>
      <c r="RXF71" s="666"/>
      <c r="RXG71" s="666"/>
      <c r="RXH71" s="666"/>
      <c r="RXI71" s="666"/>
      <c r="RXJ71" s="1453"/>
      <c r="RXK71" s="1453"/>
      <c r="RXL71" s="1453"/>
      <c r="RXM71" s="1454"/>
      <c r="RXN71" s="666"/>
      <c r="RXO71" s="666"/>
      <c r="RXP71" s="666"/>
      <c r="RXQ71" s="1455"/>
      <c r="RXR71" s="666"/>
      <c r="RXS71" s="666"/>
      <c r="RXT71" s="666"/>
      <c r="RXU71" s="666"/>
      <c r="RXV71" s="666"/>
      <c r="RXW71" s="666"/>
      <c r="RXX71" s="666"/>
      <c r="RXY71" s="666"/>
      <c r="RXZ71" s="666"/>
      <c r="RYA71" s="1453"/>
      <c r="RYB71" s="1453"/>
      <c r="RYC71" s="1453"/>
      <c r="RYD71" s="1454"/>
      <c r="RYE71" s="666"/>
      <c r="RYF71" s="666"/>
      <c r="RYG71" s="666"/>
      <c r="RYH71" s="1455"/>
      <c r="RYI71" s="666"/>
      <c r="RYJ71" s="666"/>
      <c r="RYK71" s="666"/>
      <c r="RYL71" s="666"/>
      <c r="RYM71" s="666"/>
      <c r="RYN71" s="666"/>
      <c r="RYO71" s="666"/>
      <c r="RYP71" s="666"/>
      <c r="RYQ71" s="666"/>
      <c r="RYR71" s="1453"/>
      <c r="RYS71" s="1453"/>
      <c r="RYT71" s="1453"/>
      <c r="RYU71" s="1454"/>
      <c r="RYV71" s="666"/>
      <c r="RYW71" s="666"/>
      <c r="RYX71" s="666"/>
      <c r="RYY71" s="1455"/>
      <c r="RYZ71" s="666"/>
      <c r="RZA71" s="666"/>
      <c r="RZB71" s="666"/>
      <c r="RZC71" s="666"/>
      <c r="RZD71" s="666"/>
      <c r="RZE71" s="666"/>
      <c r="RZF71" s="666"/>
      <c r="RZG71" s="666"/>
      <c r="RZH71" s="666"/>
      <c r="RZI71" s="1453"/>
      <c r="RZJ71" s="1453"/>
      <c r="RZK71" s="1453"/>
      <c r="RZL71" s="1454"/>
      <c r="RZM71" s="666"/>
      <c r="RZN71" s="666"/>
      <c r="RZO71" s="666"/>
      <c r="RZP71" s="1455"/>
      <c r="RZQ71" s="666"/>
      <c r="RZR71" s="666"/>
      <c r="RZS71" s="666"/>
      <c r="RZT71" s="666"/>
      <c r="RZU71" s="666"/>
      <c r="RZV71" s="666"/>
      <c r="RZW71" s="666"/>
      <c r="RZX71" s="666"/>
      <c r="RZY71" s="666"/>
      <c r="RZZ71" s="1453"/>
      <c r="SAA71" s="1453"/>
      <c r="SAB71" s="1453"/>
      <c r="SAC71" s="1454"/>
      <c r="SAD71" s="666"/>
      <c r="SAE71" s="666"/>
      <c r="SAF71" s="666"/>
      <c r="SAG71" s="1455"/>
      <c r="SAH71" s="666"/>
      <c r="SAI71" s="666"/>
      <c r="SAJ71" s="666"/>
      <c r="SAK71" s="666"/>
      <c r="SAL71" s="666"/>
      <c r="SAM71" s="666"/>
      <c r="SAN71" s="666"/>
      <c r="SAO71" s="666"/>
      <c r="SAP71" s="666"/>
      <c r="SAQ71" s="1453"/>
      <c r="SAR71" s="1453"/>
      <c r="SAS71" s="1453"/>
      <c r="SAT71" s="1454"/>
      <c r="SAU71" s="666"/>
      <c r="SAV71" s="666"/>
      <c r="SAW71" s="666"/>
      <c r="SAX71" s="1455"/>
      <c r="SAY71" s="666"/>
      <c r="SAZ71" s="666"/>
      <c r="SBA71" s="666"/>
      <c r="SBB71" s="666"/>
      <c r="SBC71" s="666"/>
      <c r="SBD71" s="666"/>
      <c r="SBE71" s="666"/>
      <c r="SBF71" s="666"/>
      <c r="SBG71" s="666"/>
      <c r="SBH71" s="1453"/>
      <c r="SBI71" s="1453"/>
      <c r="SBJ71" s="1453"/>
      <c r="SBK71" s="1454"/>
      <c r="SBL71" s="666"/>
      <c r="SBM71" s="666"/>
      <c r="SBN71" s="666"/>
      <c r="SBO71" s="1455"/>
      <c r="SBP71" s="666"/>
      <c r="SBQ71" s="666"/>
      <c r="SBR71" s="666"/>
      <c r="SBS71" s="666"/>
      <c r="SBT71" s="666"/>
      <c r="SBU71" s="666"/>
      <c r="SBV71" s="666"/>
      <c r="SBW71" s="666"/>
      <c r="SBX71" s="666"/>
      <c r="SBY71" s="1453"/>
      <c r="SBZ71" s="1453"/>
      <c r="SCA71" s="1453"/>
      <c r="SCB71" s="1454"/>
      <c r="SCC71" s="666"/>
      <c r="SCD71" s="666"/>
      <c r="SCE71" s="666"/>
      <c r="SCF71" s="1455"/>
      <c r="SCG71" s="666"/>
      <c r="SCH71" s="666"/>
      <c r="SCI71" s="666"/>
      <c r="SCJ71" s="666"/>
      <c r="SCK71" s="666"/>
      <c r="SCL71" s="666"/>
      <c r="SCM71" s="666"/>
      <c r="SCN71" s="666"/>
      <c r="SCO71" s="666"/>
      <c r="SCP71" s="1453"/>
      <c r="SCQ71" s="1453"/>
      <c r="SCR71" s="1453"/>
      <c r="SCS71" s="1454"/>
      <c r="SCT71" s="666"/>
      <c r="SCU71" s="666"/>
      <c r="SCV71" s="666"/>
      <c r="SCW71" s="1455"/>
      <c r="SCX71" s="666"/>
      <c r="SCY71" s="666"/>
      <c r="SCZ71" s="666"/>
      <c r="SDA71" s="666"/>
      <c r="SDB71" s="666"/>
      <c r="SDC71" s="666"/>
      <c r="SDD71" s="666"/>
      <c r="SDE71" s="666"/>
      <c r="SDF71" s="666"/>
      <c r="SDG71" s="1453"/>
      <c r="SDH71" s="1453"/>
      <c r="SDI71" s="1453"/>
      <c r="SDJ71" s="1454"/>
      <c r="SDK71" s="666"/>
      <c r="SDL71" s="666"/>
      <c r="SDM71" s="666"/>
      <c r="SDN71" s="1455"/>
      <c r="SDO71" s="666"/>
      <c r="SDP71" s="666"/>
      <c r="SDQ71" s="666"/>
      <c r="SDR71" s="666"/>
      <c r="SDS71" s="666"/>
      <c r="SDT71" s="666"/>
      <c r="SDU71" s="666"/>
      <c r="SDV71" s="666"/>
      <c r="SDW71" s="666"/>
      <c r="SDX71" s="1453"/>
      <c r="SDY71" s="1453"/>
      <c r="SDZ71" s="1453"/>
      <c r="SEA71" s="1454"/>
      <c r="SEB71" s="666"/>
      <c r="SEC71" s="666"/>
      <c r="SED71" s="666"/>
      <c r="SEE71" s="1455"/>
      <c r="SEF71" s="666"/>
      <c r="SEG71" s="666"/>
      <c r="SEH71" s="666"/>
      <c r="SEI71" s="666"/>
      <c r="SEJ71" s="666"/>
      <c r="SEK71" s="666"/>
      <c r="SEL71" s="666"/>
      <c r="SEM71" s="666"/>
      <c r="SEN71" s="666"/>
      <c r="SEO71" s="1453"/>
      <c r="SEP71" s="1453"/>
      <c r="SEQ71" s="1453"/>
      <c r="SER71" s="1454"/>
      <c r="SES71" s="666"/>
      <c r="SET71" s="666"/>
      <c r="SEU71" s="666"/>
      <c r="SEV71" s="1455"/>
      <c r="SEW71" s="666"/>
      <c r="SEX71" s="666"/>
      <c r="SEY71" s="666"/>
      <c r="SEZ71" s="666"/>
      <c r="SFA71" s="666"/>
      <c r="SFB71" s="666"/>
      <c r="SFC71" s="666"/>
      <c r="SFD71" s="666"/>
      <c r="SFE71" s="666"/>
      <c r="SFF71" s="1453"/>
      <c r="SFG71" s="1453"/>
      <c r="SFH71" s="1453"/>
      <c r="SFI71" s="1454"/>
      <c r="SFJ71" s="666"/>
      <c r="SFK71" s="666"/>
      <c r="SFL71" s="666"/>
      <c r="SFM71" s="1455"/>
      <c r="SFN71" s="666"/>
      <c r="SFO71" s="666"/>
      <c r="SFP71" s="666"/>
      <c r="SFQ71" s="666"/>
      <c r="SFR71" s="666"/>
      <c r="SFS71" s="666"/>
      <c r="SFT71" s="666"/>
      <c r="SFU71" s="666"/>
      <c r="SFV71" s="666"/>
      <c r="SFW71" s="1453"/>
      <c r="SFX71" s="1453"/>
      <c r="SFY71" s="1453"/>
      <c r="SFZ71" s="1454"/>
      <c r="SGA71" s="666"/>
      <c r="SGB71" s="666"/>
      <c r="SGC71" s="666"/>
      <c r="SGD71" s="1455"/>
      <c r="SGE71" s="666"/>
      <c r="SGF71" s="666"/>
      <c r="SGG71" s="666"/>
      <c r="SGH71" s="666"/>
      <c r="SGI71" s="666"/>
      <c r="SGJ71" s="666"/>
      <c r="SGK71" s="666"/>
      <c r="SGL71" s="666"/>
      <c r="SGM71" s="666"/>
      <c r="SGN71" s="1453"/>
      <c r="SGO71" s="1453"/>
      <c r="SGP71" s="1453"/>
      <c r="SGQ71" s="1454"/>
      <c r="SGR71" s="666"/>
      <c r="SGS71" s="666"/>
      <c r="SGT71" s="666"/>
      <c r="SGU71" s="1455"/>
      <c r="SGV71" s="666"/>
      <c r="SGW71" s="666"/>
      <c r="SGX71" s="666"/>
      <c r="SGY71" s="666"/>
      <c r="SGZ71" s="666"/>
      <c r="SHA71" s="666"/>
      <c r="SHB71" s="666"/>
      <c r="SHC71" s="666"/>
      <c r="SHD71" s="666"/>
      <c r="SHE71" s="1453"/>
      <c r="SHF71" s="1453"/>
      <c r="SHG71" s="1453"/>
      <c r="SHH71" s="1454"/>
      <c r="SHI71" s="666"/>
      <c r="SHJ71" s="666"/>
      <c r="SHK71" s="666"/>
      <c r="SHL71" s="1455"/>
      <c r="SHM71" s="666"/>
      <c r="SHN71" s="666"/>
      <c r="SHO71" s="666"/>
      <c r="SHP71" s="666"/>
      <c r="SHQ71" s="666"/>
      <c r="SHR71" s="666"/>
      <c r="SHS71" s="666"/>
      <c r="SHT71" s="666"/>
      <c r="SHU71" s="666"/>
      <c r="SHV71" s="1453"/>
      <c r="SHW71" s="1453"/>
      <c r="SHX71" s="1453"/>
      <c r="SHY71" s="1454"/>
      <c r="SHZ71" s="666"/>
      <c r="SIA71" s="666"/>
      <c r="SIB71" s="666"/>
      <c r="SIC71" s="1455"/>
      <c r="SID71" s="666"/>
      <c r="SIE71" s="666"/>
      <c r="SIF71" s="666"/>
      <c r="SIG71" s="666"/>
      <c r="SIH71" s="666"/>
      <c r="SII71" s="666"/>
      <c r="SIJ71" s="666"/>
      <c r="SIK71" s="666"/>
      <c r="SIL71" s="666"/>
      <c r="SIM71" s="1453"/>
      <c r="SIN71" s="1453"/>
      <c r="SIO71" s="1453"/>
      <c r="SIP71" s="1454"/>
      <c r="SIQ71" s="666"/>
      <c r="SIR71" s="666"/>
      <c r="SIS71" s="666"/>
      <c r="SIT71" s="1455"/>
      <c r="SIU71" s="666"/>
      <c r="SIV71" s="666"/>
      <c r="SIW71" s="666"/>
      <c r="SIX71" s="666"/>
      <c r="SIY71" s="666"/>
      <c r="SIZ71" s="666"/>
      <c r="SJA71" s="666"/>
      <c r="SJB71" s="666"/>
      <c r="SJC71" s="666"/>
      <c r="SJD71" s="1453"/>
      <c r="SJE71" s="1453"/>
      <c r="SJF71" s="1453"/>
      <c r="SJG71" s="1454"/>
      <c r="SJH71" s="666"/>
      <c r="SJI71" s="666"/>
      <c r="SJJ71" s="666"/>
      <c r="SJK71" s="1455"/>
      <c r="SJL71" s="666"/>
      <c r="SJM71" s="666"/>
      <c r="SJN71" s="666"/>
      <c r="SJO71" s="666"/>
      <c r="SJP71" s="666"/>
      <c r="SJQ71" s="666"/>
      <c r="SJR71" s="666"/>
      <c r="SJS71" s="666"/>
      <c r="SJT71" s="666"/>
      <c r="SJU71" s="1453"/>
      <c r="SJV71" s="1453"/>
      <c r="SJW71" s="1453"/>
      <c r="SJX71" s="1454"/>
      <c r="SJY71" s="666"/>
      <c r="SJZ71" s="666"/>
      <c r="SKA71" s="666"/>
      <c r="SKB71" s="1455"/>
      <c r="SKC71" s="666"/>
      <c r="SKD71" s="666"/>
      <c r="SKE71" s="666"/>
      <c r="SKF71" s="666"/>
      <c r="SKG71" s="666"/>
      <c r="SKH71" s="666"/>
      <c r="SKI71" s="666"/>
      <c r="SKJ71" s="666"/>
      <c r="SKK71" s="666"/>
      <c r="SKL71" s="1453"/>
      <c r="SKM71" s="1453"/>
      <c r="SKN71" s="1453"/>
      <c r="SKO71" s="1454"/>
      <c r="SKP71" s="666"/>
      <c r="SKQ71" s="666"/>
      <c r="SKR71" s="666"/>
      <c r="SKS71" s="1455"/>
      <c r="SKT71" s="666"/>
      <c r="SKU71" s="666"/>
      <c r="SKV71" s="666"/>
      <c r="SKW71" s="666"/>
      <c r="SKX71" s="666"/>
      <c r="SKY71" s="666"/>
      <c r="SKZ71" s="666"/>
      <c r="SLA71" s="666"/>
      <c r="SLB71" s="666"/>
      <c r="SLC71" s="1453"/>
      <c r="SLD71" s="1453"/>
      <c r="SLE71" s="1453"/>
      <c r="SLF71" s="1454"/>
      <c r="SLG71" s="666"/>
      <c r="SLH71" s="666"/>
      <c r="SLI71" s="666"/>
      <c r="SLJ71" s="1455"/>
      <c r="SLK71" s="666"/>
      <c r="SLL71" s="666"/>
      <c r="SLM71" s="666"/>
      <c r="SLN71" s="666"/>
      <c r="SLO71" s="666"/>
      <c r="SLP71" s="666"/>
      <c r="SLQ71" s="666"/>
      <c r="SLR71" s="666"/>
      <c r="SLS71" s="666"/>
      <c r="SLT71" s="1453"/>
      <c r="SLU71" s="1453"/>
      <c r="SLV71" s="1453"/>
      <c r="SLW71" s="1454"/>
      <c r="SLX71" s="666"/>
      <c r="SLY71" s="666"/>
      <c r="SLZ71" s="666"/>
      <c r="SMA71" s="1455"/>
      <c r="SMB71" s="666"/>
      <c r="SMC71" s="666"/>
      <c r="SMD71" s="666"/>
      <c r="SME71" s="666"/>
      <c r="SMF71" s="666"/>
      <c r="SMG71" s="666"/>
      <c r="SMH71" s="666"/>
      <c r="SMI71" s="666"/>
      <c r="SMJ71" s="666"/>
      <c r="SMK71" s="1453"/>
      <c r="SML71" s="1453"/>
      <c r="SMM71" s="1453"/>
      <c r="SMN71" s="1454"/>
      <c r="SMO71" s="666"/>
      <c r="SMP71" s="666"/>
      <c r="SMQ71" s="666"/>
      <c r="SMR71" s="1455"/>
      <c r="SMS71" s="666"/>
      <c r="SMT71" s="666"/>
      <c r="SMU71" s="666"/>
      <c r="SMV71" s="666"/>
      <c r="SMW71" s="666"/>
      <c r="SMX71" s="666"/>
      <c r="SMY71" s="666"/>
      <c r="SMZ71" s="666"/>
      <c r="SNA71" s="666"/>
      <c r="SNB71" s="1453"/>
      <c r="SNC71" s="1453"/>
      <c r="SND71" s="1453"/>
      <c r="SNE71" s="1454"/>
      <c r="SNF71" s="666"/>
      <c r="SNG71" s="666"/>
      <c r="SNH71" s="666"/>
      <c r="SNI71" s="1455"/>
      <c r="SNJ71" s="666"/>
      <c r="SNK71" s="666"/>
      <c r="SNL71" s="666"/>
      <c r="SNM71" s="666"/>
      <c r="SNN71" s="666"/>
      <c r="SNO71" s="666"/>
      <c r="SNP71" s="666"/>
      <c r="SNQ71" s="666"/>
      <c r="SNR71" s="666"/>
      <c r="SNS71" s="1453"/>
      <c r="SNT71" s="1453"/>
      <c r="SNU71" s="1453"/>
      <c r="SNV71" s="1454"/>
      <c r="SNW71" s="666"/>
      <c r="SNX71" s="666"/>
      <c r="SNY71" s="666"/>
      <c r="SNZ71" s="1455"/>
      <c r="SOA71" s="666"/>
      <c r="SOB71" s="666"/>
      <c r="SOC71" s="666"/>
      <c r="SOD71" s="666"/>
      <c r="SOE71" s="666"/>
      <c r="SOF71" s="666"/>
      <c r="SOG71" s="666"/>
      <c r="SOH71" s="666"/>
      <c r="SOI71" s="666"/>
      <c r="SOJ71" s="1453"/>
      <c r="SOK71" s="1453"/>
      <c r="SOL71" s="1453"/>
      <c r="SOM71" s="1454"/>
      <c r="SON71" s="666"/>
      <c r="SOO71" s="666"/>
      <c r="SOP71" s="666"/>
      <c r="SOQ71" s="1455"/>
      <c r="SOR71" s="666"/>
      <c r="SOS71" s="666"/>
      <c r="SOT71" s="666"/>
      <c r="SOU71" s="666"/>
      <c r="SOV71" s="666"/>
      <c r="SOW71" s="666"/>
      <c r="SOX71" s="666"/>
      <c r="SOY71" s="666"/>
      <c r="SOZ71" s="666"/>
      <c r="SPA71" s="1453"/>
      <c r="SPB71" s="1453"/>
      <c r="SPC71" s="1453"/>
      <c r="SPD71" s="1454"/>
      <c r="SPE71" s="666"/>
      <c r="SPF71" s="666"/>
      <c r="SPG71" s="666"/>
      <c r="SPH71" s="1455"/>
      <c r="SPI71" s="666"/>
      <c r="SPJ71" s="666"/>
      <c r="SPK71" s="666"/>
      <c r="SPL71" s="666"/>
      <c r="SPM71" s="666"/>
      <c r="SPN71" s="666"/>
      <c r="SPO71" s="666"/>
      <c r="SPP71" s="666"/>
      <c r="SPQ71" s="666"/>
      <c r="SPR71" s="1453"/>
      <c r="SPS71" s="1453"/>
      <c r="SPT71" s="1453"/>
      <c r="SPU71" s="1454"/>
      <c r="SPV71" s="666"/>
      <c r="SPW71" s="666"/>
      <c r="SPX71" s="666"/>
      <c r="SPY71" s="1455"/>
      <c r="SPZ71" s="666"/>
      <c r="SQA71" s="666"/>
      <c r="SQB71" s="666"/>
      <c r="SQC71" s="666"/>
      <c r="SQD71" s="666"/>
      <c r="SQE71" s="666"/>
      <c r="SQF71" s="666"/>
      <c r="SQG71" s="666"/>
      <c r="SQH71" s="666"/>
      <c r="SQI71" s="1453"/>
      <c r="SQJ71" s="1453"/>
      <c r="SQK71" s="1453"/>
      <c r="SQL71" s="1454"/>
      <c r="SQM71" s="666"/>
      <c r="SQN71" s="666"/>
      <c r="SQO71" s="666"/>
      <c r="SQP71" s="1455"/>
      <c r="SQQ71" s="666"/>
      <c r="SQR71" s="666"/>
      <c r="SQS71" s="666"/>
      <c r="SQT71" s="666"/>
      <c r="SQU71" s="666"/>
      <c r="SQV71" s="666"/>
      <c r="SQW71" s="666"/>
      <c r="SQX71" s="666"/>
      <c r="SQY71" s="666"/>
      <c r="SQZ71" s="1453"/>
      <c r="SRA71" s="1453"/>
      <c r="SRB71" s="1453"/>
      <c r="SRC71" s="1454"/>
      <c r="SRD71" s="666"/>
      <c r="SRE71" s="666"/>
      <c r="SRF71" s="666"/>
      <c r="SRG71" s="1455"/>
      <c r="SRH71" s="666"/>
      <c r="SRI71" s="666"/>
      <c r="SRJ71" s="666"/>
      <c r="SRK71" s="666"/>
      <c r="SRL71" s="666"/>
      <c r="SRM71" s="666"/>
      <c r="SRN71" s="666"/>
      <c r="SRO71" s="666"/>
      <c r="SRP71" s="666"/>
      <c r="SRQ71" s="1453"/>
      <c r="SRR71" s="1453"/>
      <c r="SRS71" s="1453"/>
      <c r="SRT71" s="1454"/>
      <c r="SRU71" s="666"/>
      <c r="SRV71" s="666"/>
      <c r="SRW71" s="666"/>
      <c r="SRX71" s="1455"/>
      <c r="SRY71" s="666"/>
      <c r="SRZ71" s="666"/>
      <c r="SSA71" s="666"/>
      <c r="SSB71" s="666"/>
      <c r="SSC71" s="666"/>
      <c r="SSD71" s="666"/>
      <c r="SSE71" s="666"/>
      <c r="SSF71" s="666"/>
      <c r="SSG71" s="666"/>
      <c r="SSH71" s="1453"/>
      <c r="SSI71" s="1453"/>
      <c r="SSJ71" s="1453"/>
      <c r="SSK71" s="1454"/>
      <c r="SSL71" s="666"/>
      <c r="SSM71" s="666"/>
      <c r="SSN71" s="666"/>
      <c r="SSO71" s="1455"/>
      <c r="SSP71" s="666"/>
      <c r="SSQ71" s="666"/>
      <c r="SSR71" s="666"/>
      <c r="SSS71" s="666"/>
      <c r="SST71" s="666"/>
      <c r="SSU71" s="666"/>
      <c r="SSV71" s="666"/>
      <c r="SSW71" s="666"/>
      <c r="SSX71" s="666"/>
      <c r="SSY71" s="1453"/>
      <c r="SSZ71" s="1453"/>
      <c r="STA71" s="1453"/>
      <c r="STB71" s="1454"/>
      <c r="STC71" s="666"/>
      <c r="STD71" s="666"/>
      <c r="STE71" s="666"/>
      <c r="STF71" s="1455"/>
      <c r="STG71" s="666"/>
      <c r="STH71" s="666"/>
      <c r="STI71" s="666"/>
      <c r="STJ71" s="666"/>
      <c r="STK71" s="666"/>
      <c r="STL71" s="666"/>
      <c r="STM71" s="666"/>
      <c r="STN71" s="666"/>
      <c r="STO71" s="666"/>
      <c r="STP71" s="1453"/>
      <c r="STQ71" s="1453"/>
      <c r="STR71" s="1453"/>
      <c r="STS71" s="1454"/>
      <c r="STT71" s="666"/>
      <c r="STU71" s="666"/>
      <c r="STV71" s="666"/>
      <c r="STW71" s="1455"/>
      <c r="STX71" s="666"/>
      <c r="STY71" s="666"/>
      <c r="STZ71" s="666"/>
      <c r="SUA71" s="666"/>
      <c r="SUB71" s="666"/>
      <c r="SUC71" s="666"/>
      <c r="SUD71" s="666"/>
      <c r="SUE71" s="666"/>
      <c r="SUF71" s="666"/>
      <c r="SUG71" s="1453"/>
      <c r="SUH71" s="1453"/>
      <c r="SUI71" s="1453"/>
      <c r="SUJ71" s="1454"/>
      <c r="SUK71" s="666"/>
      <c r="SUL71" s="666"/>
      <c r="SUM71" s="666"/>
      <c r="SUN71" s="1455"/>
      <c r="SUO71" s="666"/>
      <c r="SUP71" s="666"/>
      <c r="SUQ71" s="666"/>
      <c r="SUR71" s="666"/>
      <c r="SUS71" s="666"/>
      <c r="SUT71" s="666"/>
      <c r="SUU71" s="666"/>
      <c r="SUV71" s="666"/>
      <c r="SUW71" s="666"/>
      <c r="SUX71" s="1453"/>
      <c r="SUY71" s="1453"/>
      <c r="SUZ71" s="1453"/>
      <c r="SVA71" s="1454"/>
      <c r="SVB71" s="666"/>
      <c r="SVC71" s="666"/>
      <c r="SVD71" s="666"/>
      <c r="SVE71" s="1455"/>
      <c r="SVF71" s="666"/>
      <c r="SVG71" s="666"/>
      <c r="SVH71" s="666"/>
      <c r="SVI71" s="666"/>
      <c r="SVJ71" s="666"/>
      <c r="SVK71" s="666"/>
      <c r="SVL71" s="666"/>
      <c r="SVM71" s="666"/>
      <c r="SVN71" s="666"/>
      <c r="SVO71" s="1453"/>
      <c r="SVP71" s="1453"/>
      <c r="SVQ71" s="1453"/>
      <c r="SVR71" s="1454"/>
      <c r="SVS71" s="666"/>
      <c r="SVT71" s="666"/>
      <c r="SVU71" s="666"/>
      <c r="SVV71" s="1455"/>
      <c r="SVW71" s="666"/>
      <c r="SVX71" s="666"/>
      <c r="SVY71" s="666"/>
      <c r="SVZ71" s="666"/>
      <c r="SWA71" s="666"/>
      <c r="SWB71" s="666"/>
      <c r="SWC71" s="666"/>
      <c r="SWD71" s="666"/>
      <c r="SWE71" s="666"/>
      <c r="SWF71" s="1453"/>
      <c r="SWG71" s="1453"/>
      <c r="SWH71" s="1453"/>
      <c r="SWI71" s="1454"/>
      <c r="SWJ71" s="666"/>
      <c r="SWK71" s="666"/>
      <c r="SWL71" s="666"/>
      <c r="SWM71" s="1455"/>
      <c r="SWN71" s="666"/>
      <c r="SWO71" s="666"/>
      <c r="SWP71" s="666"/>
      <c r="SWQ71" s="666"/>
      <c r="SWR71" s="666"/>
      <c r="SWS71" s="666"/>
      <c r="SWT71" s="666"/>
      <c r="SWU71" s="666"/>
      <c r="SWV71" s="666"/>
      <c r="SWW71" s="1453"/>
      <c r="SWX71" s="1453"/>
      <c r="SWY71" s="1453"/>
      <c r="SWZ71" s="1454"/>
      <c r="SXA71" s="666"/>
      <c r="SXB71" s="666"/>
      <c r="SXC71" s="666"/>
      <c r="SXD71" s="1455"/>
      <c r="SXE71" s="666"/>
      <c r="SXF71" s="666"/>
      <c r="SXG71" s="666"/>
      <c r="SXH71" s="666"/>
      <c r="SXI71" s="666"/>
      <c r="SXJ71" s="666"/>
      <c r="SXK71" s="666"/>
      <c r="SXL71" s="666"/>
      <c r="SXM71" s="666"/>
      <c r="SXN71" s="1453"/>
      <c r="SXO71" s="1453"/>
      <c r="SXP71" s="1453"/>
      <c r="SXQ71" s="1454"/>
      <c r="SXR71" s="666"/>
      <c r="SXS71" s="666"/>
      <c r="SXT71" s="666"/>
      <c r="SXU71" s="1455"/>
      <c r="SXV71" s="666"/>
      <c r="SXW71" s="666"/>
      <c r="SXX71" s="666"/>
      <c r="SXY71" s="666"/>
      <c r="SXZ71" s="666"/>
      <c r="SYA71" s="666"/>
      <c r="SYB71" s="666"/>
      <c r="SYC71" s="666"/>
      <c r="SYD71" s="666"/>
      <c r="SYE71" s="1453"/>
      <c r="SYF71" s="1453"/>
      <c r="SYG71" s="1453"/>
      <c r="SYH71" s="1454"/>
      <c r="SYI71" s="666"/>
      <c r="SYJ71" s="666"/>
      <c r="SYK71" s="666"/>
      <c r="SYL71" s="1455"/>
      <c r="SYM71" s="666"/>
      <c r="SYN71" s="666"/>
      <c r="SYO71" s="666"/>
      <c r="SYP71" s="666"/>
      <c r="SYQ71" s="666"/>
      <c r="SYR71" s="666"/>
      <c r="SYS71" s="666"/>
      <c r="SYT71" s="666"/>
      <c r="SYU71" s="666"/>
      <c r="SYV71" s="1453"/>
      <c r="SYW71" s="1453"/>
      <c r="SYX71" s="1453"/>
      <c r="SYY71" s="1454"/>
      <c r="SYZ71" s="666"/>
      <c r="SZA71" s="666"/>
      <c r="SZB71" s="666"/>
      <c r="SZC71" s="1455"/>
      <c r="SZD71" s="666"/>
      <c r="SZE71" s="666"/>
      <c r="SZF71" s="666"/>
      <c r="SZG71" s="666"/>
      <c r="SZH71" s="666"/>
      <c r="SZI71" s="666"/>
      <c r="SZJ71" s="666"/>
      <c r="SZK71" s="666"/>
      <c r="SZL71" s="666"/>
      <c r="SZM71" s="1453"/>
      <c r="SZN71" s="1453"/>
      <c r="SZO71" s="1453"/>
      <c r="SZP71" s="1454"/>
      <c r="SZQ71" s="666"/>
      <c r="SZR71" s="666"/>
      <c r="SZS71" s="666"/>
      <c r="SZT71" s="1455"/>
      <c r="SZU71" s="666"/>
      <c r="SZV71" s="666"/>
      <c r="SZW71" s="666"/>
      <c r="SZX71" s="666"/>
      <c r="SZY71" s="666"/>
      <c r="SZZ71" s="666"/>
      <c r="TAA71" s="666"/>
      <c r="TAB71" s="666"/>
      <c r="TAC71" s="666"/>
      <c r="TAD71" s="1453"/>
      <c r="TAE71" s="1453"/>
      <c r="TAF71" s="1453"/>
      <c r="TAG71" s="1454"/>
      <c r="TAH71" s="666"/>
      <c r="TAI71" s="666"/>
      <c r="TAJ71" s="666"/>
      <c r="TAK71" s="1455"/>
      <c r="TAL71" s="666"/>
      <c r="TAM71" s="666"/>
      <c r="TAN71" s="666"/>
      <c r="TAO71" s="666"/>
      <c r="TAP71" s="666"/>
      <c r="TAQ71" s="666"/>
      <c r="TAR71" s="666"/>
      <c r="TAS71" s="666"/>
      <c r="TAT71" s="666"/>
      <c r="TAU71" s="1453"/>
      <c r="TAV71" s="1453"/>
      <c r="TAW71" s="1453"/>
      <c r="TAX71" s="1454"/>
      <c r="TAY71" s="666"/>
      <c r="TAZ71" s="666"/>
      <c r="TBA71" s="666"/>
      <c r="TBB71" s="1455"/>
      <c r="TBC71" s="666"/>
      <c r="TBD71" s="666"/>
      <c r="TBE71" s="666"/>
      <c r="TBF71" s="666"/>
      <c r="TBG71" s="666"/>
      <c r="TBH71" s="666"/>
      <c r="TBI71" s="666"/>
      <c r="TBJ71" s="666"/>
      <c r="TBK71" s="666"/>
      <c r="TBL71" s="1453"/>
      <c r="TBM71" s="1453"/>
      <c r="TBN71" s="1453"/>
      <c r="TBO71" s="1454"/>
      <c r="TBP71" s="666"/>
      <c r="TBQ71" s="666"/>
      <c r="TBR71" s="666"/>
      <c r="TBS71" s="1455"/>
      <c r="TBT71" s="666"/>
      <c r="TBU71" s="666"/>
      <c r="TBV71" s="666"/>
      <c r="TBW71" s="666"/>
      <c r="TBX71" s="666"/>
      <c r="TBY71" s="666"/>
      <c r="TBZ71" s="666"/>
      <c r="TCA71" s="666"/>
      <c r="TCB71" s="666"/>
      <c r="TCC71" s="1453"/>
      <c r="TCD71" s="1453"/>
      <c r="TCE71" s="1453"/>
      <c r="TCF71" s="1454"/>
      <c r="TCG71" s="666"/>
      <c r="TCH71" s="666"/>
      <c r="TCI71" s="666"/>
      <c r="TCJ71" s="1455"/>
      <c r="TCK71" s="666"/>
      <c r="TCL71" s="666"/>
      <c r="TCM71" s="666"/>
      <c r="TCN71" s="666"/>
      <c r="TCO71" s="666"/>
      <c r="TCP71" s="666"/>
      <c r="TCQ71" s="666"/>
      <c r="TCR71" s="666"/>
      <c r="TCS71" s="666"/>
      <c r="TCT71" s="1453"/>
      <c r="TCU71" s="1453"/>
      <c r="TCV71" s="1453"/>
      <c r="TCW71" s="1454"/>
      <c r="TCX71" s="666"/>
      <c r="TCY71" s="666"/>
      <c r="TCZ71" s="666"/>
      <c r="TDA71" s="1455"/>
      <c r="TDB71" s="666"/>
      <c r="TDC71" s="666"/>
      <c r="TDD71" s="666"/>
      <c r="TDE71" s="666"/>
      <c r="TDF71" s="666"/>
      <c r="TDG71" s="666"/>
      <c r="TDH71" s="666"/>
      <c r="TDI71" s="666"/>
      <c r="TDJ71" s="666"/>
      <c r="TDK71" s="1453"/>
      <c r="TDL71" s="1453"/>
      <c r="TDM71" s="1453"/>
      <c r="TDN71" s="1454"/>
      <c r="TDO71" s="666"/>
      <c r="TDP71" s="666"/>
      <c r="TDQ71" s="666"/>
      <c r="TDR71" s="1455"/>
      <c r="TDS71" s="666"/>
      <c r="TDT71" s="666"/>
      <c r="TDU71" s="666"/>
      <c r="TDV71" s="666"/>
      <c r="TDW71" s="666"/>
      <c r="TDX71" s="666"/>
      <c r="TDY71" s="666"/>
      <c r="TDZ71" s="666"/>
      <c r="TEA71" s="666"/>
      <c r="TEB71" s="1453"/>
      <c r="TEC71" s="1453"/>
      <c r="TED71" s="1453"/>
      <c r="TEE71" s="1454"/>
      <c r="TEF71" s="666"/>
      <c r="TEG71" s="666"/>
      <c r="TEH71" s="666"/>
      <c r="TEI71" s="1455"/>
      <c r="TEJ71" s="666"/>
      <c r="TEK71" s="666"/>
      <c r="TEL71" s="666"/>
      <c r="TEM71" s="666"/>
      <c r="TEN71" s="666"/>
      <c r="TEO71" s="666"/>
      <c r="TEP71" s="666"/>
      <c r="TEQ71" s="666"/>
      <c r="TER71" s="666"/>
      <c r="TES71" s="1453"/>
      <c r="TET71" s="1453"/>
      <c r="TEU71" s="1453"/>
      <c r="TEV71" s="1454"/>
      <c r="TEW71" s="666"/>
      <c r="TEX71" s="666"/>
      <c r="TEY71" s="666"/>
      <c r="TEZ71" s="1455"/>
      <c r="TFA71" s="666"/>
      <c r="TFB71" s="666"/>
      <c r="TFC71" s="666"/>
      <c r="TFD71" s="666"/>
      <c r="TFE71" s="666"/>
      <c r="TFF71" s="666"/>
      <c r="TFG71" s="666"/>
      <c r="TFH71" s="666"/>
      <c r="TFI71" s="666"/>
      <c r="TFJ71" s="1453"/>
      <c r="TFK71" s="1453"/>
      <c r="TFL71" s="1453"/>
      <c r="TFM71" s="1454"/>
      <c r="TFN71" s="666"/>
      <c r="TFO71" s="666"/>
      <c r="TFP71" s="666"/>
      <c r="TFQ71" s="1455"/>
      <c r="TFR71" s="666"/>
      <c r="TFS71" s="666"/>
      <c r="TFT71" s="666"/>
      <c r="TFU71" s="666"/>
      <c r="TFV71" s="666"/>
      <c r="TFW71" s="666"/>
      <c r="TFX71" s="666"/>
      <c r="TFY71" s="666"/>
      <c r="TFZ71" s="666"/>
      <c r="TGA71" s="1453"/>
      <c r="TGB71" s="1453"/>
      <c r="TGC71" s="1453"/>
      <c r="TGD71" s="1454"/>
      <c r="TGE71" s="666"/>
      <c r="TGF71" s="666"/>
      <c r="TGG71" s="666"/>
      <c r="TGH71" s="1455"/>
      <c r="TGI71" s="666"/>
      <c r="TGJ71" s="666"/>
      <c r="TGK71" s="666"/>
      <c r="TGL71" s="666"/>
      <c r="TGM71" s="666"/>
      <c r="TGN71" s="666"/>
      <c r="TGO71" s="666"/>
      <c r="TGP71" s="666"/>
      <c r="TGQ71" s="666"/>
      <c r="TGR71" s="1453"/>
      <c r="TGS71" s="1453"/>
      <c r="TGT71" s="1453"/>
      <c r="TGU71" s="1454"/>
      <c r="TGV71" s="666"/>
      <c r="TGW71" s="666"/>
      <c r="TGX71" s="666"/>
      <c r="TGY71" s="1455"/>
      <c r="TGZ71" s="666"/>
      <c r="THA71" s="666"/>
      <c r="THB71" s="666"/>
      <c r="THC71" s="666"/>
      <c r="THD71" s="666"/>
      <c r="THE71" s="666"/>
      <c r="THF71" s="666"/>
      <c r="THG71" s="666"/>
      <c r="THH71" s="666"/>
      <c r="THI71" s="1453"/>
      <c r="THJ71" s="1453"/>
      <c r="THK71" s="1453"/>
      <c r="THL71" s="1454"/>
      <c r="THM71" s="666"/>
      <c r="THN71" s="666"/>
      <c r="THO71" s="666"/>
      <c r="THP71" s="1455"/>
      <c r="THQ71" s="666"/>
      <c r="THR71" s="666"/>
      <c r="THS71" s="666"/>
      <c r="THT71" s="666"/>
      <c r="THU71" s="666"/>
      <c r="THV71" s="666"/>
      <c r="THW71" s="666"/>
      <c r="THX71" s="666"/>
      <c r="THY71" s="666"/>
      <c r="THZ71" s="1453"/>
      <c r="TIA71" s="1453"/>
      <c r="TIB71" s="1453"/>
      <c r="TIC71" s="1454"/>
      <c r="TID71" s="666"/>
      <c r="TIE71" s="666"/>
      <c r="TIF71" s="666"/>
      <c r="TIG71" s="1455"/>
      <c r="TIH71" s="666"/>
      <c r="TII71" s="666"/>
      <c r="TIJ71" s="666"/>
      <c r="TIK71" s="666"/>
      <c r="TIL71" s="666"/>
      <c r="TIM71" s="666"/>
      <c r="TIN71" s="666"/>
      <c r="TIO71" s="666"/>
      <c r="TIP71" s="666"/>
      <c r="TIQ71" s="1453"/>
      <c r="TIR71" s="1453"/>
      <c r="TIS71" s="1453"/>
      <c r="TIT71" s="1454"/>
      <c r="TIU71" s="666"/>
      <c r="TIV71" s="666"/>
      <c r="TIW71" s="666"/>
      <c r="TIX71" s="1455"/>
      <c r="TIY71" s="666"/>
      <c r="TIZ71" s="666"/>
      <c r="TJA71" s="666"/>
      <c r="TJB71" s="666"/>
      <c r="TJC71" s="666"/>
      <c r="TJD71" s="666"/>
      <c r="TJE71" s="666"/>
      <c r="TJF71" s="666"/>
      <c r="TJG71" s="666"/>
      <c r="TJH71" s="1453"/>
      <c r="TJI71" s="1453"/>
      <c r="TJJ71" s="1453"/>
      <c r="TJK71" s="1454"/>
      <c r="TJL71" s="666"/>
      <c r="TJM71" s="666"/>
      <c r="TJN71" s="666"/>
      <c r="TJO71" s="1455"/>
      <c r="TJP71" s="666"/>
      <c r="TJQ71" s="666"/>
      <c r="TJR71" s="666"/>
      <c r="TJS71" s="666"/>
      <c r="TJT71" s="666"/>
      <c r="TJU71" s="666"/>
      <c r="TJV71" s="666"/>
      <c r="TJW71" s="666"/>
      <c r="TJX71" s="666"/>
      <c r="TJY71" s="1453"/>
      <c r="TJZ71" s="1453"/>
      <c r="TKA71" s="1453"/>
      <c r="TKB71" s="1454"/>
      <c r="TKC71" s="666"/>
      <c r="TKD71" s="666"/>
      <c r="TKE71" s="666"/>
      <c r="TKF71" s="1455"/>
      <c r="TKG71" s="666"/>
      <c r="TKH71" s="666"/>
      <c r="TKI71" s="666"/>
      <c r="TKJ71" s="666"/>
      <c r="TKK71" s="666"/>
      <c r="TKL71" s="666"/>
      <c r="TKM71" s="666"/>
      <c r="TKN71" s="666"/>
      <c r="TKO71" s="666"/>
      <c r="TKP71" s="1453"/>
      <c r="TKQ71" s="1453"/>
      <c r="TKR71" s="1453"/>
      <c r="TKS71" s="1454"/>
      <c r="TKT71" s="666"/>
      <c r="TKU71" s="666"/>
      <c r="TKV71" s="666"/>
      <c r="TKW71" s="1455"/>
      <c r="TKX71" s="666"/>
      <c r="TKY71" s="666"/>
      <c r="TKZ71" s="666"/>
      <c r="TLA71" s="666"/>
      <c r="TLB71" s="666"/>
      <c r="TLC71" s="666"/>
      <c r="TLD71" s="666"/>
      <c r="TLE71" s="666"/>
      <c r="TLF71" s="666"/>
      <c r="TLG71" s="1453"/>
      <c r="TLH71" s="1453"/>
      <c r="TLI71" s="1453"/>
      <c r="TLJ71" s="1454"/>
      <c r="TLK71" s="666"/>
      <c r="TLL71" s="666"/>
      <c r="TLM71" s="666"/>
      <c r="TLN71" s="1455"/>
      <c r="TLO71" s="666"/>
      <c r="TLP71" s="666"/>
      <c r="TLQ71" s="666"/>
      <c r="TLR71" s="666"/>
      <c r="TLS71" s="666"/>
      <c r="TLT71" s="666"/>
      <c r="TLU71" s="666"/>
      <c r="TLV71" s="666"/>
      <c r="TLW71" s="666"/>
      <c r="TLX71" s="1453"/>
      <c r="TLY71" s="1453"/>
      <c r="TLZ71" s="1453"/>
      <c r="TMA71" s="1454"/>
      <c r="TMB71" s="666"/>
      <c r="TMC71" s="666"/>
      <c r="TMD71" s="666"/>
      <c r="TME71" s="1455"/>
      <c r="TMF71" s="666"/>
      <c r="TMG71" s="666"/>
      <c r="TMH71" s="666"/>
      <c r="TMI71" s="666"/>
      <c r="TMJ71" s="666"/>
      <c r="TMK71" s="666"/>
      <c r="TML71" s="666"/>
      <c r="TMM71" s="666"/>
      <c r="TMN71" s="666"/>
      <c r="TMO71" s="1453"/>
      <c r="TMP71" s="1453"/>
      <c r="TMQ71" s="1453"/>
      <c r="TMR71" s="1454"/>
      <c r="TMS71" s="666"/>
      <c r="TMT71" s="666"/>
      <c r="TMU71" s="666"/>
      <c r="TMV71" s="1455"/>
      <c r="TMW71" s="666"/>
      <c r="TMX71" s="666"/>
      <c r="TMY71" s="666"/>
      <c r="TMZ71" s="666"/>
      <c r="TNA71" s="666"/>
      <c r="TNB71" s="666"/>
      <c r="TNC71" s="666"/>
      <c r="TND71" s="666"/>
      <c r="TNE71" s="666"/>
      <c r="TNF71" s="1453"/>
      <c r="TNG71" s="1453"/>
      <c r="TNH71" s="1453"/>
      <c r="TNI71" s="1454"/>
      <c r="TNJ71" s="666"/>
      <c r="TNK71" s="666"/>
      <c r="TNL71" s="666"/>
      <c r="TNM71" s="1455"/>
      <c r="TNN71" s="666"/>
      <c r="TNO71" s="666"/>
      <c r="TNP71" s="666"/>
      <c r="TNQ71" s="666"/>
      <c r="TNR71" s="666"/>
      <c r="TNS71" s="666"/>
      <c r="TNT71" s="666"/>
      <c r="TNU71" s="666"/>
      <c r="TNV71" s="666"/>
      <c r="TNW71" s="1453"/>
      <c r="TNX71" s="1453"/>
      <c r="TNY71" s="1453"/>
      <c r="TNZ71" s="1454"/>
      <c r="TOA71" s="666"/>
      <c r="TOB71" s="666"/>
      <c r="TOC71" s="666"/>
      <c r="TOD71" s="1455"/>
      <c r="TOE71" s="666"/>
      <c r="TOF71" s="666"/>
      <c r="TOG71" s="666"/>
      <c r="TOH71" s="666"/>
      <c r="TOI71" s="666"/>
      <c r="TOJ71" s="666"/>
      <c r="TOK71" s="666"/>
      <c r="TOL71" s="666"/>
      <c r="TOM71" s="666"/>
      <c r="TON71" s="1453"/>
      <c r="TOO71" s="1453"/>
      <c r="TOP71" s="1453"/>
      <c r="TOQ71" s="1454"/>
      <c r="TOR71" s="666"/>
      <c r="TOS71" s="666"/>
      <c r="TOT71" s="666"/>
      <c r="TOU71" s="1455"/>
      <c r="TOV71" s="666"/>
      <c r="TOW71" s="666"/>
      <c r="TOX71" s="666"/>
      <c r="TOY71" s="666"/>
      <c r="TOZ71" s="666"/>
      <c r="TPA71" s="666"/>
      <c r="TPB71" s="666"/>
      <c r="TPC71" s="666"/>
      <c r="TPD71" s="666"/>
      <c r="TPE71" s="1453"/>
      <c r="TPF71" s="1453"/>
      <c r="TPG71" s="1453"/>
      <c r="TPH71" s="1454"/>
      <c r="TPI71" s="666"/>
      <c r="TPJ71" s="666"/>
      <c r="TPK71" s="666"/>
      <c r="TPL71" s="1455"/>
      <c r="TPM71" s="666"/>
      <c r="TPN71" s="666"/>
      <c r="TPO71" s="666"/>
      <c r="TPP71" s="666"/>
      <c r="TPQ71" s="666"/>
      <c r="TPR71" s="666"/>
      <c r="TPS71" s="666"/>
      <c r="TPT71" s="666"/>
      <c r="TPU71" s="666"/>
      <c r="TPV71" s="1453"/>
      <c r="TPW71" s="1453"/>
      <c r="TPX71" s="1453"/>
      <c r="TPY71" s="1454"/>
      <c r="TPZ71" s="666"/>
      <c r="TQA71" s="666"/>
      <c r="TQB71" s="666"/>
      <c r="TQC71" s="1455"/>
      <c r="TQD71" s="666"/>
      <c r="TQE71" s="666"/>
      <c r="TQF71" s="666"/>
      <c r="TQG71" s="666"/>
      <c r="TQH71" s="666"/>
      <c r="TQI71" s="666"/>
      <c r="TQJ71" s="666"/>
      <c r="TQK71" s="666"/>
      <c r="TQL71" s="666"/>
      <c r="TQM71" s="1453"/>
      <c r="TQN71" s="1453"/>
      <c r="TQO71" s="1453"/>
      <c r="TQP71" s="1454"/>
      <c r="TQQ71" s="666"/>
      <c r="TQR71" s="666"/>
      <c r="TQS71" s="666"/>
      <c r="TQT71" s="1455"/>
      <c r="TQU71" s="666"/>
      <c r="TQV71" s="666"/>
      <c r="TQW71" s="666"/>
      <c r="TQX71" s="666"/>
      <c r="TQY71" s="666"/>
      <c r="TQZ71" s="666"/>
      <c r="TRA71" s="666"/>
      <c r="TRB71" s="666"/>
      <c r="TRC71" s="666"/>
      <c r="TRD71" s="1453"/>
      <c r="TRE71" s="1453"/>
      <c r="TRF71" s="1453"/>
      <c r="TRG71" s="1454"/>
      <c r="TRH71" s="666"/>
      <c r="TRI71" s="666"/>
      <c r="TRJ71" s="666"/>
      <c r="TRK71" s="1455"/>
      <c r="TRL71" s="666"/>
      <c r="TRM71" s="666"/>
      <c r="TRN71" s="666"/>
      <c r="TRO71" s="666"/>
      <c r="TRP71" s="666"/>
      <c r="TRQ71" s="666"/>
      <c r="TRR71" s="666"/>
      <c r="TRS71" s="666"/>
      <c r="TRT71" s="666"/>
      <c r="TRU71" s="1453"/>
      <c r="TRV71" s="1453"/>
      <c r="TRW71" s="1453"/>
      <c r="TRX71" s="1454"/>
      <c r="TRY71" s="666"/>
      <c r="TRZ71" s="666"/>
      <c r="TSA71" s="666"/>
      <c r="TSB71" s="1455"/>
      <c r="TSC71" s="666"/>
      <c r="TSD71" s="666"/>
      <c r="TSE71" s="666"/>
      <c r="TSF71" s="666"/>
      <c r="TSG71" s="666"/>
      <c r="TSH71" s="666"/>
      <c r="TSI71" s="666"/>
      <c r="TSJ71" s="666"/>
      <c r="TSK71" s="666"/>
      <c r="TSL71" s="1453"/>
      <c r="TSM71" s="1453"/>
      <c r="TSN71" s="1453"/>
      <c r="TSO71" s="1454"/>
      <c r="TSP71" s="666"/>
      <c r="TSQ71" s="666"/>
      <c r="TSR71" s="666"/>
      <c r="TSS71" s="1455"/>
      <c r="TST71" s="666"/>
      <c r="TSU71" s="666"/>
      <c r="TSV71" s="666"/>
      <c r="TSW71" s="666"/>
      <c r="TSX71" s="666"/>
      <c r="TSY71" s="666"/>
      <c r="TSZ71" s="666"/>
      <c r="TTA71" s="666"/>
      <c r="TTB71" s="666"/>
      <c r="TTC71" s="1453"/>
      <c r="TTD71" s="1453"/>
      <c r="TTE71" s="1453"/>
      <c r="TTF71" s="1454"/>
      <c r="TTG71" s="666"/>
      <c r="TTH71" s="666"/>
      <c r="TTI71" s="666"/>
      <c r="TTJ71" s="1455"/>
      <c r="TTK71" s="666"/>
      <c r="TTL71" s="666"/>
      <c r="TTM71" s="666"/>
      <c r="TTN71" s="666"/>
      <c r="TTO71" s="666"/>
      <c r="TTP71" s="666"/>
      <c r="TTQ71" s="666"/>
      <c r="TTR71" s="666"/>
      <c r="TTS71" s="666"/>
      <c r="TTT71" s="1453"/>
      <c r="TTU71" s="1453"/>
      <c r="TTV71" s="1453"/>
      <c r="TTW71" s="1454"/>
      <c r="TTX71" s="666"/>
      <c r="TTY71" s="666"/>
      <c r="TTZ71" s="666"/>
      <c r="TUA71" s="1455"/>
      <c r="TUB71" s="666"/>
      <c r="TUC71" s="666"/>
      <c r="TUD71" s="666"/>
      <c r="TUE71" s="666"/>
      <c r="TUF71" s="666"/>
      <c r="TUG71" s="666"/>
      <c r="TUH71" s="666"/>
      <c r="TUI71" s="666"/>
      <c r="TUJ71" s="666"/>
      <c r="TUK71" s="1453"/>
      <c r="TUL71" s="1453"/>
      <c r="TUM71" s="1453"/>
      <c r="TUN71" s="1454"/>
      <c r="TUO71" s="666"/>
      <c r="TUP71" s="666"/>
      <c r="TUQ71" s="666"/>
      <c r="TUR71" s="1455"/>
      <c r="TUS71" s="666"/>
      <c r="TUT71" s="666"/>
      <c r="TUU71" s="666"/>
      <c r="TUV71" s="666"/>
      <c r="TUW71" s="666"/>
      <c r="TUX71" s="666"/>
      <c r="TUY71" s="666"/>
      <c r="TUZ71" s="666"/>
      <c r="TVA71" s="666"/>
      <c r="TVB71" s="1453"/>
      <c r="TVC71" s="1453"/>
      <c r="TVD71" s="1453"/>
      <c r="TVE71" s="1454"/>
      <c r="TVF71" s="666"/>
      <c r="TVG71" s="666"/>
      <c r="TVH71" s="666"/>
      <c r="TVI71" s="1455"/>
      <c r="TVJ71" s="666"/>
      <c r="TVK71" s="666"/>
      <c r="TVL71" s="666"/>
      <c r="TVM71" s="666"/>
      <c r="TVN71" s="666"/>
      <c r="TVO71" s="666"/>
      <c r="TVP71" s="666"/>
      <c r="TVQ71" s="666"/>
      <c r="TVR71" s="666"/>
      <c r="TVS71" s="1453"/>
      <c r="TVT71" s="1453"/>
      <c r="TVU71" s="1453"/>
      <c r="TVV71" s="1454"/>
      <c r="TVW71" s="666"/>
      <c r="TVX71" s="666"/>
      <c r="TVY71" s="666"/>
      <c r="TVZ71" s="1455"/>
      <c r="TWA71" s="666"/>
      <c r="TWB71" s="666"/>
      <c r="TWC71" s="666"/>
      <c r="TWD71" s="666"/>
      <c r="TWE71" s="666"/>
      <c r="TWF71" s="666"/>
      <c r="TWG71" s="666"/>
      <c r="TWH71" s="666"/>
      <c r="TWI71" s="666"/>
      <c r="TWJ71" s="1453"/>
      <c r="TWK71" s="1453"/>
      <c r="TWL71" s="1453"/>
      <c r="TWM71" s="1454"/>
      <c r="TWN71" s="666"/>
      <c r="TWO71" s="666"/>
      <c r="TWP71" s="666"/>
      <c r="TWQ71" s="1455"/>
      <c r="TWR71" s="666"/>
      <c r="TWS71" s="666"/>
      <c r="TWT71" s="666"/>
      <c r="TWU71" s="666"/>
      <c r="TWV71" s="666"/>
      <c r="TWW71" s="666"/>
      <c r="TWX71" s="666"/>
      <c r="TWY71" s="666"/>
      <c r="TWZ71" s="666"/>
      <c r="TXA71" s="1453"/>
      <c r="TXB71" s="1453"/>
      <c r="TXC71" s="1453"/>
      <c r="TXD71" s="1454"/>
      <c r="TXE71" s="666"/>
      <c r="TXF71" s="666"/>
      <c r="TXG71" s="666"/>
      <c r="TXH71" s="1455"/>
      <c r="TXI71" s="666"/>
      <c r="TXJ71" s="666"/>
      <c r="TXK71" s="666"/>
      <c r="TXL71" s="666"/>
      <c r="TXM71" s="666"/>
      <c r="TXN71" s="666"/>
      <c r="TXO71" s="666"/>
      <c r="TXP71" s="666"/>
      <c r="TXQ71" s="666"/>
      <c r="TXR71" s="1453"/>
      <c r="TXS71" s="1453"/>
      <c r="TXT71" s="1453"/>
      <c r="TXU71" s="1454"/>
      <c r="TXV71" s="666"/>
      <c r="TXW71" s="666"/>
      <c r="TXX71" s="666"/>
      <c r="TXY71" s="1455"/>
      <c r="TXZ71" s="666"/>
      <c r="TYA71" s="666"/>
      <c r="TYB71" s="666"/>
      <c r="TYC71" s="666"/>
      <c r="TYD71" s="666"/>
      <c r="TYE71" s="666"/>
      <c r="TYF71" s="666"/>
      <c r="TYG71" s="666"/>
      <c r="TYH71" s="666"/>
      <c r="TYI71" s="1453"/>
      <c r="TYJ71" s="1453"/>
      <c r="TYK71" s="1453"/>
      <c r="TYL71" s="1454"/>
      <c r="TYM71" s="666"/>
      <c r="TYN71" s="666"/>
      <c r="TYO71" s="666"/>
      <c r="TYP71" s="1455"/>
      <c r="TYQ71" s="666"/>
      <c r="TYR71" s="666"/>
      <c r="TYS71" s="666"/>
      <c r="TYT71" s="666"/>
      <c r="TYU71" s="666"/>
      <c r="TYV71" s="666"/>
      <c r="TYW71" s="666"/>
      <c r="TYX71" s="666"/>
      <c r="TYY71" s="666"/>
      <c r="TYZ71" s="1453"/>
      <c r="TZA71" s="1453"/>
      <c r="TZB71" s="1453"/>
      <c r="TZC71" s="1454"/>
      <c r="TZD71" s="666"/>
      <c r="TZE71" s="666"/>
      <c r="TZF71" s="666"/>
      <c r="TZG71" s="1455"/>
      <c r="TZH71" s="666"/>
      <c r="TZI71" s="666"/>
      <c r="TZJ71" s="666"/>
      <c r="TZK71" s="666"/>
      <c r="TZL71" s="666"/>
      <c r="TZM71" s="666"/>
      <c r="TZN71" s="666"/>
      <c r="TZO71" s="666"/>
      <c r="TZP71" s="666"/>
      <c r="TZQ71" s="1453"/>
      <c r="TZR71" s="1453"/>
      <c r="TZS71" s="1453"/>
      <c r="TZT71" s="1454"/>
      <c r="TZU71" s="666"/>
      <c r="TZV71" s="666"/>
      <c r="TZW71" s="666"/>
      <c r="TZX71" s="1455"/>
      <c r="TZY71" s="666"/>
      <c r="TZZ71" s="666"/>
      <c r="UAA71" s="666"/>
      <c r="UAB71" s="666"/>
      <c r="UAC71" s="666"/>
      <c r="UAD71" s="666"/>
      <c r="UAE71" s="666"/>
      <c r="UAF71" s="666"/>
      <c r="UAG71" s="666"/>
      <c r="UAH71" s="1453"/>
      <c r="UAI71" s="1453"/>
      <c r="UAJ71" s="1453"/>
      <c r="UAK71" s="1454"/>
      <c r="UAL71" s="666"/>
      <c r="UAM71" s="666"/>
      <c r="UAN71" s="666"/>
      <c r="UAO71" s="1455"/>
      <c r="UAP71" s="666"/>
      <c r="UAQ71" s="666"/>
      <c r="UAR71" s="666"/>
      <c r="UAS71" s="666"/>
      <c r="UAT71" s="666"/>
      <c r="UAU71" s="666"/>
      <c r="UAV71" s="666"/>
      <c r="UAW71" s="666"/>
      <c r="UAX71" s="666"/>
      <c r="UAY71" s="1453"/>
      <c r="UAZ71" s="1453"/>
      <c r="UBA71" s="1453"/>
      <c r="UBB71" s="1454"/>
      <c r="UBC71" s="666"/>
      <c r="UBD71" s="666"/>
      <c r="UBE71" s="666"/>
      <c r="UBF71" s="1455"/>
      <c r="UBG71" s="666"/>
      <c r="UBH71" s="666"/>
      <c r="UBI71" s="666"/>
      <c r="UBJ71" s="666"/>
      <c r="UBK71" s="666"/>
      <c r="UBL71" s="666"/>
      <c r="UBM71" s="666"/>
      <c r="UBN71" s="666"/>
      <c r="UBO71" s="666"/>
      <c r="UBP71" s="1453"/>
      <c r="UBQ71" s="1453"/>
      <c r="UBR71" s="1453"/>
      <c r="UBS71" s="1454"/>
      <c r="UBT71" s="666"/>
      <c r="UBU71" s="666"/>
      <c r="UBV71" s="666"/>
      <c r="UBW71" s="1455"/>
      <c r="UBX71" s="666"/>
      <c r="UBY71" s="666"/>
      <c r="UBZ71" s="666"/>
      <c r="UCA71" s="666"/>
      <c r="UCB71" s="666"/>
      <c r="UCC71" s="666"/>
      <c r="UCD71" s="666"/>
      <c r="UCE71" s="666"/>
      <c r="UCF71" s="666"/>
      <c r="UCG71" s="1453"/>
      <c r="UCH71" s="1453"/>
      <c r="UCI71" s="1453"/>
      <c r="UCJ71" s="1454"/>
      <c r="UCK71" s="666"/>
      <c r="UCL71" s="666"/>
      <c r="UCM71" s="666"/>
      <c r="UCN71" s="1455"/>
      <c r="UCO71" s="666"/>
      <c r="UCP71" s="666"/>
      <c r="UCQ71" s="666"/>
      <c r="UCR71" s="666"/>
      <c r="UCS71" s="666"/>
      <c r="UCT71" s="666"/>
      <c r="UCU71" s="666"/>
      <c r="UCV71" s="666"/>
      <c r="UCW71" s="666"/>
      <c r="UCX71" s="1453"/>
      <c r="UCY71" s="1453"/>
      <c r="UCZ71" s="1453"/>
      <c r="UDA71" s="1454"/>
      <c r="UDB71" s="666"/>
      <c r="UDC71" s="666"/>
      <c r="UDD71" s="666"/>
      <c r="UDE71" s="1455"/>
      <c r="UDF71" s="666"/>
      <c r="UDG71" s="666"/>
      <c r="UDH71" s="666"/>
      <c r="UDI71" s="666"/>
      <c r="UDJ71" s="666"/>
      <c r="UDK71" s="666"/>
      <c r="UDL71" s="666"/>
      <c r="UDM71" s="666"/>
      <c r="UDN71" s="666"/>
      <c r="UDO71" s="1453"/>
      <c r="UDP71" s="1453"/>
      <c r="UDQ71" s="1453"/>
      <c r="UDR71" s="1454"/>
      <c r="UDS71" s="666"/>
      <c r="UDT71" s="666"/>
      <c r="UDU71" s="666"/>
      <c r="UDV71" s="1455"/>
      <c r="UDW71" s="666"/>
      <c r="UDX71" s="666"/>
      <c r="UDY71" s="666"/>
      <c r="UDZ71" s="666"/>
      <c r="UEA71" s="666"/>
      <c r="UEB71" s="666"/>
      <c r="UEC71" s="666"/>
      <c r="UED71" s="666"/>
      <c r="UEE71" s="666"/>
      <c r="UEF71" s="1453"/>
      <c r="UEG71" s="1453"/>
      <c r="UEH71" s="1453"/>
      <c r="UEI71" s="1454"/>
      <c r="UEJ71" s="666"/>
      <c r="UEK71" s="666"/>
      <c r="UEL71" s="666"/>
      <c r="UEM71" s="1455"/>
      <c r="UEN71" s="666"/>
      <c r="UEO71" s="666"/>
      <c r="UEP71" s="666"/>
      <c r="UEQ71" s="666"/>
      <c r="UER71" s="666"/>
      <c r="UES71" s="666"/>
      <c r="UET71" s="666"/>
      <c r="UEU71" s="666"/>
      <c r="UEV71" s="666"/>
      <c r="UEW71" s="1453"/>
      <c r="UEX71" s="1453"/>
      <c r="UEY71" s="1453"/>
      <c r="UEZ71" s="1454"/>
      <c r="UFA71" s="666"/>
      <c r="UFB71" s="666"/>
      <c r="UFC71" s="666"/>
      <c r="UFD71" s="1455"/>
      <c r="UFE71" s="666"/>
      <c r="UFF71" s="666"/>
      <c r="UFG71" s="666"/>
      <c r="UFH71" s="666"/>
      <c r="UFI71" s="666"/>
      <c r="UFJ71" s="666"/>
      <c r="UFK71" s="666"/>
      <c r="UFL71" s="666"/>
      <c r="UFM71" s="666"/>
      <c r="UFN71" s="1453"/>
      <c r="UFO71" s="1453"/>
      <c r="UFP71" s="1453"/>
      <c r="UFQ71" s="1454"/>
      <c r="UFR71" s="666"/>
      <c r="UFS71" s="666"/>
      <c r="UFT71" s="666"/>
      <c r="UFU71" s="1455"/>
      <c r="UFV71" s="666"/>
      <c r="UFW71" s="666"/>
      <c r="UFX71" s="666"/>
      <c r="UFY71" s="666"/>
      <c r="UFZ71" s="666"/>
      <c r="UGA71" s="666"/>
      <c r="UGB71" s="666"/>
      <c r="UGC71" s="666"/>
      <c r="UGD71" s="666"/>
      <c r="UGE71" s="1453"/>
      <c r="UGF71" s="1453"/>
      <c r="UGG71" s="1453"/>
      <c r="UGH71" s="1454"/>
      <c r="UGI71" s="666"/>
      <c r="UGJ71" s="666"/>
      <c r="UGK71" s="666"/>
      <c r="UGL71" s="1455"/>
      <c r="UGM71" s="666"/>
      <c r="UGN71" s="666"/>
      <c r="UGO71" s="666"/>
      <c r="UGP71" s="666"/>
      <c r="UGQ71" s="666"/>
      <c r="UGR71" s="666"/>
      <c r="UGS71" s="666"/>
      <c r="UGT71" s="666"/>
      <c r="UGU71" s="666"/>
      <c r="UGV71" s="1453"/>
      <c r="UGW71" s="1453"/>
      <c r="UGX71" s="1453"/>
      <c r="UGY71" s="1454"/>
      <c r="UGZ71" s="666"/>
      <c r="UHA71" s="666"/>
      <c r="UHB71" s="666"/>
      <c r="UHC71" s="1455"/>
      <c r="UHD71" s="666"/>
      <c r="UHE71" s="666"/>
      <c r="UHF71" s="666"/>
      <c r="UHG71" s="666"/>
      <c r="UHH71" s="666"/>
      <c r="UHI71" s="666"/>
      <c r="UHJ71" s="666"/>
      <c r="UHK71" s="666"/>
      <c r="UHL71" s="666"/>
      <c r="UHM71" s="1453"/>
      <c r="UHN71" s="1453"/>
      <c r="UHO71" s="1453"/>
      <c r="UHP71" s="1454"/>
      <c r="UHQ71" s="666"/>
      <c r="UHR71" s="666"/>
      <c r="UHS71" s="666"/>
      <c r="UHT71" s="1455"/>
      <c r="UHU71" s="666"/>
      <c r="UHV71" s="666"/>
      <c r="UHW71" s="666"/>
      <c r="UHX71" s="666"/>
      <c r="UHY71" s="666"/>
      <c r="UHZ71" s="666"/>
      <c r="UIA71" s="666"/>
      <c r="UIB71" s="666"/>
      <c r="UIC71" s="666"/>
      <c r="UID71" s="1453"/>
      <c r="UIE71" s="1453"/>
      <c r="UIF71" s="1453"/>
      <c r="UIG71" s="1454"/>
      <c r="UIH71" s="666"/>
      <c r="UII71" s="666"/>
      <c r="UIJ71" s="666"/>
      <c r="UIK71" s="1455"/>
      <c r="UIL71" s="666"/>
      <c r="UIM71" s="666"/>
      <c r="UIN71" s="666"/>
      <c r="UIO71" s="666"/>
      <c r="UIP71" s="666"/>
      <c r="UIQ71" s="666"/>
      <c r="UIR71" s="666"/>
      <c r="UIS71" s="666"/>
      <c r="UIT71" s="666"/>
      <c r="UIU71" s="1453"/>
      <c r="UIV71" s="1453"/>
      <c r="UIW71" s="1453"/>
      <c r="UIX71" s="1454"/>
      <c r="UIY71" s="666"/>
      <c r="UIZ71" s="666"/>
      <c r="UJA71" s="666"/>
      <c r="UJB71" s="1455"/>
      <c r="UJC71" s="666"/>
      <c r="UJD71" s="666"/>
      <c r="UJE71" s="666"/>
      <c r="UJF71" s="666"/>
      <c r="UJG71" s="666"/>
      <c r="UJH71" s="666"/>
      <c r="UJI71" s="666"/>
      <c r="UJJ71" s="666"/>
      <c r="UJK71" s="666"/>
      <c r="UJL71" s="1453"/>
      <c r="UJM71" s="1453"/>
      <c r="UJN71" s="1453"/>
      <c r="UJO71" s="1454"/>
      <c r="UJP71" s="666"/>
      <c r="UJQ71" s="666"/>
      <c r="UJR71" s="666"/>
      <c r="UJS71" s="1455"/>
      <c r="UJT71" s="666"/>
      <c r="UJU71" s="666"/>
      <c r="UJV71" s="666"/>
      <c r="UJW71" s="666"/>
      <c r="UJX71" s="666"/>
      <c r="UJY71" s="666"/>
      <c r="UJZ71" s="666"/>
      <c r="UKA71" s="666"/>
      <c r="UKB71" s="666"/>
      <c r="UKC71" s="1453"/>
      <c r="UKD71" s="1453"/>
      <c r="UKE71" s="1453"/>
      <c r="UKF71" s="1454"/>
      <c r="UKG71" s="666"/>
      <c r="UKH71" s="666"/>
      <c r="UKI71" s="666"/>
      <c r="UKJ71" s="1455"/>
      <c r="UKK71" s="666"/>
      <c r="UKL71" s="666"/>
      <c r="UKM71" s="666"/>
      <c r="UKN71" s="666"/>
      <c r="UKO71" s="666"/>
      <c r="UKP71" s="666"/>
      <c r="UKQ71" s="666"/>
      <c r="UKR71" s="666"/>
      <c r="UKS71" s="666"/>
      <c r="UKT71" s="1453"/>
      <c r="UKU71" s="1453"/>
      <c r="UKV71" s="1453"/>
      <c r="UKW71" s="1454"/>
      <c r="UKX71" s="666"/>
      <c r="UKY71" s="666"/>
      <c r="UKZ71" s="666"/>
      <c r="ULA71" s="1455"/>
      <c r="ULB71" s="666"/>
      <c r="ULC71" s="666"/>
      <c r="ULD71" s="666"/>
      <c r="ULE71" s="666"/>
      <c r="ULF71" s="666"/>
      <c r="ULG71" s="666"/>
      <c r="ULH71" s="666"/>
      <c r="ULI71" s="666"/>
      <c r="ULJ71" s="666"/>
      <c r="ULK71" s="1453"/>
      <c r="ULL71" s="1453"/>
      <c r="ULM71" s="1453"/>
      <c r="ULN71" s="1454"/>
      <c r="ULO71" s="666"/>
      <c r="ULP71" s="666"/>
      <c r="ULQ71" s="666"/>
      <c r="ULR71" s="1455"/>
      <c r="ULS71" s="666"/>
      <c r="ULT71" s="666"/>
      <c r="ULU71" s="666"/>
      <c r="ULV71" s="666"/>
      <c r="ULW71" s="666"/>
      <c r="ULX71" s="666"/>
      <c r="ULY71" s="666"/>
      <c r="ULZ71" s="666"/>
      <c r="UMA71" s="666"/>
      <c r="UMB71" s="1453"/>
      <c r="UMC71" s="1453"/>
      <c r="UMD71" s="1453"/>
      <c r="UME71" s="1454"/>
      <c r="UMF71" s="666"/>
      <c r="UMG71" s="666"/>
      <c r="UMH71" s="666"/>
      <c r="UMI71" s="1455"/>
      <c r="UMJ71" s="666"/>
      <c r="UMK71" s="666"/>
      <c r="UML71" s="666"/>
      <c r="UMM71" s="666"/>
      <c r="UMN71" s="666"/>
      <c r="UMO71" s="666"/>
      <c r="UMP71" s="666"/>
      <c r="UMQ71" s="666"/>
      <c r="UMR71" s="666"/>
      <c r="UMS71" s="1453"/>
      <c r="UMT71" s="1453"/>
      <c r="UMU71" s="1453"/>
      <c r="UMV71" s="1454"/>
      <c r="UMW71" s="666"/>
      <c r="UMX71" s="666"/>
      <c r="UMY71" s="666"/>
      <c r="UMZ71" s="1455"/>
      <c r="UNA71" s="666"/>
      <c r="UNB71" s="666"/>
      <c r="UNC71" s="666"/>
      <c r="UND71" s="666"/>
      <c r="UNE71" s="666"/>
      <c r="UNF71" s="666"/>
      <c r="UNG71" s="666"/>
      <c r="UNH71" s="666"/>
      <c r="UNI71" s="666"/>
      <c r="UNJ71" s="1453"/>
      <c r="UNK71" s="1453"/>
      <c r="UNL71" s="1453"/>
      <c r="UNM71" s="1454"/>
      <c r="UNN71" s="666"/>
      <c r="UNO71" s="666"/>
      <c r="UNP71" s="666"/>
      <c r="UNQ71" s="1455"/>
      <c r="UNR71" s="666"/>
      <c r="UNS71" s="666"/>
      <c r="UNT71" s="666"/>
      <c r="UNU71" s="666"/>
      <c r="UNV71" s="666"/>
      <c r="UNW71" s="666"/>
      <c r="UNX71" s="666"/>
      <c r="UNY71" s="666"/>
      <c r="UNZ71" s="666"/>
      <c r="UOA71" s="1453"/>
      <c r="UOB71" s="1453"/>
      <c r="UOC71" s="1453"/>
      <c r="UOD71" s="1454"/>
      <c r="UOE71" s="666"/>
      <c r="UOF71" s="666"/>
      <c r="UOG71" s="666"/>
      <c r="UOH71" s="1455"/>
      <c r="UOI71" s="666"/>
      <c r="UOJ71" s="666"/>
      <c r="UOK71" s="666"/>
      <c r="UOL71" s="666"/>
      <c r="UOM71" s="666"/>
      <c r="UON71" s="666"/>
      <c r="UOO71" s="666"/>
      <c r="UOP71" s="666"/>
      <c r="UOQ71" s="666"/>
      <c r="UOR71" s="1453"/>
      <c r="UOS71" s="1453"/>
      <c r="UOT71" s="1453"/>
      <c r="UOU71" s="1454"/>
      <c r="UOV71" s="666"/>
      <c r="UOW71" s="666"/>
      <c r="UOX71" s="666"/>
      <c r="UOY71" s="1455"/>
      <c r="UOZ71" s="666"/>
      <c r="UPA71" s="666"/>
      <c r="UPB71" s="666"/>
      <c r="UPC71" s="666"/>
      <c r="UPD71" s="666"/>
      <c r="UPE71" s="666"/>
      <c r="UPF71" s="666"/>
      <c r="UPG71" s="666"/>
      <c r="UPH71" s="666"/>
      <c r="UPI71" s="1453"/>
      <c r="UPJ71" s="1453"/>
      <c r="UPK71" s="1453"/>
      <c r="UPL71" s="1454"/>
      <c r="UPM71" s="666"/>
      <c r="UPN71" s="666"/>
      <c r="UPO71" s="666"/>
      <c r="UPP71" s="1455"/>
      <c r="UPQ71" s="666"/>
      <c r="UPR71" s="666"/>
      <c r="UPS71" s="666"/>
      <c r="UPT71" s="666"/>
      <c r="UPU71" s="666"/>
      <c r="UPV71" s="666"/>
      <c r="UPW71" s="666"/>
      <c r="UPX71" s="666"/>
      <c r="UPY71" s="666"/>
      <c r="UPZ71" s="1453"/>
      <c r="UQA71" s="1453"/>
      <c r="UQB71" s="1453"/>
      <c r="UQC71" s="1454"/>
      <c r="UQD71" s="666"/>
      <c r="UQE71" s="666"/>
      <c r="UQF71" s="666"/>
      <c r="UQG71" s="1455"/>
      <c r="UQH71" s="666"/>
      <c r="UQI71" s="666"/>
      <c r="UQJ71" s="666"/>
      <c r="UQK71" s="666"/>
      <c r="UQL71" s="666"/>
      <c r="UQM71" s="666"/>
      <c r="UQN71" s="666"/>
      <c r="UQO71" s="666"/>
      <c r="UQP71" s="666"/>
      <c r="UQQ71" s="1453"/>
      <c r="UQR71" s="1453"/>
      <c r="UQS71" s="1453"/>
      <c r="UQT71" s="1454"/>
      <c r="UQU71" s="666"/>
      <c r="UQV71" s="666"/>
      <c r="UQW71" s="666"/>
      <c r="UQX71" s="1455"/>
      <c r="UQY71" s="666"/>
      <c r="UQZ71" s="666"/>
      <c r="URA71" s="666"/>
      <c r="URB71" s="666"/>
      <c r="URC71" s="666"/>
      <c r="URD71" s="666"/>
      <c r="URE71" s="666"/>
      <c r="URF71" s="666"/>
      <c r="URG71" s="666"/>
      <c r="URH71" s="1453"/>
      <c r="URI71" s="1453"/>
      <c r="URJ71" s="1453"/>
      <c r="URK71" s="1454"/>
      <c r="URL71" s="666"/>
      <c r="URM71" s="666"/>
      <c r="URN71" s="666"/>
      <c r="URO71" s="1455"/>
      <c r="URP71" s="666"/>
      <c r="URQ71" s="666"/>
      <c r="URR71" s="666"/>
      <c r="URS71" s="666"/>
      <c r="URT71" s="666"/>
      <c r="URU71" s="666"/>
      <c r="URV71" s="666"/>
      <c r="URW71" s="666"/>
      <c r="URX71" s="666"/>
      <c r="URY71" s="1453"/>
      <c r="URZ71" s="1453"/>
      <c r="USA71" s="1453"/>
      <c r="USB71" s="1454"/>
      <c r="USC71" s="666"/>
      <c r="USD71" s="666"/>
      <c r="USE71" s="666"/>
      <c r="USF71" s="1455"/>
      <c r="USG71" s="666"/>
      <c r="USH71" s="666"/>
      <c r="USI71" s="666"/>
      <c r="USJ71" s="666"/>
      <c r="USK71" s="666"/>
      <c r="USL71" s="666"/>
      <c r="USM71" s="666"/>
      <c r="USN71" s="666"/>
      <c r="USO71" s="666"/>
      <c r="USP71" s="1453"/>
      <c r="USQ71" s="1453"/>
      <c r="USR71" s="1453"/>
      <c r="USS71" s="1454"/>
      <c r="UST71" s="666"/>
      <c r="USU71" s="666"/>
      <c r="USV71" s="666"/>
      <c r="USW71" s="1455"/>
      <c r="USX71" s="666"/>
      <c r="USY71" s="666"/>
      <c r="USZ71" s="666"/>
      <c r="UTA71" s="666"/>
      <c r="UTB71" s="666"/>
      <c r="UTC71" s="666"/>
      <c r="UTD71" s="666"/>
      <c r="UTE71" s="666"/>
      <c r="UTF71" s="666"/>
      <c r="UTG71" s="1453"/>
      <c r="UTH71" s="1453"/>
      <c r="UTI71" s="1453"/>
      <c r="UTJ71" s="1454"/>
      <c r="UTK71" s="666"/>
      <c r="UTL71" s="666"/>
      <c r="UTM71" s="666"/>
      <c r="UTN71" s="1455"/>
      <c r="UTO71" s="666"/>
      <c r="UTP71" s="666"/>
      <c r="UTQ71" s="666"/>
      <c r="UTR71" s="666"/>
      <c r="UTS71" s="666"/>
      <c r="UTT71" s="666"/>
      <c r="UTU71" s="666"/>
      <c r="UTV71" s="666"/>
      <c r="UTW71" s="666"/>
      <c r="UTX71" s="1453"/>
      <c r="UTY71" s="1453"/>
      <c r="UTZ71" s="1453"/>
      <c r="UUA71" s="1454"/>
      <c r="UUB71" s="666"/>
      <c r="UUC71" s="666"/>
      <c r="UUD71" s="666"/>
      <c r="UUE71" s="1455"/>
      <c r="UUF71" s="666"/>
      <c r="UUG71" s="666"/>
      <c r="UUH71" s="666"/>
      <c r="UUI71" s="666"/>
      <c r="UUJ71" s="666"/>
      <c r="UUK71" s="666"/>
      <c r="UUL71" s="666"/>
      <c r="UUM71" s="666"/>
      <c r="UUN71" s="666"/>
      <c r="UUO71" s="1453"/>
      <c r="UUP71" s="1453"/>
      <c r="UUQ71" s="1453"/>
      <c r="UUR71" s="1454"/>
      <c r="UUS71" s="666"/>
      <c r="UUT71" s="666"/>
      <c r="UUU71" s="666"/>
      <c r="UUV71" s="1455"/>
      <c r="UUW71" s="666"/>
      <c r="UUX71" s="666"/>
      <c r="UUY71" s="666"/>
      <c r="UUZ71" s="666"/>
      <c r="UVA71" s="666"/>
      <c r="UVB71" s="666"/>
      <c r="UVC71" s="666"/>
      <c r="UVD71" s="666"/>
      <c r="UVE71" s="666"/>
      <c r="UVF71" s="1453"/>
      <c r="UVG71" s="1453"/>
      <c r="UVH71" s="1453"/>
      <c r="UVI71" s="1454"/>
      <c r="UVJ71" s="666"/>
      <c r="UVK71" s="666"/>
      <c r="UVL71" s="666"/>
      <c r="UVM71" s="1455"/>
      <c r="UVN71" s="666"/>
      <c r="UVO71" s="666"/>
      <c r="UVP71" s="666"/>
      <c r="UVQ71" s="666"/>
      <c r="UVR71" s="666"/>
      <c r="UVS71" s="666"/>
      <c r="UVT71" s="666"/>
      <c r="UVU71" s="666"/>
      <c r="UVV71" s="666"/>
      <c r="UVW71" s="1453"/>
      <c r="UVX71" s="1453"/>
      <c r="UVY71" s="1453"/>
      <c r="UVZ71" s="1454"/>
      <c r="UWA71" s="666"/>
      <c r="UWB71" s="666"/>
      <c r="UWC71" s="666"/>
      <c r="UWD71" s="1455"/>
      <c r="UWE71" s="666"/>
      <c r="UWF71" s="666"/>
      <c r="UWG71" s="666"/>
      <c r="UWH71" s="666"/>
      <c r="UWI71" s="666"/>
      <c r="UWJ71" s="666"/>
      <c r="UWK71" s="666"/>
      <c r="UWL71" s="666"/>
      <c r="UWM71" s="666"/>
      <c r="UWN71" s="1453"/>
      <c r="UWO71" s="1453"/>
      <c r="UWP71" s="1453"/>
      <c r="UWQ71" s="1454"/>
      <c r="UWR71" s="666"/>
      <c r="UWS71" s="666"/>
      <c r="UWT71" s="666"/>
      <c r="UWU71" s="1455"/>
      <c r="UWV71" s="666"/>
      <c r="UWW71" s="666"/>
      <c r="UWX71" s="666"/>
      <c r="UWY71" s="666"/>
      <c r="UWZ71" s="666"/>
      <c r="UXA71" s="666"/>
      <c r="UXB71" s="666"/>
      <c r="UXC71" s="666"/>
      <c r="UXD71" s="666"/>
      <c r="UXE71" s="1453"/>
      <c r="UXF71" s="1453"/>
      <c r="UXG71" s="1453"/>
      <c r="UXH71" s="1454"/>
      <c r="UXI71" s="666"/>
      <c r="UXJ71" s="666"/>
      <c r="UXK71" s="666"/>
      <c r="UXL71" s="1455"/>
      <c r="UXM71" s="666"/>
      <c r="UXN71" s="666"/>
      <c r="UXO71" s="666"/>
      <c r="UXP71" s="666"/>
      <c r="UXQ71" s="666"/>
      <c r="UXR71" s="666"/>
      <c r="UXS71" s="666"/>
      <c r="UXT71" s="666"/>
      <c r="UXU71" s="666"/>
      <c r="UXV71" s="1453"/>
      <c r="UXW71" s="1453"/>
      <c r="UXX71" s="1453"/>
      <c r="UXY71" s="1454"/>
      <c r="UXZ71" s="666"/>
      <c r="UYA71" s="666"/>
      <c r="UYB71" s="666"/>
      <c r="UYC71" s="1455"/>
      <c r="UYD71" s="666"/>
      <c r="UYE71" s="666"/>
      <c r="UYF71" s="666"/>
      <c r="UYG71" s="666"/>
      <c r="UYH71" s="666"/>
      <c r="UYI71" s="666"/>
      <c r="UYJ71" s="666"/>
      <c r="UYK71" s="666"/>
      <c r="UYL71" s="666"/>
      <c r="UYM71" s="1453"/>
      <c r="UYN71" s="1453"/>
      <c r="UYO71" s="1453"/>
      <c r="UYP71" s="1454"/>
      <c r="UYQ71" s="666"/>
      <c r="UYR71" s="666"/>
      <c r="UYS71" s="666"/>
      <c r="UYT71" s="1455"/>
      <c r="UYU71" s="666"/>
      <c r="UYV71" s="666"/>
      <c r="UYW71" s="666"/>
      <c r="UYX71" s="666"/>
      <c r="UYY71" s="666"/>
      <c r="UYZ71" s="666"/>
      <c r="UZA71" s="666"/>
      <c r="UZB71" s="666"/>
      <c r="UZC71" s="666"/>
      <c r="UZD71" s="1453"/>
      <c r="UZE71" s="1453"/>
      <c r="UZF71" s="1453"/>
      <c r="UZG71" s="1454"/>
      <c r="UZH71" s="666"/>
      <c r="UZI71" s="666"/>
      <c r="UZJ71" s="666"/>
      <c r="UZK71" s="1455"/>
      <c r="UZL71" s="666"/>
      <c r="UZM71" s="666"/>
      <c r="UZN71" s="666"/>
      <c r="UZO71" s="666"/>
      <c r="UZP71" s="666"/>
      <c r="UZQ71" s="666"/>
      <c r="UZR71" s="666"/>
      <c r="UZS71" s="666"/>
      <c r="UZT71" s="666"/>
      <c r="UZU71" s="1453"/>
      <c r="UZV71" s="1453"/>
      <c r="UZW71" s="1453"/>
      <c r="UZX71" s="1454"/>
      <c r="UZY71" s="666"/>
      <c r="UZZ71" s="666"/>
      <c r="VAA71" s="666"/>
      <c r="VAB71" s="1455"/>
      <c r="VAC71" s="666"/>
      <c r="VAD71" s="666"/>
      <c r="VAE71" s="666"/>
      <c r="VAF71" s="666"/>
      <c r="VAG71" s="666"/>
      <c r="VAH71" s="666"/>
      <c r="VAI71" s="666"/>
      <c r="VAJ71" s="666"/>
      <c r="VAK71" s="666"/>
      <c r="VAL71" s="1453"/>
      <c r="VAM71" s="1453"/>
      <c r="VAN71" s="1453"/>
      <c r="VAO71" s="1454"/>
      <c r="VAP71" s="666"/>
      <c r="VAQ71" s="666"/>
      <c r="VAR71" s="666"/>
      <c r="VAS71" s="1455"/>
      <c r="VAT71" s="666"/>
      <c r="VAU71" s="666"/>
      <c r="VAV71" s="666"/>
      <c r="VAW71" s="666"/>
      <c r="VAX71" s="666"/>
      <c r="VAY71" s="666"/>
      <c r="VAZ71" s="666"/>
      <c r="VBA71" s="666"/>
      <c r="VBB71" s="666"/>
      <c r="VBC71" s="1453"/>
      <c r="VBD71" s="1453"/>
      <c r="VBE71" s="1453"/>
      <c r="VBF71" s="1454"/>
      <c r="VBG71" s="666"/>
      <c r="VBH71" s="666"/>
      <c r="VBI71" s="666"/>
      <c r="VBJ71" s="1455"/>
      <c r="VBK71" s="666"/>
      <c r="VBL71" s="666"/>
      <c r="VBM71" s="666"/>
      <c r="VBN71" s="666"/>
      <c r="VBO71" s="666"/>
      <c r="VBP71" s="666"/>
      <c r="VBQ71" s="666"/>
      <c r="VBR71" s="666"/>
      <c r="VBS71" s="666"/>
      <c r="VBT71" s="1453"/>
      <c r="VBU71" s="1453"/>
      <c r="VBV71" s="1453"/>
      <c r="VBW71" s="1454"/>
      <c r="VBX71" s="666"/>
      <c r="VBY71" s="666"/>
      <c r="VBZ71" s="666"/>
      <c r="VCA71" s="1455"/>
      <c r="VCB71" s="666"/>
      <c r="VCC71" s="666"/>
      <c r="VCD71" s="666"/>
      <c r="VCE71" s="666"/>
      <c r="VCF71" s="666"/>
      <c r="VCG71" s="666"/>
      <c r="VCH71" s="666"/>
      <c r="VCI71" s="666"/>
      <c r="VCJ71" s="666"/>
      <c r="VCK71" s="1453"/>
      <c r="VCL71" s="1453"/>
      <c r="VCM71" s="1453"/>
      <c r="VCN71" s="1454"/>
      <c r="VCO71" s="666"/>
      <c r="VCP71" s="666"/>
      <c r="VCQ71" s="666"/>
      <c r="VCR71" s="1455"/>
      <c r="VCS71" s="666"/>
      <c r="VCT71" s="666"/>
      <c r="VCU71" s="666"/>
      <c r="VCV71" s="666"/>
      <c r="VCW71" s="666"/>
      <c r="VCX71" s="666"/>
      <c r="VCY71" s="666"/>
      <c r="VCZ71" s="666"/>
      <c r="VDA71" s="666"/>
      <c r="VDB71" s="1453"/>
      <c r="VDC71" s="1453"/>
      <c r="VDD71" s="1453"/>
      <c r="VDE71" s="1454"/>
      <c r="VDF71" s="666"/>
      <c r="VDG71" s="666"/>
      <c r="VDH71" s="666"/>
      <c r="VDI71" s="1455"/>
      <c r="VDJ71" s="666"/>
      <c r="VDK71" s="666"/>
      <c r="VDL71" s="666"/>
      <c r="VDM71" s="666"/>
      <c r="VDN71" s="666"/>
      <c r="VDO71" s="666"/>
      <c r="VDP71" s="666"/>
      <c r="VDQ71" s="666"/>
      <c r="VDR71" s="666"/>
      <c r="VDS71" s="1453"/>
      <c r="VDT71" s="1453"/>
      <c r="VDU71" s="1453"/>
      <c r="VDV71" s="1454"/>
      <c r="VDW71" s="666"/>
      <c r="VDX71" s="666"/>
      <c r="VDY71" s="666"/>
      <c r="VDZ71" s="1455"/>
      <c r="VEA71" s="666"/>
      <c r="VEB71" s="666"/>
      <c r="VEC71" s="666"/>
      <c r="VED71" s="666"/>
      <c r="VEE71" s="666"/>
      <c r="VEF71" s="666"/>
      <c r="VEG71" s="666"/>
      <c r="VEH71" s="666"/>
      <c r="VEI71" s="666"/>
      <c r="VEJ71" s="1453"/>
      <c r="VEK71" s="1453"/>
      <c r="VEL71" s="1453"/>
      <c r="VEM71" s="1454"/>
      <c r="VEN71" s="666"/>
      <c r="VEO71" s="666"/>
      <c r="VEP71" s="666"/>
      <c r="VEQ71" s="1455"/>
      <c r="VER71" s="666"/>
      <c r="VES71" s="666"/>
      <c r="VET71" s="666"/>
      <c r="VEU71" s="666"/>
      <c r="VEV71" s="666"/>
      <c r="VEW71" s="666"/>
      <c r="VEX71" s="666"/>
      <c r="VEY71" s="666"/>
      <c r="VEZ71" s="666"/>
      <c r="VFA71" s="1453"/>
      <c r="VFB71" s="1453"/>
      <c r="VFC71" s="1453"/>
      <c r="VFD71" s="1454"/>
      <c r="VFE71" s="666"/>
      <c r="VFF71" s="666"/>
      <c r="VFG71" s="666"/>
      <c r="VFH71" s="1455"/>
      <c r="VFI71" s="666"/>
      <c r="VFJ71" s="666"/>
      <c r="VFK71" s="666"/>
      <c r="VFL71" s="666"/>
      <c r="VFM71" s="666"/>
      <c r="VFN71" s="666"/>
      <c r="VFO71" s="666"/>
      <c r="VFP71" s="666"/>
      <c r="VFQ71" s="666"/>
      <c r="VFR71" s="1453"/>
      <c r="VFS71" s="1453"/>
      <c r="VFT71" s="1453"/>
      <c r="VFU71" s="1454"/>
      <c r="VFV71" s="666"/>
      <c r="VFW71" s="666"/>
      <c r="VFX71" s="666"/>
      <c r="VFY71" s="1455"/>
      <c r="VFZ71" s="666"/>
      <c r="VGA71" s="666"/>
      <c r="VGB71" s="666"/>
      <c r="VGC71" s="666"/>
      <c r="VGD71" s="666"/>
      <c r="VGE71" s="666"/>
      <c r="VGF71" s="666"/>
      <c r="VGG71" s="666"/>
      <c r="VGH71" s="666"/>
      <c r="VGI71" s="1453"/>
      <c r="VGJ71" s="1453"/>
      <c r="VGK71" s="1453"/>
      <c r="VGL71" s="1454"/>
      <c r="VGM71" s="666"/>
      <c r="VGN71" s="666"/>
      <c r="VGO71" s="666"/>
      <c r="VGP71" s="1455"/>
      <c r="VGQ71" s="666"/>
      <c r="VGR71" s="666"/>
      <c r="VGS71" s="666"/>
      <c r="VGT71" s="666"/>
      <c r="VGU71" s="666"/>
      <c r="VGV71" s="666"/>
      <c r="VGW71" s="666"/>
      <c r="VGX71" s="666"/>
      <c r="VGY71" s="666"/>
      <c r="VGZ71" s="1453"/>
      <c r="VHA71" s="1453"/>
      <c r="VHB71" s="1453"/>
      <c r="VHC71" s="1454"/>
      <c r="VHD71" s="666"/>
      <c r="VHE71" s="666"/>
      <c r="VHF71" s="666"/>
      <c r="VHG71" s="1455"/>
      <c r="VHH71" s="666"/>
      <c r="VHI71" s="666"/>
      <c r="VHJ71" s="666"/>
      <c r="VHK71" s="666"/>
      <c r="VHL71" s="666"/>
      <c r="VHM71" s="666"/>
      <c r="VHN71" s="666"/>
      <c r="VHO71" s="666"/>
      <c r="VHP71" s="666"/>
      <c r="VHQ71" s="1453"/>
      <c r="VHR71" s="1453"/>
      <c r="VHS71" s="1453"/>
      <c r="VHT71" s="1454"/>
      <c r="VHU71" s="666"/>
      <c r="VHV71" s="666"/>
      <c r="VHW71" s="666"/>
      <c r="VHX71" s="1455"/>
      <c r="VHY71" s="666"/>
      <c r="VHZ71" s="666"/>
      <c r="VIA71" s="666"/>
      <c r="VIB71" s="666"/>
      <c r="VIC71" s="666"/>
      <c r="VID71" s="666"/>
      <c r="VIE71" s="666"/>
      <c r="VIF71" s="666"/>
      <c r="VIG71" s="666"/>
      <c r="VIH71" s="1453"/>
      <c r="VII71" s="1453"/>
      <c r="VIJ71" s="1453"/>
      <c r="VIK71" s="1454"/>
      <c r="VIL71" s="666"/>
      <c r="VIM71" s="666"/>
      <c r="VIN71" s="666"/>
      <c r="VIO71" s="1455"/>
      <c r="VIP71" s="666"/>
      <c r="VIQ71" s="666"/>
      <c r="VIR71" s="666"/>
      <c r="VIS71" s="666"/>
      <c r="VIT71" s="666"/>
      <c r="VIU71" s="666"/>
      <c r="VIV71" s="666"/>
      <c r="VIW71" s="666"/>
      <c r="VIX71" s="666"/>
      <c r="VIY71" s="1453"/>
      <c r="VIZ71" s="1453"/>
      <c r="VJA71" s="1453"/>
      <c r="VJB71" s="1454"/>
      <c r="VJC71" s="666"/>
      <c r="VJD71" s="666"/>
      <c r="VJE71" s="666"/>
      <c r="VJF71" s="1455"/>
      <c r="VJG71" s="666"/>
      <c r="VJH71" s="666"/>
      <c r="VJI71" s="666"/>
      <c r="VJJ71" s="666"/>
      <c r="VJK71" s="666"/>
      <c r="VJL71" s="666"/>
      <c r="VJM71" s="666"/>
      <c r="VJN71" s="666"/>
      <c r="VJO71" s="666"/>
      <c r="VJP71" s="1453"/>
      <c r="VJQ71" s="1453"/>
      <c r="VJR71" s="1453"/>
      <c r="VJS71" s="1454"/>
      <c r="VJT71" s="666"/>
      <c r="VJU71" s="666"/>
      <c r="VJV71" s="666"/>
      <c r="VJW71" s="1455"/>
      <c r="VJX71" s="666"/>
      <c r="VJY71" s="666"/>
      <c r="VJZ71" s="666"/>
      <c r="VKA71" s="666"/>
      <c r="VKB71" s="666"/>
      <c r="VKC71" s="666"/>
      <c r="VKD71" s="666"/>
      <c r="VKE71" s="666"/>
      <c r="VKF71" s="666"/>
      <c r="VKG71" s="1453"/>
      <c r="VKH71" s="1453"/>
      <c r="VKI71" s="1453"/>
      <c r="VKJ71" s="1454"/>
      <c r="VKK71" s="666"/>
      <c r="VKL71" s="666"/>
      <c r="VKM71" s="666"/>
      <c r="VKN71" s="1455"/>
      <c r="VKO71" s="666"/>
      <c r="VKP71" s="666"/>
      <c r="VKQ71" s="666"/>
      <c r="VKR71" s="666"/>
      <c r="VKS71" s="666"/>
      <c r="VKT71" s="666"/>
      <c r="VKU71" s="666"/>
      <c r="VKV71" s="666"/>
      <c r="VKW71" s="666"/>
      <c r="VKX71" s="1453"/>
      <c r="VKY71" s="1453"/>
      <c r="VKZ71" s="1453"/>
      <c r="VLA71" s="1454"/>
      <c r="VLB71" s="666"/>
      <c r="VLC71" s="666"/>
      <c r="VLD71" s="666"/>
      <c r="VLE71" s="1455"/>
      <c r="VLF71" s="666"/>
      <c r="VLG71" s="666"/>
      <c r="VLH71" s="666"/>
      <c r="VLI71" s="666"/>
      <c r="VLJ71" s="666"/>
      <c r="VLK71" s="666"/>
      <c r="VLL71" s="666"/>
      <c r="VLM71" s="666"/>
      <c r="VLN71" s="666"/>
      <c r="VLO71" s="1453"/>
      <c r="VLP71" s="1453"/>
      <c r="VLQ71" s="1453"/>
      <c r="VLR71" s="1454"/>
      <c r="VLS71" s="666"/>
      <c r="VLT71" s="666"/>
      <c r="VLU71" s="666"/>
      <c r="VLV71" s="1455"/>
      <c r="VLW71" s="666"/>
      <c r="VLX71" s="666"/>
      <c r="VLY71" s="666"/>
      <c r="VLZ71" s="666"/>
      <c r="VMA71" s="666"/>
      <c r="VMB71" s="666"/>
      <c r="VMC71" s="666"/>
      <c r="VMD71" s="666"/>
      <c r="VME71" s="666"/>
      <c r="VMF71" s="1453"/>
      <c r="VMG71" s="1453"/>
      <c r="VMH71" s="1453"/>
      <c r="VMI71" s="1454"/>
      <c r="VMJ71" s="666"/>
      <c r="VMK71" s="666"/>
      <c r="VML71" s="666"/>
      <c r="VMM71" s="1455"/>
      <c r="VMN71" s="666"/>
      <c r="VMO71" s="666"/>
      <c r="VMP71" s="666"/>
      <c r="VMQ71" s="666"/>
      <c r="VMR71" s="666"/>
      <c r="VMS71" s="666"/>
      <c r="VMT71" s="666"/>
      <c r="VMU71" s="666"/>
      <c r="VMV71" s="666"/>
      <c r="VMW71" s="1453"/>
      <c r="VMX71" s="1453"/>
      <c r="VMY71" s="1453"/>
      <c r="VMZ71" s="1454"/>
      <c r="VNA71" s="666"/>
      <c r="VNB71" s="666"/>
      <c r="VNC71" s="666"/>
      <c r="VND71" s="1455"/>
      <c r="VNE71" s="666"/>
      <c r="VNF71" s="666"/>
      <c r="VNG71" s="666"/>
      <c r="VNH71" s="666"/>
      <c r="VNI71" s="666"/>
      <c r="VNJ71" s="666"/>
      <c r="VNK71" s="666"/>
      <c r="VNL71" s="666"/>
      <c r="VNM71" s="666"/>
      <c r="VNN71" s="1453"/>
      <c r="VNO71" s="1453"/>
      <c r="VNP71" s="1453"/>
      <c r="VNQ71" s="1454"/>
      <c r="VNR71" s="666"/>
      <c r="VNS71" s="666"/>
      <c r="VNT71" s="666"/>
      <c r="VNU71" s="1455"/>
      <c r="VNV71" s="666"/>
      <c r="VNW71" s="666"/>
      <c r="VNX71" s="666"/>
      <c r="VNY71" s="666"/>
      <c r="VNZ71" s="666"/>
      <c r="VOA71" s="666"/>
      <c r="VOB71" s="666"/>
      <c r="VOC71" s="666"/>
      <c r="VOD71" s="666"/>
      <c r="VOE71" s="1453"/>
      <c r="VOF71" s="1453"/>
      <c r="VOG71" s="1453"/>
      <c r="VOH71" s="1454"/>
      <c r="VOI71" s="666"/>
      <c r="VOJ71" s="666"/>
      <c r="VOK71" s="666"/>
      <c r="VOL71" s="1455"/>
      <c r="VOM71" s="666"/>
      <c r="VON71" s="666"/>
      <c r="VOO71" s="666"/>
      <c r="VOP71" s="666"/>
      <c r="VOQ71" s="666"/>
      <c r="VOR71" s="666"/>
      <c r="VOS71" s="666"/>
      <c r="VOT71" s="666"/>
      <c r="VOU71" s="666"/>
      <c r="VOV71" s="1453"/>
      <c r="VOW71" s="1453"/>
      <c r="VOX71" s="1453"/>
      <c r="VOY71" s="1454"/>
      <c r="VOZ71" s="666"/>
      <c r="VPA71" s="666"/>
      <c r="VPB71" s="666"/>
      <c r="VPC71" s="1455"/>
      <c r="VPD71" s="666"/>
      <c r="VPE71" s="666"/>
      <c r="VPF71" s="666"/>
      <c r="VPG71" s="666"/>
      <c r="VPH71" s="666"/>
      <c r="VPI71" s="666"/>
      <c r="VPJ71" s="666"/>
      <c r="VPK71" s="666"/>
      <c r="VPL71" s="666"/>
      <c r="VPM71" s="1453"/>
      <c r="VPN71" s="1453"/>
      <c r="VPO71" s="1453"/>
      <c r="VPP71" s="1454"/>
      <c r="VPQ71" s="666"/>
      <c r="VPR71" s="666"/>
      <c r="VPS71" s="666"/>
      <c r="VPT71" s="1455"/>
      <c r="VPU71" s="666"/>
      <c r="VPV71" s="666"/>
      <c r="VPW71" s="666"/>
      <c r="VPX71" s="666"/>
      <c r="VPY71" s="666"/>
      <c r="VPZ71" s="666"/>
      <c r="VQA71" s="666"/>
      <c r="VQB71" s="666"/>
      <c r="VQC71" s="666"/>
      <c r="VQD71" s="1453"/>
      <c r="VQE71" s="1453"/>
      <c r="VQF71" s="1453"/>
      <c r="VQG71" s="1454"/>
      <c r="VQH71" s="666"/>
      <c r="VQI71" s="666"/>
      <c r="VQJ71" s="666"/>
      <c r="VQK71" s="1455"/>
      <c r="VQL71" s="666"/>
      <c r="VQM71" s="666"/>
      <c r="VQN71" s="666"/>
      <c r="VQO71" s="666"/>
      <c r="VQP71" s="666"/>
      <c r="VQQ71" s="666"/>
      <c r="VQR71" s="666"/>
      <c r="VQS71" s="666"/>
      <c r="VQT71" s="666"/>
      <c r="VQU71" s="1453"/>
      <c r="VQV71" s="1453"/>
      <c r="VQW71" s="1453"/>
      <c r="VQX71" s="1454"/>
      <c r="VQY71" s="666"/>
      <c r="VQZ71" s="666"/>
      <c r="VRA71" s="666"/>
      <c r="VRB71" s="1455"/>
      <c r="VRC71" s="666"/>
      <c r="VRD71" s="666"/>
      <c r="VRE71" s="666"/>
      <c r="VRF71" s="666"/>
      <c r="VRG71" s="666"/>
      <c r="VRH71" s="666"/>
      <c r="VRI71" s="666"/>
      <c r="VRJ71" s="666"/>
      <c r="VRK71" s="666"/>
      <c r="VRL71" s="1453"/>
      <c r="VRM71" s="1453"/>
      <c r="VRN71" s="1453"/>
      <c r="VRO71" s="1454"/>
      <c r="VRP71" s="666"/>
      <c r="VRQ71" s="666"/>
      <c r="VRR71" s="666"/>
      <c r="VRS71" s="1455"/>
      <c r="VRT71" s="666"/>
      <c r="VRU71" s="666"/>
      <c r="VRV71" s="666"/>
      <c r="VRW71" s="666"/>
      <c r="VRX71" s="666"/>
      <c r="VRY71" s="666"/>
      <c r="VRZ71" s="666"/>
      <c r="VSA71" s="666"/>
      <c r="VSB71" s="666"/>
      <c r="VSC71" s="1453"/>
      <c r="VSD71" s="1453"/>
      <c r="VSE71" s="1453"/>
      <c r="VSF71" s="1454"/>
      <c r="VSG71" s="666"/>
      <c r="VSH71" s="666"/>
      <c r="VSI71" s="666"/>
      <c r="VSJ71" s="1455"/>
      <c r="VSK71" s="666"/>
      <c r="VSL71" s="666"/>
      <c r="VSM71" s="666"/>
      <c r="VSN71" s="666"/>
      <c r="VSO71" s="666"/>
      <c r="VSP71" s="666"/>
      <c r="VSQ71" s="666"/>
      <c r="VSR71" s="666"/>
      <c r="VSS71" s="666"/>
      <c r="VST71" s="1453"/>
      <c r="VSU71" s="1453"/>
      <c r="VSV71" s="1453"/>
      <c r="VSW71" s="1454"/>
      <c r="VSX71" s="666"/>
      <c r="VSY71" s="666"/>
      <c r="VSZ71" s="666"/>
      <c r="VTA71" s="1455"/>
      <c r="VTB71" s="666"/>
      <c r="VTC71" s="666"/>
      <c r="VTD71" s="666"/>
      <c r="VTE71" s="666"/>
      <c r="VTF71" s="666"/>
      <c r="VTG71" s="666"/>
      <c r="VTH71" s="666"/>
      <c r="VTI71" s="666"/>
      <c r="VTJ71" s="666"/>
      <c r="VTK71" s="1453"/>
      <c r="VTL71" s="1453"/>
      <c r="VTM71" s="1453"/>
      <c r="VTN71" s="1454"/>
      <c r="VTO71" s="666"/>
      <c r="VTP71" s="666"/>
      <c r="VTQ71" s="666"/>
      <c r="VTR71" s="1455"/>
      <c r="VTS71" s="666"/>
      <c r="VTT71" s="666"/>
      <c r="VTU71" s="666"/>
      <c r="VTV71" s="666"/>
      <c r="VTW71" s="666"/>
      <c r="VTX71" s="666"/>
      <c r="VTY71" s="666"/>
      <c r="VTZ71" s="666"/>
      <c r="VUA71" s="666"/>
      <c r="VUB71" s="1453"/>
      <c r="VUC71" s="1453"/>
      <c r="VUD71" s="1453"/>
      <c r="VUE71" s="1454"/>
      <c r="VUF71" s="666"/>
      <c r="VUG71" s="666"/>
      <c r="VUH71" s="666"/>
      <c r="VUI71" s="1455"/>
      <c r="VUJ71" s="666"/>
      <c r="VUK71" s="666"/>
      <c r="VUL71" s="666"/>
      <c r="VUM71" s="666"/>
      <c r="VUN71" s="666"/>
      <c r="VUO71" s="666"/>
      <c r="VUP71" s="666"/>
      <c r="VUQ71" s="666"/>
      <c r="VUR71" s="666"/>
      <c r="VUS71" s="1453"/>
      <c r="VUT71" s="1453"/>
      <c r="VUU71" s="1453"/>
      <c r="VUV71" s="1454"/>
      <c r="VUW71" s="666"/>
      <c r="VUX71" s="666"/>
      <c r="VUY71" s="666"/>
      <c r="VUZ71" s="1455"/>
      <c r="VVA71" s="666"/>
      <c r="VVB71" s="666"/>
      <c r="VVC71" s="666"/>
      <c r="VVD71" s="666"/>
      <c r="VVE71" s="666"/>
      <c r="VVF71" s="666"/>
      <c r="VVG71" s="666"/>
      <c r="VVH71" s="666"/>
      <c r="VVI71" s="666"/>
      <c r="VVJ71" s="1453"/>
      <c r="VVK71" s="1453"/>
      <c r="VVL71" s="1453"/>
      <c r="VVM71" s="1454"/>
      <c r="VVN71" s="666"/>
      <c r="VVO71" s="666"/>
      <c r="VVP71" s="666"/>
      <c r="VVQ71" s="1455"/>
      <c r="VVR71" s="666"/>
      <c r="VVS71" s="666"/>
      <c r="VVT71" s="666"/>
      <c r="VVU71" s="666"/>
      <c r="VVV71" s="666"/>
      <c r="VVW71" s="666"/>
      <c r="VVX71" s="666"/>
      <c r="VVY71" s="666"/>
      <c r="VVZ71" s="666"/>
      <c r="VWA71" s="1453"/>
      <c r="VWB71" s="1453"/>
      <c r="VWC71" s="1453"/>
      <c r="VWD71" s="1454"/>
      <c r="VWE71" s="666"/>
      <c r="VWF71" s="666"/>
      <c r="VWG71" s="666"/>
      <c r="VWH71" s="1455"/>
      <c r="VWI71" s="666"/>
      <c r="VWJ71" s="666"/>
      <c r="VWK71" s="666"/>
      <c r="VWL71" s="666"/>
      <c r="VWM71" s="666"/>
      <c r="VWN71" s="666"/>
      <c r="VWO71" s="666"/>
      <c r="VWP71" s="666"/>
      <c r="VWQ71" s="666"/>
      <c r="VWR71" s="1453"/>
      <c r="VWS71" s="1453"/>
      <c r="VWT71" s="1453"/>
      <c r="VWU71" s="1454"/>
      <c r="VWV71" s="666"/>
      <c r="VWW71" s="666"/>
      <c r="VWX71" s="666"/>
      <c r="VWY71" s="1455"/>
      <c r="VWZ71" s="666"/>
      <c r="VXA71" s="666"/>
      <c r="VXB71" s="666"/>
      <c r="VXC71" s="666"/>
      <c r="VXD71" s="666"/>
      <c r="VXE71" s="666"/>
      <c r="VXF71" s="666"/>
      <c r="VXG71" s="666"/>
      <c r="VXH71" s="666"/>
      <c r="VXI71" s="1453"/>
      <c r="VXJ71" s="1453"/>
      <c r="VXK71" s="1453"/>
      <c r="VXL71" s="1454"/>
      <c r="VXM71" s="666"/>
      <c r="VXN71" s="666"/>
      <c r="VXO71" s="666"/>
      <c r="VXP71" s="1455"/>
      <c r="VXQ71" s="666"/>
      <c r="VXR71" s="666"/>
      <c r="VXS71" s="666"/>
      <c r="VXT71" s="666"/>
      <c r="VXU71" s="666"/>
      <c r="VXV71" s="666"/>
      <c r="VXW71" s="666"/>
      <c r="VXX71" s="666"/>
      <c r="VXY71" s="666"/>
      <c r="VXZ71" s="1453"/>
      <c r="VYA71" s="1453"/>
      <c r="VYB71" s="1453"/>
      <c r="VYC71" s="1454"/>
      <c r="VYD71" s="666"/>
      <c r="VYE71" s="666"/>
      <c r="VYF71" s="666"/>
      <c r="VYG71" s="1455"/>
      <c r="VYH71" s="666"/>
      <c r="VYI71" s="666"/>
      <c r="VYJ71" s="666"/>
      <c r="VYK71" s="666"/>
      <c r="VYL71" s="666"/>
      <c r="VYM71" s="666"/>
      <c r="VYN71" s="666"/>
      <c r="VYO71" s="666"/>
      <c r="VYP71" s="666"/>
      <c r="VYQ71" s="1453"/>
      <c r="VYR71" s="1453"/>
      <c r="VYS71" s="1453"/>
      <c r="VYT71" s="1454"/>
      <c r="VYU71" s="666"/>
      <c r="VYV71" s="666"/>
      <c r="VYW71" s="666"/>
      <c r="VYX71" s="1455"/>
      <c r="VYY71" s="666"/>
      <c r="VYZ71" s="666"/>
      <c r="VZA71" s="666"/>
      <c r="VZB71" s="666"/>
      <c r="VZC71" s="666"/>
      <c r="VZD71" s="666"/>
      <c r="VZE71" s="666"/>
      <c r="VZF71" s="666"/>
      <c r="VZG71" s="666"/>
      <c r="VZH71" s="1453"/>
      <c r="VZI71" s="1453"/>
      <c r="VZJ71" s="1453"/>
      <c r="VZK71" s="1454"/>
      <c r="VZL71" s="666"/>
      <c r="VZM71" s="666"/>
      <c r="VZN71" s="666"/>
      <c r="VZO71" s="1455"/>
      <c r="VZP71" s="666"/>
      <c r="VZQ71" s="666"/>
      <c r="VZR71" s="666"/>
      <c r="VZS71" s="666"/>
      <c r="VZT71" s="666"/>
      <c r="VZU71" s="666"/>
      <c r="VZV71" s="666"/>
      <c r="VZW71" s="666"/>
      <c r="VZX71" s="666"/>
      <c r="VZY71" s="1453"/>
      <c r="VZZ71" s="1453"/>
      <c r="WAA71" s="1453"/>
      <c r="WAB71" s="1454"/>
      <c r="WAC71" s="666"/>
      <c r="WAD71" s="666"/>
      <c r="WAE71" s="666"/>
      <c r="WAF71" s="1455"/>
      <c r="WAG71" s="666"/>
      <c r="WAH71" s="666"/>
      <c r="WAI71" s="666"/>
      <c r="WAJ71" s="666"/>
      <c r="WAK71" s="666"/>
      <c r="WAL71" s="666"/>
      <c r="WAM71" s="666"/>
      <c r="WAN71" s="666"/>
      <c r="WAO71" s="666"/>
      <c r="WAP71" s="1453"/>
      <c r="WAQ71" s="1453"/>
      <c r="WAR71" s="1453"/>
      <c r="WAS71" s="1454"/>
      <c r="WAT71" s="666"/>
      <c r="WAU71" s="666"/>
      <c r="WAV71" s="666"/>
      <c r="WAW71" s="1455"/>
      <c r="WAX71" s="666"/>
      <c r="WAY71" s="666"/>
      <c r="WAZ71" s="666"/>
      <c r="WBA71" s="666"/>
      <c r="WBB71" s="666"/>
      <c r="WBC71" s="666"/>
      <c r="WBD71" s="666"/>
      <c r="WBE71" s="666"/>
      <c r="WBF71" s="666"/>
      <c r="WBG71" s="1453"/>
      <c r="WBH71" s="1453"/>
      <c r="WBI71" s="1453"/>
      <c r="WBJ71" s="1454"/>
      <c r="WBK71" s="666"/>
      <c r="WBL71" s="666"/>
      <c r="WBM71" s="666"/>
      <c r="WBN71" s="1455"/>
      <c r="WBO71" s="666"/>
      <c r="WBP71" s="666"/>
      <c r="WBQ71" s="666"/>
      <c r="WBR71" s="666"/>
      <c r="WBS71" s="666"/>
      <c r="WBT71" s="666"/>
      <c r="WBU71" s="666"/>
      <c r="WBV71" s="666"/>
      <c r="WBW71" s="666"/>
      <c r="WBX71" s="1453"/>
      <c r="WBY71" s="1453"/>
      <c r="WBZ71" s="1453"/>
      <c r="WCA71" s="1454"/>
      <c r="WCB71" s="666"/>
      <c r="WCC71" s="666"/>
      <c r="WCD71" s="666"/>
      <c r="WCE71" s="1455"/>
      <c r="WCF71" s="666"/>
      <c r="WCG71" s="666"/>
      <c r="WCH71" s="666"/>
      <c r="WCI71" s="666"/>
      <c r="WCJ71" s="666"/>
      <c r="WCK71" s="666"/>
      <c r="WCL71" s="666"/>
      <c r="WCM71" s="666"/>
      <c r="WCN71" s="666"/>
      <c r="WCO71" s="1453"/>
      <c r="WCP71" s="1453"/>
      <c r="WCQ71" s="1453"/>
      <c r="WCR71" s="1454"/>
      <c r="WCS71" s="666"/>
      <c r="WCT71" s="666"/>
      <c r="WCU71" s="666"/>
      <c r="WCV71" s="1455"/>
      <c r="WCW71" s="666"/>
      <c r="WCX71" s="666"/>
      <c r="WCY71" s="666"/>
      <c r="WCZ71" s="666"/>
      <c r="WDA71" s="666"/>
      <c r="WDB71" s="666"/>
      <c r="WDC71" s="666"/>
      <c r="WDD71" s="666"/>
      <c r="WDE71" s="666"/>
      <c r="WDF71" s="1453"/>
      <c r="WDG71" s="1453"/>
      <c r="WDH71" s="1453"/>
      <c r="WDI71" s="1454"/>
      <c r="WDJ71" s="666"/>
      <c r="WDK71" s="666"/>
      <c r="WDL71" s="666"/>
      <c r="WDM71" s="1455"/>
      <c r="WDN71" s="666"/>
      <c r="WDO71" s="666"/>
      <c r="WDP71" s="666"/>
      <c r="WDQ71" s="666"/>
      <c r="WDR71" s="666"/>
      <c r="WDS71" s="666"/>
      <c r="WDT71" s="666"/>
      <c r="WDU71" s="666"/>
      <c r="WDV71" s="666"/>
      <c r="WDW71" s="1453"/>
      <c r="WDX71" s="1453"/>
      <c r="WDY71" s="1453"/>
      <c r="WDZ71" s="1454"/>
      <c r="WEA71" s="666"/>
      <c r="WEB71" s="666"/>
      <c r="WEC71" s="666"/>
      <c r="WED71" s="1455"/>
      <c r="WEE71" s="666"/>
      <c r="WEF71" s="666"/>
      <c r="WEG71" s="666"/>
      <c r="WEH71" s="666"/>
      <c r="WEI71" s="666"/>
      <c r="WEJ71" s="666"/>
      <c r="WEK71" s="666"/>
      <c r="WEL71" s="666"/>
      <c r="WEM71" s="666"/>
      <c r="WEN71" s="1453"/>
      <c r="WEO71" s="1453"/>
      <c r="WEP71" s="1453"/>
      <c r="WEQ71" s="1454"/>
      <c r="WER71" s="666"/>
      <c r="WES71" s="666"/>
      <c r="WET71" s="666"/>
      <c r="WEU71" s="1455"/>
      <c r="WEV71" s="666"/>
      <c r="WEW71" s="666"/>
      <c r="WEX71" s="666"/>
      <c r="WEY71" s="666"/>
      <c r="WEZ71" s="666"/>
      <c r="WFA71" s="666"/>
      <c r="WFB71" s="666"/>
      <c r="WFC71" s="666"/>
      <c r="WFD71" s="666"/>
      <c r="WFE71" s="1453"/>
      <c r="WFF71" s="1453"/>
      <c r="WFG71" s="1453"/>
      <c r="WFH71" s="1454"/>
      <c r="WFI71" s="666"/>
      <c r="WFJ71" s="666"/>
      <c r="WFK71" s="666"/>
      <c r="WFL71" s="1455"/>
      <c r="WFM71" s="666"/>
      <c r="WFN71" s="666"/>
      <c r="WFO71" s="666"/>
      <c r="WFP71" s="666"/>
      <c r="WFQ71" s="666"/>
      <c r="WFR71" s="666"/>
      <c r="WFS71" s="666"/>
      <c r="WFT71" s="666"/>
      <c r="WFU71" s="666"/>
      <c r="WFV71" s="1453"/>
      <c r="WFW71" s="1453"/>
      <c r="WFX71" s="1453"/>
      <c r="WFY71" s="1454"/>
      <c r="WFZ71" s="666"/>
      <c r="WGA71" s="666"/>
      <c r="WGB71" s="666"/>
      <c r="WGC71" s="1455"/>
      <c r="WGD71" s="666"/>
      <c r="WGE71" s="666"/>
      <c r="WGF71" s="666"/>
      <c r="WGG71" s="666"/>
      <c r="WGH71" s="666"/>
      <c r="WGI71" s="666"/>
      <c r="WGJ71" s="666"/>
      <c r="WGK71" s="666"/>
      <c r="WGL71" s="666"/>
      <c r="WGM71" s="1453"/>
      <c r="WGN71" s="1453"/>
      <c r="WGO71" s="1453"/>
      <c r="WGP71" s="1454"/>
      <c r="WGQ71" s="666"/>
      <c r="WGR71" s="666"/>
      <c r="WGS71" s="666"/>
      <c r="WGT71" s="1455"/>
      <c r="WGU71" s="666"/>
      <c r="WGV71" s="666"/>
      <c r="WGW71" s="666"/>
      <c r="WGX71" s="666"/>
      <c r="WGY71" s="666"/>
      <c r="WGZ71" s="666"/>
      <c r="WHA71" s="666"/>
      <c r="WHB71" s="666"/>
      <c r="WHC71" s="666"/>
      <c r="WHD71" s="1453"/>
      <c r="WHE71" s="1453"/>
      <c r="WHF71" s="1453"/>
      <c r="WHG71" s="1454"/>
      <c r="WHH71" s="666"/>
      <c r="WHI71" s="666"/>
      <c r="WHJ71" s="666"/>
      <c r="WHK71" s="1455"/>
      <c r="WHL71" s="666"/>
      <c r="WHM71" s="666"/>
      <c r="WHN71" s="666"/>
      <c r="WHO71" s="666"/>
      <c r="WHP71" s="666"/>
      <c r="WHQ71" s="666"/>
      <c r="WHR71" s="666"/>
      <c r="WHS71" s="666"/>
      <c r="WHT71" s="666"/>
      <c r="WHU71" s="1453"/>
      <c r="WHV71" s="1453"/>
      <c r="WHW71" s="1453"/>
      <c r="WHX71" s="1454"/>
      <c r="WHY71" s="666"/>
      <c r="WHZ71" s="666"/>
      <c r="WIA71" s="666"/>
      <c r="WIB71" s="1455"/>
      <c r="WIC71" s="666"/>
      <c r="WID71" s="666"/>
      <c r="WIE71" s="666"/>
      <c r="WIF71" s="666"/>
      <c r="WIG71" s="666"/>
      <c r="WIH71" s="666"/>
      <c r="WII71" s="666"/>
      <c r="WIJ71" s="666"/>
      <c r="WIK71" s="666"/>
      <c r="WIL71" s="1453"/>
      <c r="WIM71" s="1453"/>
      <c r="WIN71" s="1453"/>
      <c r="WIO71" s="1454"/>
      <c r="WIP71" s="666"/>
      <c r="WIQ71" s="666"/>
      <c r="WIR71" s="666"/>
      <c r="WIS71" s="1455"/>
      <c r="WIT71" s="666"/>
      <c r="WIU71" s="666"/>
      <c r="WIV71" s="666"/>
      <c r="WIW71" s="666"/>
      <c r="WIX71" s="666"/>
      <c r="WIY71" s="666"/>
      <c r="WIZ71" s="666"/>
      <c r="WJA71" s="666"/>
      <c r="WJB71" s="666"/>
      <c r="WJC71" s="1453"/>
      <c r="WJD71" s="1453"/>
      <c r="WJE71" s="1453"/>
      <c r="WJF71" s="1454"/>
      <c r="WJG71" s="666"/>
      <c r="WJH71" s="666"/>
      <c r="WJI71" s="666"/>
      <c r="WJJ71" s="1455"/>
      <c r="WJK71" s="666"/>
      <c r="WJL71" s="666"/>
      <c r="WJM71" s="666"/>
      <c r="WJN71" s="666"/>
      <c r="WJO71" s="666"/>
      <c r="WJP71" s="666"/>
      <c r="WJQ71" s="666"/>
      <c r="WJR71" s="666"/>
      <c r="WJS71" s="666"/>
      <c r="WJT71" s="1453"/>
      <c r="WJU71" s="1453"/>
      <c r="WJV71" s="1453"/>
      <c r="WJW71" s="1454"/>
      <c r="WJX71" s="666"/>
      <c r="WJY71" s="666"/>
      <c r="WJZ71" s="666"/>
      <c r="WKA71" s="1455"/>
      <c r="WKB71" s="666"/>
      <c r="WKC71" s="666"/>
      <c r="WKD71" s="666"/>
      <c r="WKE71" s="666"/>
      <c r="WKF71" s="666"/>
      <c r="WKG71" s="666"/>
      <c r="WKH71" s="666"/>
      <c r="WKI71" s="666"/>
      <c r="WKJ71" s="666"/>
      <c r="WKK71" s="1453"/>
      <c r="WKL71" s="1453"/>
      <c r="WKM71" s="1453"/>
      <c r="WKN71" s="1454"/>
      <c r="WKO71" s="666"/>
      <c r="WKP71" s="666"/>
      <c r="WKQ71" s="666"/>
      <c r="WKR71" s="1455"/>
      <c r="WKS71" s="666"/>
      <c r="WKT71" s="666"/>
      <c r="WKU71" s="666"/>
      <c r="WKV71" s="666"/>
      <c r="WKW71" s="666"/>
      <c r="WKX71" s="666"/>
      <c r="WKY71" s="666"/>
      <c r="WKZ71" s="666"/>
      <c r="WLA71" s="666"/>
      <c r="WLB71" s="1453"/>
      <c r="WLC71" s="1453"/>
      <c r="WLD71" s="1453"/>
      <c r="WLE71" s="1454"/>
      <c r="WLF71" s="666"/>
      <c r="WLG71" s="666"/>
      <c r="WLH71" s="666"/>
      <c r="WLI71" s="1455"/>
      <c r="WLJ71" s="666"/>
      <c r="WLK71" s="666"/>
      <c r="WLL71" s="666"/>
      <c r="WLM71" s="666"/>
      <c r="WLN71" s="666"/>
      <c r="WLO71" s="666"/>
      <c r="WLP71" s="666"/>
      <c r="WLQ71" s="666"/>
      <c r="WLR71" s="666"/>
      <c r="WLS71" s="1453"/>
      <c r="WLT71" s="1453"/>
      <c r="WLU71" s="1453"/>
      <c r="WLV71" s="1454"/>
      <c r="WLW71" s="666"/>
      <c r="WLX71" s="666"/>
      <c r="WLY71" s="666"/>
      <c r="WLZ71" s="1455"/>
      <c r="WMA71" s="666"/>
      <c r="WMB71" s="666"/>
      <c r="WMC71" s="666"/>
      <c r="WMD71" s="666"/>
      <c r="WME71" s="666"/>
      <c r="WMF71" s="666"/>
      <c r="WMG71" s="666"/>
      <c r="WMH71" s="666"/>
      <c r="WMI71" s="666"/>
      <c r="WMJ71" s="1453"/>
      <c r="WMK71" s="1453"/>
      <c r="WML71" s="1453"/>
      <c r="WMM71" s="1454"/>
      <c r="WMN71" s="666"/>
      <c r="WMO71" s="666"/>
      <c r="WMP71" s="666"/>
      <c r="WMQ71" s="1455"/>
      <c r="WMR71" s="666"/>
      <c r="WMS71" s="666"/>
      <c r="WMT71" s="666"/>
      <c r="WMU71" s="666"/>
      <c r="WMV71" s="666"/>
      <c r="WMW71" s="666"/>
      <c r="WMX71" s="666"/>
      <c r="WMY71" s="666"/>
      <c r="WMZ71" s="666"/>
      <c r="WNA71" s="1453"/>
      <c r="WNB71" s="1453"/>
      <c r="WNC71" s="1453"/>
      <c r="WND71" s="1454"/>
      <c r="WNE71" s="666"/>
      <c r="WNF71" s="666"/>
      <c r="WNG71" s="666"/>
      <c r="WNH71" s="1455"/>
      <c r="WNI71" s="666"/>
      <c r="WNJ71" s="666"/>
      <c r="WNK71" s="666"/>
      <c r="WNL71" s="666"/>
      <c r="WNM71" s="666"/>
      <c r="WNN71" s="666"/>
      <c r="WNO71" s="666"/>
      <c r="WNP71" s="666"/>
      <c r="WNQ71" s="666"/>
      <c r="WNR71" s="1453"/>
      <c r="WNS71" s="1453"/>
      <c r="WNT71" s="1453"/>
      <c r="WNU71" s="1454"/>
      <c r="WNV71" s="666"/>
      <c r="WNW71" s="666"/>
      <c r="WNX71" s="666"/>
      <c r="WNY71" s="1455"/>
      <c r="WNZ71" s="666"/>
      <c r="WOA71" s="666"/>
      <c r="WOB71" s="666"/>
      <c r="WOC71" s="666"/>
      <c r="WOD71" s="666"/>
      <c r="WOE71" s="666"/>
      <c r="WOF71" s="666"/>
      <c r="WOG71" s="666"/>
      <c r="WOH71" s="666"/>
      <c r="WOI71" s="1453"/>
      <c r="WOJ71" s="1453"/>
      <c r="WOK71" s="1453"/>
      <c r="WOL71" s="1454"/>
      <c r="WOM71" s="666"/>
      <c r="WON71" s="666"/>
      <c r="WOO71" s="666"/>
      <c r="WOP71" s="1455"/>
      <c r="WOQ71" s="666"/>
      <c r="WOR71" s="666"/>
      <c r="WOS71" s="666"/>
      <c r="WOT71" s="666"/>
      <c r="WOU71" s="666"/>
      <c r="WOV71" s="666"/>
      <c r="WOW71" s="666"/>
      <c r="WOX71" s="666"/>
      <c r="WOY71" s="666"/>
      <c r="WOZ71" s="1453"/>
      <c r="WPA71" s="1453"/>
      <c r="WPB71" s="1453"/>
      <c r="WPC71" s="1454"/>
      <c r="WPD71" s="666"/>
      <c r="WPE71" s="666"/>
      <c r="WPF71" s="666"/>
      <c r="WPG71" s="1455"/>
      <c r="WPH71" s="666"/>
      <c r="WPI71" s="666"/>
      <c r="WPJ71" s="666"/>
      <c r="WPK71" s="666"/>
      <c r="WPL71" s="666"/>
      <c r="WPM71" s="666"/>
      <c r="WPN71" s="666"/>
      <c r="WPO71" s="666"/>
      <c r="WPP71" s="666"/>
      <c r="WPQ71" s="1453"/>
      <c r="WPR71" s="1453"/>
      <c r="WPS71" s="1453"/>
      <c r="WPT71" s="1454"/>
      <c r="WPU71" s="666"/>
      <c r="WPV71" s="666"/>
      <c r="WPW71" s="666"/>
      <c r="WPX71" s="1455"/>
      <c r="WPY71" s="666"/>
      <c r="WPZ71" s="666"/>
      <c r="WQA71" s="666"/>
      <c r="WQB71" s="666"/>
      <c r="WQC71" s="666"/>
      <c r="WQD71" s="666"/>
      <c r="WQE71" s="666"/>
      <c r="WQF71" s="666"/>
      <c r="WQG71" s="666"/>
      <c r="WQH71" s="1453"/>
      <c r="WQI71" s="1453"/>
      <c r="WQJ71" s="1453"/>
      <c r="WQK71" s="1454"/>
      <c r="WQL71" s="666"/>
      <c r="WQM71" s="666"/>
      <c r="WQN71" s="666"/>
      <c r="WQO71" s="1455"/>
      <c r="WQP71" s="666"/>
      <c r="WQQ71" s="666"/>
      <c r="WQR71" s="666"/>
      <c r="WQS71" s="666"/>
      <c r="WQT71" s="666"/>
      <c r="WQU71" s="666"/>
      <c r="WQV71" s="666"/>
      <c r="WQW71" s="666"/>
      <c r="WQX71" s="666"/>
      <c r="WQY71" s="1453"/>
      <c r="WQZ71" s="1453"/>
      <c r="WRA71" s="1453"/>
      <c r="WRB71" s="1454"/>
      <c r="WRC71" s="666"/>
      <c r="WRD71" s="666"/>
      <c r="WRE71" s="666"/>
      <c r="WRF71" s="1455"/>
      <c r="WRG71" s="666"/>
      <c r="WRH71" s="666"/>
      <c r="WRI71" s="666"/>
      <c r="WRJ71" s="666"/>
      <c r="WRK71" s="666"/>
      <c r="WRL71" s="666"/>
      <c r="WRM71" s="666"/>
      <c r="WRN71" s="666"/>
      <c r="WRO71" s="666"/>
      <c r="WRP71" s="1453"/>
      <c r="WRQ71" s="1453"/>
      <c r="WRR71" s="1453"/>
      <c r="WRS71" s="1454"/>
      <c r="WRT71" s="666"/>
      <c r="WRU71" s="666"/>
      <c r="WRV71" s="666"/>
      <c r="WRW71" s="1455"/>
      <c r="WRX71" s="666"/>
      <c r="WRY71" s="666"/>
      <c r="WRZ71" s="666"/>
      <c r="WSA71" s="666"/>
      <c r="WSB71" s="666"/>
      <c r="WSC71" s="666"/>
      <c r="WSD71" s="666"/>
      <c r="WSE71" s="666"/>
      <c r="WSF71" s="666"/>
      <c r="WSG71" s="1453"/>
      <c r="WSH71" s="1453"/>
      <c r="WSI71" s="1453"/>
      <c r="WSJ71" s="1454"/>
      <c r="WSK71" s="666"/>
      <c r="WSL71" s="666"/>
      <c r="WSM71" s="666"/>
      <c r="WSN71" s="1455"/>
      <c r="WSO71" s="666"/>
      <c r="WSP71" s="666"/>
      <c r="WSQ71" s="666"/>
      <c r="WSR71" s="666"/>
      <c r="WSS71" s="666"/>
      <c r="WST71" s="666"/>
      <c r="WSU71" s="666"/>
      <c r="WSV71" s="666"/>
      <c r="WSW71" s="666"/>
      <c r="WSX71" s="1453"/>
      <c r="WSY71" s="1453"/>
      <c r="WSZ71" s="1453"/>
      <c r="WTA71" s="1454"/>
      <c r="WTB71" s="666"/>
      <c r="WTC71" s="666"/>
      <c r="WTD71" s="666"/>
      <c r="WTE71" s="1455"/>
      <c r="WTF71" s="666"/>
      <c r="WTG71" s="666"/>
      <c r="WTH71" s="666"/>
      <c r="WTI71" s="666"/>
      <c r="WTJ71" s="666"/>
      <c r="WTK71" s="666"/>
      <c r="WTL71" s="666"/>
      <c r="WTM71" s="666"/>
      <c r="WTN71" s="666"/>
      <c r="WTO71" s="1453"/>
      <c r="WTP71" s="1453"/>
      <c r="WTQ71" s="1453"/>
      <c r="WTR71" s="1454"/>
      <c r="WTS71" s="666"/>
      <c r="WTT71" s="666"/>
      <c r="WTU71" s="666"/>
      <c r="WTV71" s="1455"/>
      <c r="WTW71" s="666"/>
      <c r="WTX71" s="666"/>
      <c r="WTY71" s="666"/>
      <c r="WTZ71" s="666"/>
      <c r="WUA71" s="666"/>
      <c r="WUB71" s="666"/>
      <c r="WUC71" s="666"/>
      <c r="WUD71" s="666"/>
      <c r="WUE71" s="666"/>
      <c r="WUF71" s="1453"/>
      <c r="WUG71" s="1453"/>
      <c r="WUH71" s="1453"/>
      <c r="WUI71" s="1454"/>
      <c r="WUJ71" s="666"/>
      <c r="WUK71" s="666"/>
      <c r="WUL71" s="666"/>
      <c r="WUM71" s="1455"/>
      <c r="WUN71" s="666"/>
      <c r="WUO71" s="666"/>
      <c r="WUP71" s="666"/>
      <c r="WUQ71" s="666"/>
      <c r="WUR71" s="666"/>
      <c r="WUS71" s="666"/>
      <c r="WUT71" s="666"/>
      <c r="WUU71" s="666"/>
      <c r="WUV71" s="666"/>
      <c r="WUW71" s="1453"/>
      <c r="WUX71" s="1453"/>
      <c r="WUY71" s="1453"/>
      <c r="WUZ71" s="1454"/>
      <c r="WVA71" s="666"/>
      <c r="WVB71" s="666"/>
      <c r="WVC71" s="666"/>
      <c r="WVD71" s="1455"/>
      <c r="WVE71" s="666"/>
      <c r="WVF71" s="666"/>
      <c r="WVG71" s="666"/>
      <c r="WVH71" s="666"/>
      <c r="WVI71" s="666"/>
      <c r="WVJ71" s="666"/>
      <c r="WVK71" s="666"/>
      <c r="WVL71" s="666"/>
      <c r="WVM71" s="666"/>
      <c r="WVN71" s="1453"/>
      <c r="WVO71" s="1453"/>
      <c r="WVP71" s="1453"/>
      <c r="WVQ71" s="1454"/>
      <c r="WVR71" s="666"/>
      <c r="WVS71" s="666"/>
      <c r="WVT71" s="666"/>
      <c r="WVU71" s="1455"/>
      <c r="WVV71" s="666"/>
      <c r="WVW71" s="666"/>
      <c r="WVX71" s="666"/>
      <c r="WVY71" s="666"/>
      <c r="WVZ71" s="666"/>
      <c r="WWA71" s="666"/>
      <c r="WWB71" s="666"/>
      <c r="WWC71" s="666"/>
      <c r="WWD71" s="666"/>
      <c r="WWE71" s="1453"/>
      <c r="WWF71" s="1453"/>
      <c r="WWG71" s="1453"/>
      <c r="WWH71" s="1454"/>
      <c r="WWI71" s="666"/>
      <c r="WWJ71" s="666"/>
      <c r="WWK71" s="666"/>
      <c r="WWL71" s="1455"/>
      <c r="WWM71" s="666"/>
      <c r="WWN71" s="666"/>
      <c r="WWO71" s="666"/>
      <c r="WWP71" s="666"/>
      <c r="WWQ71" s="666"/>
      <c r="WWR71" s="666"/>
      <c r="WWS71" s="666"/>
      <c r="WWT71" s="666"/>
      <c r="WWU71" s="666"/>
      <c r="WWV71" s="1453"/>
      <c r="WWW71" s="1453"/>
      <c r="WWX71" s="1453"/>
      <c r="WWY71" s="1454"/>
      <c r="WWZ71" s="666"/>
      <c r="WXA71" s="666"/>
      <c r="WXB71" s="666"/>
      <c r="WXC71" s="1455"/>
      <c r="WXD71" s="666"/>
      <c r="WXE71" s="666"/>
      <c r="WXF71" s="666"/>
      <c r="WXG71" s="666"/>
      <c r="WXH71" s="666"/>
      <c r="WXI71" s="666"/>
      <c r="WXJ71" s="666"/>
      <c r="WXK71" s="666"/>
      <c r="WXL71" s="666"/>
      <c r="WXM71" s="1453"/>
      <c r="WXN71" s="1453"/>
      <c r="WXO71" s="1453"/>
      <c r="WXP71" s="1454"/>
      <c r="WXQ71" s="666"/>
      <c r="WXR71" s="666"/>
      <c r="WXS71" s="666"/>
      <c r="WXT71" s="1455"/>
      <c r="WXU71" s="666"/>
      <c r="WXV71" s="666"/>
      <c r="WXW71" s="666"/>
      <c r="WXX71" s="666"/>
      <c r="WXY71" s="666"/>
      <c r="WXZ71" s="666"/>
      <c r="WYA71" s="666"/>
      <c r="WYB71" s="666"/>
      <c r="WYC71" s="666"/>
      <c r="WYD71" s="1453"/>
      <c r="WYE71" s="1453"/>
      <c r="WYF71" s="1453"/>
      <c r="WYG71" s="1454"/>
      <c r="WYH71" s="666"/>
      <c r="WYI71" s="666"/>
      <c r="WYJ71" s="666"/>
      <c r="WYK71" s="1455"/>
      <c r="WYL71" s="666"/>
      <c r="WYM71" s="666"/>
      <c r="WYN71" s="666"/>
      <c r="WYO71" s="666"/>
      <c r="WYP71" s="666"/>
      <c r="WYQ71" s="666"/>
      <c r="WYR71" s="666"/>
      <c r="WYS71" s="666"/>
      <c r="WYT71" s="666"/>
      <c r="WYU71" s="1453"/>
      <c r="WYV71" s="1453"/>
      <c r="WYW71" s="1453"/>
      <c r="WYX71" s="1454"/>
      <c r="WYY71" s="666"/>
      <c r="WYZ71" s="666"/>
      <c r="WZA71" s="666"/>
      <c r="WZB71" s="1455"/>
      <c r="WZC71" s="666"/>
      <c r="WZD71" s="666"/>
      <c r="WZE71" s="666"/>
      <c r="WZF71" s="666"/>
      <c r="WZG71" s="666"/>
      <c r="WZH71" s="666"/>
      <c r="WZI71" s="666"/>
      <c r="WZJ71" s="666"/>
      <c r="WZK71" s="666"/>
      <c r="WZL71" s="1453"/>
      <c r="WZM71" s="1453"/>
      <c r="WZN71" s="1453"/>
      <c r="WZO71" s="1454"/>
      <c r="WZP71" s="666"/>
      <c r="WZQ71" s="666"/>
      <c r="WZR71" s="666"/>
      <c r="WZS71" s="1455"/>
      <c r="WZT71" s="666"/>
      <c r="WZU71" s="666"/>
      <c r="WZV71" s="666"/>
      <c r="WZW71" s="666"/>
      <c r="WZX71" s="666"/>
      <c r="WZY71" s="666"/>
      <c r="WZZ71" s="666"/>
      <c r="XAA71" s="666"/>
      <c r="XAB71" s="666"/>
      <c r="XAC71" s="1453"/>
      <c r="XAD71" s="1453"/>
      <c r="XAE71" s="1453"/>
      <c r="XAF71" s="1454"/>
      <c r="XAG71" s="666"/>
      <c r="XAH71" s="666"/>
      <c r="XAI71" s="666"/>
      <c r="XAJ71" s="1455"/>
      <c r="XAK71" s="666"/>
      <c r="XAL71" s="666"/>
      <c r="XAM71" s="666"/>
      <c r="XAN71" s="666"/>
      <c r="XAO71" s="666"/>
      <c r="XAP71" s="666"/>
      <c r="XAQ71" s="666"/>
      <c r="XAR71" s="666"/>
      <c r="XAS71" s="666"/>
      <c r="XAT71" s="1453"/>
      <c r="XAU71" s="1453"/>
      <c r="XAV71" s="1453"/>
      <c r="XAW71" s="1454"/>
      <c r="XAX71" s="666"/>
      <c r="XAY71" s="666"/>
      <c r="XAZ71" s="666"/>
      <c r="XBA71" s="1455"/>
      <c r="XBB71" s="666"/>
      <c r="XBC71" s="666"/>
      <c r="XBD71" s="666"/>
      <c r="XBE71" s="666"/>
      <c r="XBF71" s="666"/>
      <c r="XBG71" s="666"/>
      <c r="XBH71" s="666"/>
      <c r="XBI71" s="666"/>
      <c r="XBJ71" s="666"/>
      <c r="XBK71" s="1453"/>
      <c r="XBL71" s="1453"/>
      <c r="XBM71" s="1453"/>
      <c r="XBN71" s="1454"/>
      <c r="XBO71" s="666"/>
      <c r="XBP71" s="666"/>
      <c r="XBQ71" s="666"/>
      <c r="XBR71" s="1455"/>
      <c r="XBS71" s="666"/>
      <c r="XBT71" s="666"/>
      <c r="XBU71" s="666"/>
      <c r="XBV71" s="666"/>
      <c r="XBW71" s="666"/>
      <c r="XBX71" s="666"/>
      <c r="XBY71" s="666"/>
      <c r="XBZ71" s="666"/>
      <c r="XCA71" s="666"/>
      <c r="XCB71" s="1453"/>
      <c r="XCC71" s="1453"/>
      <c r="XCD71" s="1453"/>
      <c r="XCE71" s="1454"/>
      <c r="XCF71" s="666"/>
      <c r="XCG71" s="666"/>
      <c r="XCH71" s="666"/>
      <c r="XCI71" s="1455"/>
      <c r="XCJ71" s="666"/>
      <c r="XCK71" s="666"/>
      <c r="XCL71" s="666"/>
      <c r="XCM71" s="666"/>
      <c r="XCN71" s="666"/>
      <c r="XCO71" s="666"/>
      <c r="XCP71" s="666"/>
      <c r="XCQ71" s="666"/>
      <c r="XCR71" s="666"/>
      <c r="XCS71" s="1453"/>
      <c r="XCT71" s="1453"/>
      <c r="XCU71" s="1453"/>
      <c r="XCV71" s="1454"/>
      <c r="XCW71" s="666"/>
      <c r="XCX71" s="666"/>
      <c r="XCY71" s="666"/>
      <c r="XCZ71" s="1455"/>
      <c r="XDA71" s="666"/>
      <c r="XDB71" s="666"/>
      <c r="XDC71" s="666"/>
      <c r="XDD71" s="666"/>
      <c r="XDE71" s="666"/>
      <c r="XDF71" s="666"/>
      <c r="XDG71" s="666"/>
      <c r="XDH71" s="666"/>
      <c r="XDI71" s="666"/>
      <c r="XDJ71" s="1453"/>
      <c r="XDK71" s="1453"/>
      <c r="XDL71" s="1453"/>
      <c r="XDM71" s="1454"/>
      <c r="XDN71" s="666"/>
      <c r="XDO71" s="666"/>
      <c r="XDP71" s="666"/>
      <c r="XDQ71" s="1455"/>
      <c r="XDR71" s="666"/>
      <c r="XDS71" s="666"/>
      <c r="XDT71" s="666"/>
      <c r="XDU71" s="666"/>
      <c r="XDV71" s="666"/>
      <c r="XDW71" s="666"/>
      <c r="XDX71" s="666"/>
      <c r="XDY71" s="666"/>
      <c r="XDZ71" s="666"/>
      <c r="XEA71" s="1453"/>
      <c r="XEB71" s="1453"/>
      <c r="XEC71" s="1453"/>
      <c r="XED71" s="1454"/>
      <c r="XEE71" s="666"/>
      <c r="XEF71" s="666"/>
      <c r="XEG71" s="666"/>
      <c r="XEH71" s="1455"/>
      <c r="XEI71" s="666"/>
      <c r="XEJ71" s="666"/>
      <c r="XEK71" s="666"/>
      <c r="XEL71" s="666"/>
      <c r="XEM71" s="666"/>
      <c r="XEN71" s="666"/>
      <c r="XEO71" s="666"/>
      <c r="XEP71" s="666"/>
      <c r="XEQ71" s="666"/>
      <c r="XER71" s="1453"/>
      <c r="XES71" s="1453"/>
      <c r="XET71" s="1453"/>
      <c r="XEU71" s="1454"/>
      <c r="XEV71" s="666"/>
      <c r="XEW71" s="666"/>
      <c r="XEX71" s="666"/>
      <c r="XEY71" s="1455"/>
      <c r="XEZ71" s="666"/>
      <c r="XFA71" s="666"/>
      <c r="XFB71" s="666"/>
      <c r="XFC71" s="666"/>
      <c r="XFD71" s="666"/>
    </row>
    <row r="72" spans="1:16384" s="48" customFormat="1">
      <c r="A72" s="78" t="s">
        <v>135</v>
      </c>
      <c r="B72" s="1301" t="s">
        <v>157</v>
      </c>
      <c r="C72" s="1301"/>
      <c r="D72" s="698">
        <v>379986</v>
      </c>
      <c r="E72" s="660">
        <f t="shared" si="8"/>
        <v>399767</v>
      </c>
      <c r="F72" s="660"/>
      <c r="G72" s="660"/>
      <c r="H72" s="701">
        <f t="shared" si="9"/>
        <v>1.0520571810540389</v>
      </c>
      <c r="I72" s="660">
        <f>+I70+I68+I66+I64+I61+I54+I53</f>
        <v>173585</v>
      </c>
      <c r="J72" s="660"/>
      <c r="K72" s="660"/>
      <c r="L72" s="660">
        <f>+L70+L68+L66+L64+L61+L54+L53</f>
        <v>167696</v>
      </c>
      <c r="M72" s="660"/>
      <c r="N72" s="660"/>
      <c r="O72" s="660">
        <f>+O70+O68+O66+O64+O61+O54+O53</f>
        <v>58486</v>
      </c>
      <c r="P72" s="660"/>
      <c r="Q72" s="660"/>
    </row>
    <row r="73" spans="1:16384">
      <c r="A73" s="1453"/>
      <c r="B73" s="1453"/>
      <c r="C73" s="1453"/>
      <c r="D73" s="1454"/>
      <c r="E73" s="666"/>
      <c r="F73" s="666"/>
      <c r="G73" s="666"/>
      <c r="H73" s="1455"/>
      <c r="I73" s="666"/>
      <c r="J73" s="666"/>
      <c r="K73" s="666"/>
      <c r="L73" s="666"/>
      <c r="M73" s="666"/>
      <c r="N73" s="666"/>
      <c r="O73" s="666"/>
      <c r="P73" s="666"/>
      <c r="Q73" s="666"/>
      <c r="R73" s="1453"/>
      <c r="S73" s="1453"/>
      <c r="T73" s="1453"/>
      <c r="U73" s="1454"/>
      <c r="V73" s="666"/>
      <c r="W73" s="666"/>
      <c r="X73" s="666"/>
      <c r="Y73" s="1455"/>
      <c r="Z73" s="666"/>
      <c r="AA73" s="666"/>
      <c r="AB73" s="666"/>
      <c r="AC73" s="666"/>
      <c r="AD73" s="666"/>
      <c r="AE73" s="666"/>
      <c r="AF73" s="666"/>
      <c r="AG73" s="666"/>
      <c r="AH73" s="666"/>
      <c r="AI73" s="1453"/>
      <c r="AJ73" s="1453"/>
      <c r="AK73" s="1453"/>
      <c r="AL73" s="1454"/>
      <c r="AM73" s="666"/>
      <c r="AN73" s="666"/>
      <c r="AO73" s="666"/>
      <c r="AP73" s="1455"/>
      <c r="AQ73" s="666"/>
      <c r="AR73" s="666"/>
      <c r="AS73" s="666"/>
      <c r="AT73" s="666"/>
      <c r="AU73" s="666"/>
      <c r="AV73" s="666"/>
      <c r="AW73" s="666"/>
      <c r="AX73" s="666"/>
      <c r="AY73" s="666"/>
      <c r="AZ73" s="1453"/>
      <c r="BA73" s="1453"/>
      <c r="BB73" s="1453"/>
      <c r="BC73" s="1454"/>
      <c r="BD73" s="666"/>
      <c r="BE73" s="666"/>
      <c r="BF73" s="666"/>
      <c r="BG73" s="1455"/>
      <c r="BH73" s="666"/>
      <c r="BI73" s="666"/>
      <c r="BJ73" s="666"/>
      <c r="BK73" s="666"/>
      <c r="BL73" s="666"/>
      <c r="BM73" s="666"/>
      <c r="BN73" s="666"/>
      <c r="BO73" s="666"/>
      <c r="BP73" s="666"/>
      <c r="BQ73" s="1453"/>
      <c r="BR73" s="1453"/>
      <c r="BS73" s="1453"/>
      <c r="BT73" s="1454"/>
      <c r="BU73" s="666"/>
      <c r="BV73" s="666"/>
      <c r="BW73" s="666"/>
      <c r="BX73" s="1455"/>
      <c r="BY73" s="666"/>
      <c r="BZ73" s="666"/>
      <c r="CA73" s="666"/>
      <c r="CB73" s="666"/>
      <c r="CC73" s="666"/>
      <c r="CD73" s="666"/>
      <c r="CE73" s="666"/>
      <c r="CF73" s="666"/>
      <c r="CG73" s="666"/>
      <c r="CH73" s="1453"/>
      <c r="CI73" s="1453"/>
      <c r="CJ73" s="1453"/>
      <c r="CK73" s="1454"/>
      <c r="CL73" s="666"/>
      <c r="CM73" s="666"/>
      <c r="CN73" s="666"/>
      <c r="CO73" s="1455"/>
      <c r="CP73" s="666"/>
      <c r="CQ73" s="666"/>
      <c r="CR73" s="666"/>
      <c r="CS73" s="666"/>
      <c r="CT73" s="666"/>
      <c r="CU73" s="666"/>
      <c r="CV73" s="666"/>
      <c r="CW73" s="666"/>
      <c r="CX73" s="666"/>
      <c r="CY73" s="1453"/>
      <c r="CZ73" s="1453"/>
      <c r="DA73" s="1453"/>
      <c r="DB73" s="1454"/>
      <c r="DC73" s="666"/>
      <c r="DD73" s="666"/>
      <c r="DE73" s="666"/>
      <c r="DF73" s="1455"/>
      <c r="DG73" s="666"/>
      <c r="DH73" s="666"/>
      <c r="DI73" s="666"/>
      <c r="DJ73" s="666"/>
      <c r="DK73" s="666"/>
      <c r="DL73" s="666"/>
      <c r="DM73" s="666"/>
      <c r="DN73" s="666"/>
      <c r="DO73" s="666"/>
      <c r="DP73" s="1453"/>
      <c r="DQ73" s="1453"/>
      <c r="DR73" s="1453"/>
      <c r="DS73" s="1454"/>
      <c r="DT73" s="666"/>
      <c r="DU73" s="666"/>
      <c r="DV73" s="666"/>
      <c r="DW73" s="1455"/>
      <c r="DX73" s="666"/>
      <c r="DY73" s="666"/>
      <c r="DZ73" s="666"/>
      <c r="EA73" s="666"/>
      <c r="EB73" s="666"/>
      <c r="EC73" s="666"/>
      <c r="ED73" s="666"/>
      <c r="EE73" s="666"/>
      <c r="EF73" s="666"/>
      <c r="EG73" s="1453"/>
      <c r="EH73" s="1453"/>
      <c r="EI73" s="1453"/>
      <c r="EJ73" s="1454"/>
      <c r="EK73" s="666"/>
      <c r="EL73" s="666"/>
      <c r="EM73" s="666"/>
      <c r="EN73" s="1455"/>
      <c r="EO73" s="666"/>
      <c r="EP73" s="666"/>
      <c r="EQ73" s="666"/>
      <c r="ER73" s="666"/>
      <c r="ES73" s="666"/>
      <c r="ET73" s="666"/>
      <c r="EU73" s="666"/>
      <c r="EV73" s="666"/>
      <c r="EW73" s="666"/>
      <c r="EX73" s="1453"/>
      <c r="EY73" s="1453"/>
      <c r="EZ73" s="1453"/>
      <c r="FA73" s="1454"/>
      <c r="FB73" s="666"/>
      <c r="FC73" s="666"/>
      <c r="FD73" s="666"/>
      <c r="FE73" s="1455"/>
      <c r="FF73" s="666"/>
      <c r="FG73" s="666"/>
      <c r="FH73" s="666"/>
      <c r="FI73" s="666"/>
      <c r="FJ73" s="666"/>
      <c r="FK73" s="666"/>
      <c r="FL73" s="666"/>
      <c r="FM73" s="666"/>
      <c r="FN73" s="666"/>
      <c r="FO73" s="1453"/>
      <c r="FP73" s="1453"/>
      <c r="FQ73" s="1453"/>
      <c r="FR73" s="1454"/>
      <c r="FS73" s="666"/>
      <c r="FT73" s="666"/>
      <c r="FU73" s="666"/>
      <c r="FV73" s="1455"/>
      <c r="FW73" s="666"/>
      <c r="FX73" s="666"/>
      <c r="FY73" s="666"/>
      <c r="FZ73" s="666"/>
      <c r="GA73" s="666"/>
      <c r="GB73" s="666"/>
      <c r="GC73" s="666"/>
      <c r="GD73" s="666"/>
      <c r="GE73" s="666"/>
      <c r="GF73" s="1453"/>
      <c r="GG73" s="1453"/>
      <c r="GH73" s="1453"/>
      <c r="GI73" s="1454"/>
      <c r="GJ73" s="666"/>
      <c r="GK73" s="666"/>
      <c r="GL73" s="666"/>
      <c r="GM73" s="1455"/>
      <c r="GN73" s="666"/>
      <c r="GO73" s="666"/>
      <c r="GP73" s="666"/>
      <c r="GQ73" s="666"/>
      <c r="GR73" s="666"/>
      <c r="GS73" s="666"/>
      <c r="GT73" s="666"/>
      <c r="GU73" s="666"/>
      <c r="GV73" s="666"/>
      <c r="GW73" s="1453"/>
      <c r="GX73" s="1453"/>
      <c r="GY73" s="1453"/>
      <c r="GZ73" s="1454"/>
      <c r="HA73" s="666"/>
      <c r="HB73" s="666"/>
      <c r="HC73" s="666"/>
      <c r="HD73" s="1455"/>
      <c r="HE73" s="666"/>
      <c r="HF73" s="666"/>
      <c r="HG73" s="666"/>
      <c r="HH73" s="666"/>
      <c r="HI73" s="666"/>
      <c r="HJ73" s="666"/>
      <c r="HK73" s="666"/>
      <c r="HL73" s="666"/>
      <c r="HM73" s="666"/>
      <c r="HN73" s="1453"/>
      <c r="HO73" s="1453"/>
      <c r="HP73" s="1453"/>
      <c r="HQ73" s="1454"/>
      <c r="HR73" s="666"/>
      <c r="HS73" s="666"/>
      <c r="HT73" s="666"/>
      <c r="HU73" s="1455"/>
      <c r="HV73" s="666"/>
      <c r="HW73" s="666"/>
      <c r="HX73" s="666"/>
      <c r="HY73" s="666"/>
      <c r="HZ73" s="666"/>
      <c r="IA73" s="666"/>
      <c r="IB73" s="666"/>
      <c r="IC73" s="666"/>
      <c r="ID73" s="666"/>
      <c r="IE73" s="1453"/>
      <c r="IF73" s="1453"/>
      <c r="IG73" s="1453"/>
      <c r="IH73" s="1454"/>
      <c r="II73" s="666"/>
      <c r="IJ73" s="666"/>
      <c r="IK73" s="666"/>
      <c r="IL73" s="1455"/>
      <c r="IM73" s="666"/>
      <c r="IN73" s="666"/>
      <c r="IO73" s="666"/>
      <c r="IP73" s="666"/>
      <c r="IQ73" s="666"/>
      <c r="IR73" s="666"/>
      <c r="IS73" s="666"/>
      <c r="IT73" s="666"/>
      <c r="IU73" s="666"/>
      <c r="IV73" s="1453"/>
      <c r="IW73" s="1453"/>
      <c r="IX73" s="1453"/>
      <c r="IY73" s="1454"/>
      <c r="IZ73" s="666"/>
      <c r="JA73" s="666"/>
      <c r="JB73" s="666"/>
      <c r="JC73" s="1455"/>
      <c r="JD73" s="666"/>
      <c r="JE73" s="666"/>
      <c r="JF73" s="666"/>
      <c r="JG73" s="666"/>
      <c r="JH73" s="666"/>
      <c r="JI73" s="666"/>
      <c r="JJ73" s="666"/>
      <c r="JK73" s="666"/>
      <c r="JL73" s="666"/>
      <c r="JM73" s="1453"/>
      <c r="JN73" s="1453"/>
      <c r="JO73" s="1453"/>
      <c r="JP73" s="1454"/>
      <c r="JQ73" s="666"/>
      <c r="JR73" s="666"/>
      <c r="JS73" s="666"/>
      <c r="JT73" s="1455"/>
      <c r="JU73" s="666"/>
      <c r="JV73" s="666"/>
      <c r="JW73" s="666"/>
      <c r="JX73" s="666"/>
      <c r="JY73" s="666"/>
      <c r="JZ73" s="666"/>
      <c r="KA73" s="666"/>
      <c r="KB73" s="666"/>
      <c r="KC73" s="666"/>
      <c r="KD73" s="1453"/>
      <c r="KE73" s="1453"/>
      <c r="KF73" s="1453"/>
      <c r="KG73" s="1454"/>
      <c r="KH73" s="666"/>
      <c r="KI73" s="666"/>
      <c r="KJ73" s="666"/>
      <c r="KK73" s="1455"/>
      <c r="KL73" s="666"/>
      <c r="KM73" s="666"/>
      <c r="KN73" s="666"/>
      <c r="KO73" s="666"/>
      <c r="KP73" s="666"/>
      <c r="KQ73" s="666"/>
      <c r="KR73" s="666"/>
      <c r="KS73" s="666"/>
      <c r="KT73" s="666"/>
      <c r="KU73" s="1453"/>
      <c r="KV73" s="1453"/>
      <c r="KW73" s="1453"/>
      <c r="KX73" s="1454"/>
      <c r="KY73" s="666"/>
      <c r="KZ73" s="666"/>
      <c r="LA73" s="666"/>
      <c r="LB73" s="1455"/>
      <c r="LC73" s="666"/>
      <c r="LD73" s="666"/>
      <c r="LE73" s="666"/>
      <c r="LF73" s="666"/>
      <c r="LG73" s="666"/>
      <c r="LH73" s="666"/>
      <c r="LI73" s="666"/>
      <c r="LJ73" s="666"/>
      <c r="LK73" s="666"/>
      <c r="LL73" s="1453"/>
      <c r="LM73" s="1453"/>
      <c r="LN73" s="1453"/>
      <c r="LO73" s="1454"/>
      <c r="LP73" s="666"/>
      <c r="LQ73" s="666"/>
      <c r="LR73" s="666"/>
      <c r="LS73" s="1455"/>
      <c r="LT73" s="666"/>
      <c r="LU73" s="666"/>
      <c r="LV73" s="666"/>
      <c r="LW73" s="666"/>
      <c r="LX73" s="666"/>
      <c r="LY73" s="666"/>
      <c r="LZ73" s="666"/>
      <c r="MA73" s="666"/>
      <c r="MB73" s="666"/>
      <c r="MC73" s="1453"/>
      <c r="MD73" s="1453"/>
      <c r="ME73" s="1453"/>
      <c r="MF73" s="1454"/>
      <c r="MG73" s="666"/>
      <c r="MH73" s="666"/>
      <c r="MI73" s="666"/>
      <c r="MJ73" s="1455"/>
      <c r="MK73" s="666"/>
      <c r="ML73" s="666"/>
      <c r="MM73" s="666"/>
      <c r="MN73" s="666"/>
      <c r="MO73" s="666"/>
      <c r="MP73" s="666"/>
      <c r="MQ73" s="666"/>
      <c r="MR73" s="666"/>
      <c r="MS73" s="666"/>
      <c r="MT73" s="1453"/>
      <c r="MU73" s="1453"/>
      <c r="MV73" s="1453"/>
      <c r="MW73" s="1454"/>
      <c r="MX73" s="666"/>
      <c r="MY73" s="666"/>
      <c r="MZ73" s="666"/>
      <c r="NA73" s="1455"/>
      <c r="NB73" s="666"/>
      <c r="NC73" s="666"/>
      <c r="ND73" s="666"/>
      <c r="NE73" s="666"/>
      <c r="NF73" s="666"/>
      <c r="NG73" s="666"/>
      <c r="NH73" s="666"/>
      <c r="NI73" s="666"/>
      <c r="NJ73" s="666"/>
      <c r="NK73" s="1453"/>
      <c r="NL73" s="1453"/>
      <c r="NM73" s="1453"/>
      <c r="NN73" s="1454"/>
      <c r="NO73" s="666"/>
      <c r="NP73" s="666"/>
      <c r="NQ73" s="666"/>
      <c r="NR73" s="1455"/>
      <c r="NS73" s="666"/>
      <c r="NT73" s="666"/>
      <c r="NU73" s="666"/>
      <c r="NV73" s="666"/>
      <c r="NW73" s="666"/>
      <c r="NX73" s="666"/>
      <c r="NY73" s="666"/>
      <c r="NZ73" s="666"/>
      <c r="OA73" s="666"/>
      <c r="OB73" s="1453"/>
      <c r="OC73" s="1453"/>
      <c r="OD73" s="1453"/>
      <c r="OE73" s="1454"/>
      <c r="OF73" s="666"/>
      <c r="OG73" s="666"/>
      <c r="OH73" s="666"/>
      <c r="OI73" s="1455"/>
      <c r="OJ73" s="666"/>
      <c r="OK73" s="666"/>
      <c r="OL73" s="666"/>
      <c r="OM73" s="666"/>
      <c r="ON73" s="666"/>
      <c r="OO73" s="666"/>
      <c r="OP73" s="666"/>
      <c r="OQ73" s="666"/>
      <c r="OR73" s="666"/>
      <c r="OS73" s="1453"/>
      <c r="OT73" s="1453"/>
      <c r="OU73" s="1453"/>
      <c r="OV73" s="1454"/>
      <c r="OW73" s="666"/>
      <c r="OX73" s="666"/>
      <c r="OY73" s="666"/>
      <c r="OZ73" s="1455"/>
      <c r="PA73" s="666"/>
      <c r="PB73" s="666"/>
      <c r="PC73" s="666"/>
      <c r="PD73" s="666"/>
      <c r="PE73" s="666"/>
      <c r="PF73" s="666"/>
      <c r="PG73" s="666"/>
      <c r="PH73" s="666"/>
      <c r="PI73" s="666"/>
      <c r="PJ73" s="1453"/>
      <c r="PK73" s="1453"/>
      <c r="PL73" s="1453"/>
      <c r="PM73" s="1454"/>
      <c r="PN73" s="666"/>
      <c r="PO73" s="666"/>
      <c r="PP73" s="666"/>
      <c r="PQ73" s="1455"/>
      <c r="PR73" s="666"/>
      <c r="PS73" s="666"/>
      <c r="PT73" s="666"/>
      <c r="PU73" s="666"/>
      <c r="PV73" s="666"/>
      <c r="PW73" s="666"/>
      <c r="PX73" s="666"/>
      <c r="PY73" s="666"/>
      <c r="PZ73" s="666"/>
      <c r="QA73" s="1453"/>
      <c r="QB73" s="1453"/>
      <c r="QC73" s="1453"/>
      <c r="QD73" s="1454"/>
      <c r="QE73" s="666"/>
      <c r="QF73" s="666"/>
      <c r="QG73" s="666"/>
      <c r="QH73" s="1455"/>
      <c r="QI73" s="666"/>
      <c r="QJ73" s="666"/>
      <c r="QK73" s="666"/>
      <c r="QL73" s="666"/>
      <c r="QM73" s="666"/>
      <c r="QN73" s="666"/>
      <c r="QO73" s="666"/>
      <c r="QP73" s="666"/>
      <c r="QQ73" s="666"/>
      <c r="QR73" s="1453"/>
      <c r="QS73" s="1453"/>
      <c r="QT73" s="1453"/>
      <c r="QU73" s="1454"/>
      <c r="QV73" s="666"/>
      <c r="QW73" s="666"/>
      <c r="QX73" s="666"/>
      <c r="QY73" s="1455"/>
      <c r="QZ73" s="666"/>
      <c r="RA73" s="666"/>
      <c r="RB73" s="666"/>
      <c r="RC73" s="666"/>
      <c r="RD73" s="666"/>
      <c r="RE73" s="666"/>
      <c r="RF73" s="666"/>
      <c r="RG73" s="666"/>
      <c r="RH73" s="666"/>
      <c r="RI73" s="1453"/>
      <c r="RJ73" s="1453"/>
      <c r="RK73" s="1453"/>
      <c r="RL73" s="1454"/>
      <c r="RM73" s="666"/>
      <c r="RN73" s="666"/>
      <c r="RO73" s="666"/>
      <c r="RP73" s="1455"/>
      <c r="RQ73" s="666"/>
      <c r="RR73" s="666"/>
      <c r="RS73" s="666"/>
      <c r="RT73" s="666"/>
      <c r="RU73" s="666"/>
      <c r="RV73" s="666"/>
      <c r="RW73" s="666"/>
      <c r="RX73" s="666"/>
      <c r="RY73" s="666"/>
      <c r="RZ73" s="1453"/>
      <c r="SA73" s="1453"/>
      <c r="SB73" s="1453"/>
      <c r="SC73" s="1454"/>
      <c r="SD73" s="666"/>
      <c r="SE73" s="666"/>
      <c r="SF73" s="666"/>
      <c r="SG73" s="1455"/>
      <c r="SH73" s="666"/>
      <c r="SI73" s="666"/>
      <c r="SJ73" s="666"/>
      <c r="SK73" s="666"/>
      <c r="SL73" s="666"/>
      <c r="SM73" s="666"/>
      <c r="SN73" s="666"/>
      <c r="SO73" s="666"/>
      <c r="SP73" s="666"/>
      <c r="SQ73" s="1453"/>
      <c r="SR73" s="1453"/>
      <c r="SS73" s="1453"/>
      <c r="ST73" s="1454"/>
      <c r="SU73" s="666"/>
      <c r="SV73" s="666"/>
      <c r="SW73" s="666"/>
      <c r="SX73" s="1455"/>
      <c r="SY73" s="666"/>
      <c r="SZ73" s="666"/>
      <c r="TA73" s="666"/>
      <c r="TB73" s="666"/>
      <c r="TC73" s="666"/>
      <c r="TD73" s="666"/>
      <c r="TE73" s="666"/>
      <c r="TF73" s="666"/>
      <c r="TG73" s="666"/>
      <c r="TH73" s="1453"/>
      <c r="TI73" s="1453"/>
      <c r="TJ73" s="1453"/>
      <c r="TK73" s="1454"/>
      <c r="TL73" s="666"/>
      <c r="TM73" s="666"/>
      <c r="TN73" s="666"/>
      <c r="TO73" s="1455"/>
      <c r="TP73" s="666"/>
      <c r="TQ73" s="666"/>
      <c r="TR73" s="666"/>
      <c r="TS73" s="666"/>
      <c r="TT73" s="666"/>
      <c r="TU73" s="666"/>
      <c r="TV73" s="666"/>
      <c r="TW73" s="666"/>
      <c r="TX73" s="666"/>
      <c r="TY73" s="1453"/>
      <c r="TZ73" s="1453"/>
      <c r="UA73" s="1453"/>
      <c r="UB73" s="1454"/>
      <c r="UC73" s="666"/>
      <c r="UD73" s="666"/>
      <c r="UE73" s="666"/>
      <c r="UF73" s="1455"/>
      <c r="UG73" s="666"/>
      <c r="UH73" s="666"/>
      <c r="UI73" s="666"/>
      <c r="UJ73" s="666"/>
      <c r="UK73" s="666"/>
      <c r="UL73" s="666"/>
      <c r="UM73" s="666"/>
      <c r="UN73" s="666"/>
      <c r="UO73" s="666"/>
      <c r="UP73" s="1453"/>
      <c r="UQ73" s="1453"/>
      <c r="UR73" s="1453"/>
      <c r="US73" s="1454"/>
      <c r="UT73" s="666"/>
      <c r="UU73" s="666"/>
      <c r="UV73" s="666"/>
      <c r="UW73" s="1455"/>
      <c r="UX73" s="666"/>
      <c r="UY73" s="666"/>
      <c r="UZ73" s="666"/>
      <c r="VA73" s="666"/>
      <c r="VB73" s="666"/>
      <c r="VC73" s="666"/>
      <c r="VD73" s="666"/>
      <c r="VE73" s="666"/>
      <c r="VF73" s="666"/>
      <c r="VG73" s="1453"/>
      <c r="VH73" s="1453"/>
      <c r="VI73" s="1453"/>
      <c r="VJ73" s="1454"/>
      <c r="VK73" s="666"/>
      <c r="VL73" s="666"/>
      <c r="VM73" s="666"/>
      <c r="VN73" s="1455"/>
      <c r="VO73" s="666"/>
      <c r="VP73" s="666"/>
      <c r="VQ73" s="666"/>
      <c r="VR73" s="666"/>
      <c r="VS73" s="666"/>
      <c r="VT73" s="666"/>
      <c r="VU73" s="666"/>
      <c r="VV73" s="666"/>
      <c r="VW73" s="666"/>
      <c r="VX73" s="1453"/>
      <c r="VY73" s="1453"/>
      <c r="VZ73" s="1453"/>
      <c r="WA73" s="1454"/>
      <c r="WB73" s="666"/>
      <c r="WC73" s="666"/>
      <c r="WD73" s="666"/>
      <c r="WE73" s="1455"/>
      <c r="WF73" s="666"/>
      <c r="WG73" s="666"/>
      <c r="WH73" s="666"/>
      <c r="WI73" s="666"/>
      <c r="WJ73" s="666"/>
      <c r="WK73" s="666"/>
      <c r="WL73" s="666"/>
      <c r="WM73" s="666"/>
      <c r="WN73" s="666"/>
      <c r="WO73" s="1453"/>
      <c r="WP73" s="1453"/>
      <c r="WQ73" s="1453"/>
      <c r="WR73" s="1454"/>
      <c r="WS73" s="666"/>
      <c r="WT73" s="666"/>
      <c r="WU73" s="666"/>
      <c r="WV73" s="1455"/>
      <c r="WW73" s="666"/>
      <c r="WX73" s="666"/>
      <c r="WY73" s="666"/>
      <c r="WZ73" s="666"/>
      <c r="XA73" s="666"/>
      <c r="XB73" s="666"/>
      <c r="XC73" s="666"/>
      <c r="XD73" s="666"/>
      <c r="XE73" s="666"/>
      <c r="XF73" s="1453"/>
      <c r="XG73" s="1453"/>
      <c r="XH73" s="1453"/>
      <c r="XI73" s="1454"/>
      <c r="XJ73" s="666"/>
      <c r="XK73" s="666"/>
      <c r="XL73" s="666"/>
      <c r="XM73" s="1455"/>
      <c r="XN73" s="666"/>
      <c r="XO73" s="666"/>
      <c r="XP73" s="666"/>
      <c r="XQ73" s="666"/>
      <c r="XR73" s="666"/>
      <c r="XS73" s="666"/>
      <c r="XT73" s="666"/>
      <c r="XU73" s="666"/>
      <c r="XV73" s="666"/>
      <c r="XW73" s="1453"/>
      <c r="XX73" s="1453"/>
      <c r="XY73" s="1453"/>
      <c r="XZ73" s="1454"/>
      <c r="YA73" s="666"/>
      <c r="YB73" s="666"/>
      <c r="YC73" s="666"/>
      <c r="YD73" s="1455"/>
      <c r="YE73" s="666"/>
      <c r="YF73" s="666"/>
      <c r="YG73" s="666"/>
      <c r="YH73" s="666"/>
      <c r="YI73" s="666"/>
      <c r="YJ73" s="666"/>
      <c r="YK73" s="666"/>
      <c r="YL73" s="666"/>
      <c r="YM73" s="666"/>
      <c r="YN73" s="1453"/>
      <c r="YO73" s="1453"/>
      <c r="YP73" s="1453"/>
      <c r="YQ73" s="1454"/>
      <c r="YR73" s="666"/>
      <c r="YS73" s="666"/>
      <c r="YT73" s="666"/>
      <c r="YU73" s="1455"/>
      <c r="YV73" s="666"/>
      <c r="YW73" s="666"/>
      <c r="YX73" s="666"/>
      <c r="YY73" s="666"/>
      <c r="YZ73" s="666"/>
      <c r="ZA73" s="666"/>
      <c r="ZB73" s="666"/>
      <c r="ZC73" s="666"/>
      <c r="ZD73" s="666"/>
      <c r="ZE73" s="1453"/>
      <c r="ZF73" s="1453"/>
      <c r="ZG73" s="1453"/>
      <c r="ZH73" s="1454"/>
      <c r="ZI73" s="666"/>
      <c r="ZJ73" s="666"/>
      <c r="ZK73" s="666"/>
      <c r="ZL73" s="1455"/>
      <c r="ZM73" s="666"/>
      <c r="ZN73" s="666"/>
      <c r="ZO73" s="666"/>
      <c r="ZP73" s="666"/>
      <c r="ZQ73" s="666"/>
      <c r="ZR73" s="666"/>
      <c r="ZS73" s="666"/>
      <c r="ZT73" s="666"/>
      <c r="ZU73" s="666"/>
      <c r="ZV73" s="1453"/>
      <c r="ZW73" s="1453"/>
      <c r="ZX73" s="1453"/>
      <c r="ZY73" s="1454"/>
      <c r="ZZ73" s="666"/>
      <c r="AAA73" s="666"/>
      <c r="AAB73" s="666"/>
      <c r="AAC73" s="1455"/>
      <c r="AAD73" s="666"/>
      <c r="AAE73" s="666"/>
      <c r="AAF73" s="666"/>
      <c r="AAG73" s="666"/>
      <c r="AAH73" s="666"/>
      <c r="AAI73" s="666"/>
      <c r="AAJ73" s="666"/>
      <c r="AAK73" s="666"/>
      <c r="AAL73" s="666"/>
      <c r="AAM73" s="1453"/>
      <c r="AAN73" s="1453"/>
      <c r="AAO73" s="1453"/>
      <c r="AAP73" s="1454"/>
      <c r="AAQ73" s="666"/>
      <c r="AAR73" s="666"/>
      <c r="AAS73" s="666"/>
      <c r="AAT73" s="1455"/>
      <c r="AAU73" s="666"/>
      <c r="AAV73" s="666"/>
      <c r="AAW73" s="666"/>
      <c r="AAX73" s="666"/>
      <c r="AAY73" s="666"/>
      <c r="AAZ73" s="666"/>
      <c r="ABA73" s="666"/>
      <c r="ABB73" s="666"/>
      <c r="ABC73" s="666"/>
      <c r="ABD73" s="1453"/>
      <c r="ABE73" s="1453"/>
      <c r="ABF73" s="1453"/>
      <c r="ABG73" s="1454"/>
      <c r="ABH73" s="666"/>
      <c r="ABI73" s="666"/>
      <c r="ABJ73" s="666"/>
      <c r="ABK73" s="1455"/>
      <c r="ABL73" s="666"/>
      <c r="ABM73" s="666"/>
      <c r="ABN73" s="666"/>
      <c r="ABO73" s="666"/>
      <c r="ABP73" s="666"/>
      <c r="ABQ73" s="666"/>
      <c r="ABR73" s="666"/>
      <c r="ABS73" s="666"/>
      <c r="ABT73" s="666"/>
      <c r="ABU73" s="1453"/>
      <c r="ABV73" s="1453"/>
      <c r="ABW73" s="1453"/>
      <c r="ABX73" s="1454"/>
      <c r="ABY73" s="666"/>
      <c r="ABZ73" s="666"/>
      <c r="ACA73" s="666"/>
      <c r="ACB73" s="1455"/>
      <c r="ACC73" s="666"/>
      <c r="ACD73" s="666"/>
      <c r="ACE73" s="666"/>
      <c r="ACF73" s="666"/>
      <c r="ACG73" s="666"/>
      <c r="ACH73" s="666"/>
      <c r="ACI73" s="666"/>
      <c r="ACJ73" s="666"/>
      <c r="ACK73" s="666"/>
      <c r="ACL73" s="1453"/>
      <c r="ACM73" s="1453"/>
      <c r="ACN73" s="1453"/>
      <c r="ACO73" s="1454"/>
      <c r="ACP73" s="666"/>
      <c r="ACQ73" s="666"/>
      <c r="ACR73" s="666"/>
      <c r="ACS73" s="1455"/>
      <c r="ACT73" s="666"/>
      <c r="ACU73" s="666"/>
      <c r="ACV73" s="666"/>
      <c r="ACW73" s="666"/>
      <c r="ACX73" s="666"/>
      <c r="ACY73" s="666"/>
      <c r="ACZ73" s="666"/>
      <c r="ADA73" s="666"/>
      <c r="ADB73" s="666"/>
      <c r="ADC73" s="1453"/>
      <c r="ADD73" s="1453"/>
      <c r="ADE73" s="1453"/>
      <c r="ADF73" s="1454"/>
      <c r="ADG73" s="666"/>
      <c r="ADH73" s="666"/>
      <c r="ADI73" s="666"/>
      <c r="ADJ73" s="1455"/>
      <c r="ADK73" s="666"/>
      <c r="ADL73" s="666"/>
      <c r="ADM73" s="666"/>
      <c r="ADN73" s="666"/>
      <c r="ADO73" s="666"/>
      <c r="ADP73" s="666"/>
      <c r="ADQ73" s="666"/>
      <c r="ADR73" s="666"/>
      <c r="ADS73" s="666"/>
      <c r="ADT73" s="1453"/>
      <c r="ADU73" s="1453"/>
      <c r="ADV73" s="1453"/>
      <c r="ADW73" s="1454"/>
      <c r="ADX73" s="666"/>
      <c r="ADY73" s="666"/>
      <c r="ADZ73" s="666"/>
      <c r="AEA73" s="1455"/>
      <c r="AEB73" s="666"/>
      <c r="AEC73" s="666"/>
      <c r="AED73" s="666"/>
      <c r="AEE73" s="666"/>
      <c r="AEF73" s="666"/>
      <c r="AEG73" s="666"/>
      <c r="AEH73" s="666"/>
      <c r="AEI73" s="666"/>
      <c r="AEJ73" s="666"/>
      <c r="AEK73" s="1453"/>
      <c r="AEL73" s="1453"/>
      <c r="AEM73" s="1453"/>
      <c r="AEN73" s="1454"/>
      <c r="AEO73" s="666"/>
      <c r="AEP73" s="666"/>
      <c r="AEQ73" s="666"/>
      <c r="AER73" s="1455"/>
      <c r="AES73" s="666"/>
      <c r="AET73" s="666"/>
      <c r="AEU73" s="666"/>
      <c r="AEV73" s="666"/>
      <c r="AEW73" s="666"/>
      <c r="AEX73" s="666"/>
      <c r="AEY73" s="666"/>
      <c r="AEZ73" s="666"/>
      <c r="AFA73" s="666"/>
      <c r="AFB73" s="1453"/>
      <c r="AFC73" s="1453"/>
      <c r="AFD73" s="1453"/>
      <c r="AFE73" s="1454"/>
      <c r="AFF73" s="666"/>
      <c r="AFG73" s="666"/>
      <c r="AFH73" s="666"/>
      <c r="AFI73" s="1455"/>
      <c r="AFJ73" s="666"/>
      <c r="AFK73" s="666"/>
      <c r="AFL73" s="666"/>
      <c r="AFM73" s="666"/>
      <c r="AFN73" s="666"/>
      <c r="AFO73" s="666"/>
      <c r="AFP73" s="666"/>
      <c r="AFQ73" s="666"/>
      <c r="AFR73" s="666"/>
      <c r="AFS73" s="1453"/>
      <c r="AFT73" s="1453"/>
      <c r="AFU73" s="1453"/>
      <c r="AFV73" s="1454"/>
      <c r="AFW73" s="666"/>
      <c r="AFX73" s="666"/>
      <c r="AFY73" s="666"/>
      <c r="AFZ73" s="1455"/>
      <c r="AGA73" s="666"/>
      <c r="AGB73" s="666"/>
      <c r="AGC73" s="666"/>
      <c r="AGD73" s="666"/>
      <c r="AGE73" s="666"/>
      <c r="AGF73" s="666"/>
      <c r="AGG73" s="666"/>
      <c r="AGH73" s="666"/>
      <c r="AGI73" s="666"/>
      <c r="AGJ73" s="1453"/>
      <c r="AGK73" s="1453"/>
      <c r="AGL73" s="1453"/>
      <c r="AGM73" s="1454"/>
      <c r="AGN73" s="666"/>
      <c r="AGO73" s="666"/>
      <c r="AGP73" s="666"/>
      <c r="AGQ73" s="1455"/>
      <c r="AGR73" s="666"/>
      <c r="AGS73" s="666"/>
      <c r="AGT73" s="666"/>
      <c r="AGU73" s="666"/>
      <c r="AGV73" s="666"/>
      <c r="AGW73" s="666"/>
      <c r="AGX73" s="666"/>
      <c r="AGY73" s="666"/>
      <c r="AGZ73" s="666"/>
      <c r="AHA73" s="1453"/>
      <c r="AHB73" s="1453"/>
      <c r="AHC73" s="1453"/>
      <c r="AHD73" s="1454"/>
      <c r="AHE73" s="666"/>
      <c r="AHF73" s="666"/>
      <c r="AHG73" s="666"/>
      <c r="AHH73" s="1455"/>
      <c r="AHI73" s="666"/>
      <c r="AHJ73" s="666"/>
      <c r="AHK73" s="666"/>
      <c r="AHL73" s="666"/>
      <c r="AHM73" s="666"/>
      <c r="AHN73" s="666"/>
      <c r="AHO73" s="666"/>
      <c r="AHP73" s="666"/>
      <c r="AHQ73" s="666"/>
      <c r="AHR73" s="1453"/>
      <c r="AHS73" s="1453"/>
      <c r="AHT73" s="1453"/>
      <c r="AHU73" s="1454"/>
      <c r="AHV73" s="666"/>
      <c r="AHW73" s="666"/>
      <c r="AHX73" s="666"/>
      <c r="AHY73" s="1455"/>
      <c r="AHZ73" s="666"/>
      <c r="AIA73" s="666"/>
      <c r="AIB73" s="666"/>
      <c r="AIC73" s="666"/>
      <c r="AID73" s="666"/>
      <c r="AIE73" s="666"/>
      <c r="AIF73" s="666"/>
      <c r="AIG73" s="666"/>
      <c r="AIH73" s="666"/>
      <c r="AII73" s="1453"/>
      <c r="AIJ73" s="1453"/>
      <c r="AIK73" s="1453"/>
      <c r="AIL73" s="1454"/>
      <c r="AIM73" s="666"/>
      <c r="AIN73" s="666"/>
      <c r="AIO73" s="666"/>
      <c r="AIP73" s="1455"/>
      <c r="AIQ73" s="666"/>
      <c r="AIR73" s="666"/>
      <c r="AIS73" s="666"/>
      <c r="AIT73" s="666"/>
      <c r="AIU73" s="666"/>
      <c r="AIV73" s="666"/>
      <c r="AIW73" s="666"/>
      <c r="AIX73" s="666"/>
      <c r="AIY73" s="666"/>
      <c r="AIZ73" s="1453"/>
      <c r="AJA73" s="1453"/>
      <c r="AJB73" s="1453"/>
      <c r="AJC73" s="1454"/>
      <c r="AJD73" s="666"/>
      <c r="AJE73" s="666"/>
      <c r="AJF73" s="666"/>
      <c r="AJG73" s="1455"/>
      <c r="AJH73" s="666"/>
      <c r="AJI73" s="666"/>
      <c r="AJJ73" s="666"/>
      <c r="AJK73" s="666"/>
      <c r="AJL73" s="666"/>
      <c r="AJM73" s="666"/>
      <c r="AJN73" s="666"/>
      <c r="AJO73" s="666"/>
      <c r="AJP73" s="666"/>
      <c r="AJQ73" s="1453"/>
      <c r="AJR73" s="1453"/>
      <c r="AJS73" s="1453"/>
      <c r="AJT73" s="1454"/>
      <c r="AJU73" s="666"/>
      <c r="AJV73" s="666"/>
      <c r="AJW73" s="666"/>
      <c r="AJX73" s="1455"/>
      <c r="AJY73" s="666"/>
      <c r="AJZ73" s="666"/>
      <c r="AKA73" s="666"/>
      <c r="AKB73" s="666"/>
      <c r="AKC73" s="666"/>
      <c r="AKD73" s="666"/>
      <c r="AKE73" s="666"/>
      <c r="AKF73" s="666"/>
      <c r="AKG73" s="666"/>
      <c r="AKH73" s="1453"/>
      <c r="AKI73" s="1453"/>
      <c r="AKJ73" s="1453"/>
      <c r="AKK73" s="1454"/>
      <c r="AKL73" s="666"/>
      <c r="AKM73" s="666"/>
      <c r="AKN73" s="666"/>
      <c r="AKO73" s="1455"/>
      <c r="AKP73" s="666"/>
      <c r="AKQ73" s="666"/>
      <c r="AKR73" s="666"/>
      <c r="AKS73" s="666"/>
      <c r="AKT73" s="666"/>
      <c r="AKU73" s="666"/>
      <c r="AKV73" s="666"/>
      <c r="AKW73" s="666"/>
      <c r="AKX73" s="666"/>
      <c r="AKY73" s="1453"/>
      <c r="AKZ73" s="1453"/>
      <c r="ALA73" s="1453"/>
      <c r="ALB73" s="1454"/>
      <c r="ALC73" s="666"/>
      <c r="ALD73" s="666"/>
      <c r="ALE73" s="666"/>
      <c r="ALF73" s="1455"/>
      <c r="ALG73" s="666"/>
      <c r="ALH73" s="666"/>
      <c r="ALI73" s="666"/>
      <c r="ALJ73" s="666"/>
      <c r="ALK73" s="666"/>
      <c r="ALL73" s="666"/>
      <c r="ALM73" s="666"/>
      <c r="ALN73" s="666"/>
      <c r="ALO73" s="666"/>
      <c r="ALP73" s="1453"/>
      <c r="ALQ73" s="1453"/>
      <c r="ALR73" s="1453"/>
      <c r="ALS73" s="1454"/>
      <c r="ALT73" s="666"/>
      <c r="ALU73" s="666"/>
      <c r="ALV73" s="666"/>
      <c r="ALW73" s="1455"/>
      <c r="ALX73" s="666"/>
      <c r="ALY73" s="666"/>
      <c r="ALZ73" s="666"/>
      <c r="AMA73" s="666"/>
      <c r="AMB73" s="666"/>
      <c r="AMC73" s="666"/>
      <c r="AMD73" s="666"/>
      <c r="AME73" s="666"/>
      <c r="AMF73" s="666"/>
      <c r="AMG73" s="1453"/>
      <c r="AMH73" s="1453"/>
      <c r="AMI73" s="1453"/>
      <c r="AMJ73" s="1454"/>
      <c r="AMK73" s="666"/>
      <c r="AML73" s="666"/>
      <c r="AMM73" s="666"/>
      <c r="AMN73" s="1455"/>
      <c r="AMO73" s="666"/>
      <c r="AMP73" s="666"/>
      <c r="AMQ73" s="666"/>
      <c r="AMR73" s="666"/>
      <c r="AMS73" s="666"/>
      <c r="AMT73" s="666"/>
      <c r="AMU73" s="666"/>
      <c r="AMV73" s="666"/>
      <c r="AMW73" s="666"/>
      <c r="AMX73" s="1453"/>
      <c r="AMY73" s="1453"/>
      <c r="AMZ73" s="1453"/>
      <c r="ANA73" s="1454"/>
      <c r="ANB73" s="666"/>
      <c r="ANC73" s="666"/>
      <c r="AND73" s="666"/>
      <c r="ANE73" s="1455"/>
      <c r="ANF73" s="666"/>
      <c r="ANG73" s="666"/>
      <c r="ANH73" s="666"/>
      <c r="ANI73" s="666"/>
      <c r="ANJ73" s="666"/>
      <c r="ANK73" s="666"/>
      <c r="ANL73" s="666"/>
      <c r="ANM73" s="666"/>
      <c r="ANN73" s="666"/>
      <c r="ANO73" s="1453"/>
      <c r="ANP73" s="1453"/>
      <c r="ANQ73" s="1453"/>
      <c r="ANR73" s="1454"/>
      <c r="ANS73" s="666"/>
      <c r="ANT73" s="666"/>
      <c r="ANU73" s="666"/>
      <c r="ANV73" s="1455"/>
      <c r="ANW73" s="666"/>
      <c r="ANX73" s="666"/>
      <c r="ANY73" s="666"/>
      <c r="ANZ73" s="666"/>
      <c r="AOA73" s="666"/>
      <c r="AOB73" s="666"/>
      <c r="AOC73" s="666"/>
      <c r="AOD73" s="666"/>
      <c r="AOE73" s="666"/>
      <c r="AOF73" s="1453"/>
      <c r="AOG73" s="1453"/>
      <c r="AOH73" s="1453"/>
      <c r="AOI73" s="1454"/>
      <c r="AOJ73" s="666"/>
      <c r="AOK73" s="666"/>
      <c r="AOL73" s="666"/>
      <c r="AOM73" s="1455"/>
      <c r="AON73" s="666"/>
      <c r="AOO73" s="666"/>
      <c r="AOP73" s="666"/>
      <c r="AOQ73" s="666"/>
      <c r="AOR73" s="666"/>
      <c r="AOS73" s="666"/>
      <c r="AOT73" s="666"/>
      <c r="AOU73" s="666"/>
      <c r="AOV73" s="666"/>
      <c r="AOW73" s="1453"/>
      <c r="AOX73" s="1453"/>
      <c r="AOY73" s="1453"/>
      <c r="AOZ73" s="1454"/>
      <c r="APA73" s="666"/>
      <c r="APB73" s="666"/>
      <c r="APC73" s="666"/>
      <c r="APD73" s="1455"/>
      <c r="APE73" s="666"/>
      <c r="APF73" s="666"/>
      <c r="APG73" s="666"/>
      <c r="APH73" s="666"/>
      <c r="API73" s="666"/>
      <c r="APJ73" s="666"/>
      <c r="APK73" s="666"/>
      <c r="APL73" s="666"/>
      <c r="APM73" s="666"/>
      <c r="APN73" s="1453"/>
      <c r="APO73" s="1453"/>
      <c r="APP73" s="1453"/>
      <c r="APQ73" s="1454"/>
      <c r="APR73" s="666"/>
      <c r="APS73" s="666"/>
      <c r="APT73" s="666"/>
      <c r="APU73" s="1455"/>
      <c r="APV73" s="666"/>
      <c r="APW73" s="666"/>
      <c r="APX73" s="666"/>
      <c r="APY73" s="666"/>
      <c r="APZ73" s="666"/>
      <c r="AQA73" s="666"/>
      <c r="AQB73" s="666"/>
      <c r="AQC73" s="666"/>
      <c r="AQD73" s="666"/>
      <c r="AQE73" s="1453"/>
      <c r="AQF73" s="1453"/>
      <c r="AQG73" s="1453"/>
      <c r="AQH73" s="1454"/>
      <c r="AQI73" s="666"/>
      <c r="AQJ73" s="666"/>
      <c r="AQK73" s="666"/>
      <c r="AQL73" s="1455"/>
      <c r="AQM73" s="666"/>
      <c r="AQN73" s="666"/>
      <c r="AQO73" s="666"/>
      <c r="AQP73" s="666"/>
      <c r="AQQ73" s="666"/>
      <c r="AQR73" s="666"/>
      <c r="AQS73" s="666"/>
      <c r="AQT73" s="666"/>
      <c r="AQU73" s="666"/>
      <c r="AQV73" s="1453"/>
      <c r="AQW73" s="1453"/>
      <c r="AQX73" s="1453"/>
      <c r="AQY73" s="1454"/>
      <c r="AQZ73" s="666"/>
      <c r="ARA73" s="666"/>
      <c r="ARB73" s="666"/>
      <c r="ARC73" s="1455"/>
      <c r="ARD73" s="666"/>
      <c r="ARE73" s="666"/>
      <c r="ARF73" s="666"/>
      <c r="ARG73" s="666"/>
      <c r="ARH73" s="666"/>
      <c r="ARI73" s="666"/>
      <c r="ARJ73" s="666"/>
      <c r="ARK73" s="666"/>
      <c r="ARL73" s="666"/>
      <c r="ARM73" s="1453"/>
      <c r="ARN73" s="1453"/>
      <c r="ARO73" s="1453"/>
      <c r="ARP73" s="1454"/>
      <c r="ARQ73" s="666"/>
      <c r="ARR73" s="666"/>
      <c r="ARS73" s="666"/>
      <c r="ART73" s="1455"/>
      <c r="ARU73" s="666"/>
      <c r="ARV73" s="666"/>
      <c r="ARW73" s="666"/>
      <c r="ARX73" s="666"/>
      <c r="ARY73" s="666"/>
      <c r="ARZ73" s="666"/>
      <c r="ASA73" s="666"/>
      <c r="ASB73" s="666"/>
      <c r="ASC73" s="666"/>
      <c r="ASD73" s="1453"/>
      <c r="ASE73" s="1453"/>
      <c r="ASF73" s="1453"/>
      <c r="ASG73" s="1454"/>
      <c r="ASH73" s="666"/>
      <c r="ASI73" s="666"/>
      <c r="ASJ73" s="666"/>
      <c r="ASK73" s="1455"/>
      <c r="ASL73" s="666"/>
      <c r="ASM73" s="666"/>
      <c r="ASN73" s="666"/>
      <c r="ASO73" s="666"/>
      <c r="ASP73" s="666"/>
      <c r="ASQ73" s="666"/>
      <c r="ASR73" s="666"/>
      <c r="ASS73" s="666"/>
      <c r="AST73" s="666"/>
      <c r="ASU73" s="1453"/>
      <c r="ASV73" s="1453"/>
      <c r="ASW73" s="1453"/>
      <c r="ASX73" s="1454"/>
      <c r="ASY73" s="666"/>
      <c r="ASZ73" s="666"/>
      <c r="ATA73" s="666"/>
      <c r="ATB73" s="1455"/>
      <c r="ATC73" s="666"/>
      <c r="ATD73" s="666"/>
      <c r="ATE73" s="666"/>
      <c r="ATF73" s="666"/>
      <c r="ATG73" s="666"/>
      <c r="ATH73" s="666"/>
      <c r="ATI73" s="666"/>
      <c r="ATJ73" s="666"/>
      <c r="ATK73" s="666"/>
      <c r="ATL73" s="1453"/>
      <c r="ATM73" s="1453"/>
      <c r="ATN73" s="1453"/>
      <c r="ATO73" s="1454"/>
      <c r="ATP73" s="666"/>
      <c r="ATQ73" s="666"/>
      <c r="ATR73" s="666"/>
      <c r="ATS73" s="1455"/>
      <c r="ATT73" s="666"/>
      <c r="ATU73" s="666"/>
      <c r="ATV73" s="666"/>
      <c r="ATW73" s="666"/>
      <c r="ATX73" s="666"/>
      <c r="ATY73" s="666"/>
      <c r="ATZ73" s="666"/>
      <c r="AUA73" s="666"/>
      <c r="AUB73" s="666"/>
      <c r="AUC73" s="1453"/>
      <c r="AUD73" s="1453"/>
      <c r="AUE73" s="1453"/>
      <c r="AUF73" s="1454"/>
      <c r="AUG73" s="666"/>
      <c r="AUH73" s="666"/>
      <c r="AUI73" s="666"/>
      <c r="AUJ73" s="1455"/>
      <c r="AUK73" s="666"/>
      <c r="AUL73" s="666"/>
      <c r="AUM73" s="666"/>
      <c r="AUN73" s="666"/>
      <c r="AUO73" s="666"/>
      <c r="AUP73" s="666"/>
      <c r="AUQ73" s="666"/>
      <c r="AUR73" s="666"/>
      <c r="AUS73" s="666"/>
      <c r="AUT73" s="1453"/>
      <c r="AUU73" s="1453"/>
      <c r="AUV73" s="1453"/>
      <c r="AUW73" s="1454"/>
      <c r="AUX73" s="666"/>
      <c r="AUY73" s="666"/>
      <c r="AUZ73" s="666"/>
      <c r="AVA73" s="1455"/>
      <c r="AVB73" s="666"/>
      <c r="AVC73" s="666"/>
      <c r="AVD73" s="666"/>
      <c r="AVE73" s="666"/>
      <c r="AVF73" s="666"/>
      <c r="AVG73" s="666"/>
      <c r="AVH73" s="666"/>
      <c r="AVI73" s="666"/>
      <c r="AVJ73" s="666"/>
      <c r="AVK73" s="1453"/>
      <c r="AVL73" s="1453"/>
      <c r="AVM73" s="1453"/>
      <c r="AVN73" s="1454"/>
      <c r="AVO73" s="666"/>
      <c r="AVP73" s="666"/>
      <c r="AVQ73" s="666"/>
      <c r="AVR73" s="1455"/>
      <c r="AVS73" s="666"/>
      <c r="AVT73" s="666"/>
      <c r="AVU73" s="666"/>
      <c r="AVV73" s="666"/>
      <c r="AVW73" s="666"/>
      <c r="AVX73" s="666"/>
      <c r="AVY73" s="666"/>
      <c r="AVZ73" s="666"/>
      <c r="AWA73" s="666"/>
      <c r="AWB73" s="1453"/>
      <c r="AWC73" s="1453"/>
      <c r="AWD73" s="1453"/>
      <c r="AWE73" s="1454"/>
      <c r="AWF73" s="666"/>
      <c r="AWG73" s="666"/>
      <c r="AWH73" s="666"/>
      <c r="AWI73" s="1455"/>
      <c r="AWJ73" s="666"/>
      <c r="AWK73" s="666"/>
      <c r="AWL73" s="666"/>
      <c r="AWM73" s="666"/>
      <c r="AWN73" s="666"/>
      <c r="AWO73" s="666"/>
      <c r="AWP73" s="666"/>
      <c r="AWQ73" s="666"/>
      <c r="AWR73" s="666"/>
      <c r="AWS73" s="1453"/>
      <c r="AWT73" s="1453"/>
      <c r="AWU73" s="1453"/>
      <c r="AWV73" s="1454"/>
      <c r="AWW73" s="666"/>
      <c r="AWX73" s="666"/>
      <c r="AWY73" s="666"/>
      <c r="AWZ73" s="1455"/>
      <c r="AXA73" s="666"/>
      <c r="AXB73" s="666"/>
      <c r="AXC73" s="666"/>
      <c r="AXD73" s="666"/>
      <c r="AXE73" s="666"/>
      <c r="AXF73" s="666"/>
      <c r="AXG73" s="666"/>
      <c r="AXH73" s="666"/>
      <c r="AXI73" s="666"/>
      <c r="AXJ73" s="1453"/>
      <c r="AXK73" s="1453"/>
      <c r="AXL73" s="1453"/>
      <c r="AXM73" s="1454"/>
      <c r="AXN73" s="666"/>
      <c r="AXO73" s="666"/>
      <c r="AXP73" s="666"/>
      <c r="AXQ73" s="1455"/>
      <c r="AXR73" s="666"/>
      <c r="AXS73" s="666"/>
      <c r="AXT73" s="666"/>
      <c r="AXU73" s="666"/>
      <c r="AXV73" s="666"/>
      <c r="AXW73" s="666"/>
      <c r="AXX73" s="666"/>
      <c r="AXY73" s="666"/>
      <c r="AXZ73" s="666"/>
      <c r="AYA73" s="1453"/>
      <c r="AYB73" s="1453"/>
      <c r="AYC73" s="1453"/>
      <c r="AYD73" s="1454"/>
      <c r="AYE73" s="666"/>
      <c r="AYF73" s="666"/>
      <c r="AYG73" s="666"/>
      <c r="AYH73" s="1455"/>
      <c r="AYI73" s="666"/>
      <c r="AYJ73" s="666"/>
      <c r="AYK73" s="666"/>
      <c r="AYL73" s="666"/>
      <c r="AYM73" s="666"/>
      <c r="AYN73" s="666"/>
      <c r="AYO73" s="666"/>
      <c r="AYP73" s="666"/>
      <c r="AYQ73" s="666"/>
      <c r="AYR73" s="1453"/>
      <c r="AYS73" s="1453"/>
      <c r="AYT73" s="1453"/>
      <c r="AYU73" s="1454"/>
      <c r="AYV73" s="666"/>
      <c r="AYW73" s="666"/>
      <c r="AYX73" s="666"/>
      <c r="AYY73" s="1455"/>
      <c r="AYZ73" s="666"/>
      <c r="AZA73" s="666"/>
      <c r="AZB73" s="666"/>
      <c r="AZC73" s="666"/>
      <c r="AZD73" s="666"/>
      <c r="AZE73" s="666"/>
      <c r="AZF73" s="666"/>
      <c r="AZG73" s="666"/>
      <c r="AZH73" s="666"/>
      <c r="AZI73" s="1453"/>
      <c r="AZJ73" s="1453"/>
      <c r="AZK73" s="1453"/>
      <c r="AZL73" s="1454"/>
      <c r="AZM73" s="666"/>
      <c r="AZN73" s="666"/>
      <c r="AZO73" s="666"/>
      <c r="AZP73" s="1455"/>
      <c r="AZQ73" s="666"/>
      <c r="AZR73" s="666"/>
      <c r="AZS73" s="666"/>
      <c r="AZT73" s="666"/>
      <c r="AZU73" s="666"/>
      <c r="AZV73" s="666"/>
      <c r="AZW73" s="666"/>
      <c r="AZX73" s="666"/>
      <c r="AZY73" s="666"/>
      <c r="AZZ73" s="1453"/>
      <c r="BAA73" s="1453"/>
      <c r="BAB73" s="1453"/>
      <c r="BAC73" s="1454"/>
      <c r="BAD73" s="666"/>
      <c r="BAE73" s="666"/>
      <c r="BAF73" s="666"/>
      <c r="BAG73" s="1455"/>
      <c r="BAH73" s="666"/>
      <c r="BAI73" s="666"/>
      <c r="BAJ73" s="666"/>
      <c r="BAK73" s="666"/>
      <c r="BAL73" s="666"/>
      <c r="BAM73" s="666"/>
      <c r="BAN73" s="666"/>
      <c r="BAO73" s="666"/>
      <c r="BAP73" s="666"/>
      <c r="BAQ73" s="1453"/>
      <c r="BAR73" s="1453"/>
      <c r="BAS73" s="1453"/>
      <c r="BAT73" s="1454"/>
      <c r="BAU73" s="666"/>
      <c r="BAV73" s="666"/>
      <c r="BAW73" s="666"/>
      <c r="BAX73" s="1455"/>
      <c r="BAY73" s="666"/>
      <c r="BAZ73" s="666"/>
      <c r="BBA73" s="666"/>
      <c r="BBB73" s="666"/>
      <c r="BBC73" s="666"/>
      <c r="BBD73" s="666"/>
      <c r="BBE73" s="666"/>
      <c r="BBF73" s="666"/>
      <c r="BBG73" s="666"/>
      <c r="BBH73" s="1453"/>
      <c r="BBI73" s="1453"/>
      <c r="BBJ73" s="1453"/>
      <c r="BBK73" s="1454"/>
      <c r="BBL73" s="666"/>
      <c r="BBM73" s="666"/>
      <c r="BBN73" s="666"/>
      <c r="BBO73" s="1455"/>
      <c r="BBP73" s="666"/>
      <c r="BBQ73" s="666"/>
      <c r="BBR73" s="666"/>
      <c r="BBS73" s="666"/>
      <c r="BBT73" s="666"/>
      <c r="BBU73" s="666"/>
      <c r="BBV73" s="666"/>
      <c r="BBW73" s="666"/>
      <c r="BBX73" s="666"/>
      <c r="BBY73" s="1453"/>
      <c r="BBZ73" s="1453"/>
      <c r="BCA73" s="1453"/>
      <c r="BCB73" s="1454"/>
      <c r="BCC73" s="666"/>
      <c r="BCD73" s="666"/>
      <c r="BCE73" s="666"/>
      <c r="BCF73" s="1455"/>
      <c r="BCG73" s="666"/>
      <c r="BCH73" s="666"/>
      <c r="BCI73" s="666"/>
      <c r="BCJ73" s="666"/>
      <c r="BCK73" s="666"/>
      <c r="BCL73" s="666"/>
      <c r="BCM73" s="666"/>
      <c r="BCN73" s="666"/>
      <c r="BCO73" s="666"/>
      <c r="BCP73" s="1453"/>
      <c r="BCQ73" s="1453"/>
      <c r="BCR73" s="1453"/>
      <c r="BCS73" s="1454"/>
      <c r="BCT73" s="666"/>
      <c r="BCU73" s="666"/>
      <c r="BCV73" s="666"/>
      <c r="BCW73" s="1455"/>
      <c r="BCX73" s="666"/>
      <c r="BCY73" s="666"/>
      <c r="BCZ73" s="666"/>
      <c r="BDA73" s="666"/>
      <c r="BDB73" s="666"/>
      <c r="BDC73" s="666"/>
      <c r="BDD73" s="666"/>
      <c r="BDE73" s="666"/>
      <c r="BDF73" s="666"/>
      <c r="BDG73" s="1453"/>
      <c r="BDH73" s="1453"/>
      <c r="BDI73" s="1453"/>
      <c r="BDJ73" s="1454"/>
      <c r="BDK73" s="666"/>
      <c r="BDL73" s="666"/>
      <c r="BDM73" s="666"/>
      <c r="BDN73" s="1455"/>
      <c r="BDO73" s="666"/>
      <c r="BDP73" s="666"/>
      <c r="BDQ73" s="666"/>
      <c r="BDR73" s="666"/>
      <c r="BDS73" s="666"/>
      <c r="BDT73" s="666"/>
      <c r="BDU73" s="666"/>
      <c r="BDV73" s="666"/>
      <c r="BDW73" s="666"/>
      <c r="BDX73" s="1453"/>
      <c r="BDY73" s="1453"/>
      <c r="BDZ73" s="1453"/>
      <c r="BEA73" s="1454"/>
      <c r="BEB73" s="666"/>
      <c r="BEC73" s="666"/>
      <c r="BED73" s="666"/>
      <c r="BEE73" s="1455"/>
      <c r="BEF73" s="666"/>
      <c r="BEG73" s="666"/>
      <c r="BEH73" s="666"/>
      <c r="BEI73" s="666"/>
      <c r="BEJ73" s="666"/>
      <c r="BEK73" s="666"/>
      <c r="BEL73" s="666"/>
      <c r="BEM73" s="666"/>
      <c r="BEN73" s="666"/>
      <c r="BEO73" s="1453"/>
      <c r="BEP73" s="1453"/>
      <c r="BEQ73" s="1453"/>
      <c r="BER73" s="1454"/>
      <c r="BES73" s="666"/>
      <c r="BET73" s="666"/>
      <c r="BEU73" s="666"/>
      <c r="BEV73" s="1455"/>
      <c r="BEW73" s="666"/>
      <c r="BEX73" s="666"/>
      <c r="BEY73" s="666"/>
      <c r="BEZ73" s="666"/>
      <c r="BFA73" s="666"/>
      <c r="BFB73" s="666"/>
      <c r="BFC73" s="666"/>
      <c r="BFD73" s="666"/>
      <c r="BFE73" s="666"/>
      <c r="BFF73" s="1453"/>
      <c r="BFG73" s="1453"/>
      <c r="BFH73" s="1453"/>
      <c r="BFI73" s="1454"/>
      <c r="BFJ73" s="666"/>
      <c r="BFK73" s="666"/>
      <c r="BFL73" s="666"/>
      <c r="BFM73" s="1455"/>
      <c r="BFN73" s="666"/>
      <c r="BFO73" s="666"/>
      <c r="BFP73" s="666"/>
      <c r="BFQ73" s="666"/>
      <c r="BFR73" s="666"/>
      <c r="BFS73" s="666"/>
      <c r="BFT73" s="666"/>
      <c r="BFU73" s="666"/>
      <c r="BFV73" s="666"/>
      <c r="BFW73" s="1453"/>
      <c r="BFX73" s="1453"/>
      <c r="BFY73" s="1453"/>
      <c r="BFZ73" s="1454"/>
      <c r="BGA73" s="666"/>
      <c r="BGB73" s="666"/>
      <c r="BGC73" s="666"/>
      <c r="BGD73" s="1455"/>
      <c r="BGE73" s="666"/>
      <c r="BGF73" s="666"/>
      <c r="BGG73" s="666"/>
      <c r="BGH73" s="666"/>
      <c r="BGI73" s="666"/>
      <c r="BGJ73" s="666"/>
      <c r="BGK73" s="666"/>
      <c r="BGL73" s="666"/>
      <c r="BGM73" s="666"/>
      <c r="BGN73" s="1453"/>
      <c r="BGO73" s="1453"/>
      <c r="BGP73" s="1453"/>
      <c r="BGQ73" s="1454"/>
      <c r="BGR73" s="666"/>
      <c r="BGS73" s="666"/>
      <c r="BGT73" s="666"/>
      <c r="BGU73" s="1455"/>
      <c r="BGV73" s="666"/>
      <c r="BGW73" s="666"/>
      <c r="BGX73" s="666"/>
      <c r="BGY73" s="666"/>
      <c r="BGZ73" s="666"/>
      <c r="BHA73" s="666"/>
      <c r="BHB73" s="666"/>
      <c r="BHC73" s="666"/>
      <c r="BHD73" s="666"/>
      <c r="BHE73" s="1453"/>
      <c r="BHF73" s="1453"/>
      <c r="BHG73" s="1453"/>
      <c r="BHH73" s="1454"/>
      <c r="BHI73" s="666"/>
      <c r="BHJ73" s="666"/>
      <c r="BHK73" s="666"/>
      <c r="BHL73" s="1455"/>
      <c r="BHM73" s="666"/>
      <c r="BHN73" s="666"/>
      <c r="BHO73" s="666"/>
      <c r="BHP73" s="666"/>
      <c r="BHQ73" s="666"/>
      <c r="BHR73" s="666"/>
      <c r="BHS73" s="666"/>
      <c r="BHT73" s="666"/>
      <c r="BHU73" s="666"/>
      <c r="BHV73" s="1453"/>
      <c r="BHW73" s="1453"/>
      <c r="BHX73" s="1453"/>
      <c r="BHY73" s="1454"/>
      <c r="BHZ73" s="666"/>
      <c r="BIA73" s="666"/>
      <c r="BIB73" s="666"/>
      <c r="BIC73" s="1455"/>
      <c r="BID73" s="666"/>
      <c r="BIE73" s="666"/>
      <c r="BIF73" s="666"/>
      <c r="BIG73" s="666"/>
      <c r="BIH73" s="666"/>
      <c r="BII73" s="666"/>
      <c r="BIJ73" s="666"/>
      <c r="BIK73" s="666"/>
      <c r="BIL73" s="666"/>
      <c r="BIM73" s="1453"/>
      <c r="BIN73" s="1453"/>
      <c r="BIO73" s="1453"/>
      <c r="BIP73" s="1454"/>
      <c r="BIQ73" s="666"/>
      <c r="BIR73" s="666"/>
      <c r="BIS73" s="666"/>
      <c r="BIT73" s="1455"/>
      <c r="BIU73" s="666"/>
      <c r="BIV73" s="666"/>
      <c r="BIW73" s="666"/>
      <c r="BIX73" s="666"/>
      <c r="BIY73" s="666"/>
      <c r="BIZ73" s="666"/>
      <c r="BJA73" s="666"/>
      <c r="BJB73" s="666"/>
      <c r="BJC73" s="666"/>
      <c r="BJD73" s="1453"/>
      <c r="BJE73" s="1453"/>
      <c r="BJF73" s="1453"/>
      <c r="BJG73" s="1454"/>
      <c r="BJH73" s="666"/>
      <c r="BJI73" s="666"/>
      <c r="BJJ73" s="666"/>
      <c r="BJK73" s="1455"/>
      <c r="BJL73" s="666"/>
      <c r="BJM73" s="666"/>
      <c r="BJN73" s="666"/>
      <c r="BJO73" s="666"/>
      <c r="BJP73" s="666"/>
      <c r="BJQ73" s="666"/>
      <c r="BJR73" s="666"/>
      <c r="BJS73" s="666"/>
      <c r="BJT73" s="666"/>
      <c r="BJU73" s="1453"/>
      <c r="BJV73" s="1453"/>
      <c r="BJW73" s="1453"/>
      <c r="BJX73" s="1454"/>
      <c r="BJY73" s="666"/>
      <c r="BJZ73" s="666"/>
      <c r="BKA73" s="666"/>
      <c r="BKB73" s="1455"/>
      <c r="BKC73" s="666"/>
      <c r="BKD73" s="666"/>
      <c r="BKE73" s="666"/>
      <c r="BKF73" s="666"/>
      <c r="BKG73" s="666"/>
      <c r="BKH73" s="666"/>
      <c r="BKI73" s="666"/>
      <c r="BKJ73" s="666"/>
      <c r="BKK73" s="666"/>
      <c r="BKL73" s="1453"/>
      <c r="BKM73" s="1453"/>
      <c r="BKN73" s="1453"/>
      <c r="BKO73" s="1454"/>
      <c r="BKP73" s="666"/>
      <c r="BKQ73" s="666"/>
      <c r="BKR73" s="666"/>
      <c r="BKS73" s="1455"/>
      <c r="BKT73" s="666"/>
      <c r="BKU73" s="666"/>
      <c r="BKV73" s="666"/>
      <c r="BKW73" s="666"/>
      <c r="BKX73" s="666"/>
      <c r="BKY73" s="666"/>
      <c r="BKZ73" s="666"/>
      <c r="BLA73" s="666"/>
      <c r="BLB73" s="666"/>
      <c r="BLC73" s="1453"/>
      <c r="BLD73" s="1453"/>
      <c r="BLE73" s="1453"/>
      <c r="BLF73" s="1454"/>
      <c r="BLG73" s="666"/>
      <c r="BLH73" s="666"/>
      <c r="BLI73" s="666"/>
      <c r="BLJ73" s="1455"/>
      <c r="BLK73" s="666"/>
      <c r="BLL73" s="666"/>
      <c r="BLM73" s="666"/>
      <c r="BLN73" s="666"/>
      <c r="BLO73" s="666"/>
      <c r="BLP73" s="666"/>
      <c r="BLQ73" s="666"/>
      <c r="BLR73" s="666"/>
      <c r="BLS73" s="666"/>
      <c r="BLT73" s="1453"/>
      <c r="BLU73" s="1453"/>
      <c r="BLV73" s="1453"/>
      <c r="BLW73" s="1454"/>
      <c r="BLX73" s="666"/>
      <c r="BLY73" s="666"/>
      <c r="BLZ73" s="666"/>
      <c r="BMA73" s="1455"/>
      <c r="BMB73" s="666"/>
      <c r="BMC73" s="666"/>
      <c r="BMD73" s="666"/>
      <c r="BME73" s="666"/>
      <c r="BMF73" s="666"/>
      <c r="BMG73" s="666"/>
      <c r="BMH73" s="666"/>
      <c r="BMI73" s="666"/>
      <c r="BMJ73" s="666"/>
      <c r="BMK73" s="1453"/>
      <c r="BML73" s="1453"/>
      <c r="BMM73" s="1453"/>
      <c r="BMN73" s="1454"/>
      <c r="BMO73" s="666"/>
      <c r="BMP73" s="666"/>
      <c r="BMQ73" s="666"/>
      <c r="BMR73" s="1455"/>
      <c r="BMS73" s="666"/>
      <c r="BMT73" s="666"/>
      <c r="BMU73" s="666"/>
      <c r="BMV73" s="666"/>
      <c r="BMW73" s="666"/>
      <c r="BMX73" s="666"/>
      <c r="BMY73" s="666"/>
      <c r="BMZ73" s="666"/>
      <c r="BNA73" s="666"/>
      <c r="BNB73" s="1453"/>
      <c r="BNC73" s="1453"/>
      <c r="BND73" s="1453"/>
      <c r="BNE73" s="1454"/>
      <c r="BNF73" s="666"/>
      <c r="BNG73" s="666"/>
      <c r="BNH73" s="666"/>
      <c r="BNI73" s="1455"/>
      <c r="BNJ73" s="666"/>
      <c r="BNK73" s="666"/>
      <c r="BNL73" s="666"/>
      <c r="BNM73" s="666"/>
      <c r="BNN73" s="666"/>
      <c r="BNO73" s="666"/>
      <c r="BNP73" s="666"/>
      <c r="BNQ73" s="666"/>
      <c r="BNR73" s="666"/>
      <c r="BNS73" s="1453"/>
      <c r="BNT73" s="1453"/>
      <c r="BNU73" s="1453"/>
      <c r="BNV73" s="1454"/>
      <c r="BNW73" s="666"/>
      <c r="BNX73" s="666"/>
      <c r="BNY73" s="666"/>
      <c r="BNZ73" s="1455"/>
      <c r="BOA73" s="666"/>
      <c r="BOB73" s="666"/>
      <c r="BOC73" s="666"/>
      <c r="BOD73" s="666"/>
      <c r="BOE73" s="666"/>
      <c r="BOF73" s="666"/>
      <c r="BOG73" s="666"/>
      <c r="BOH73" s="666"/>
      <c r="BOI73" s="666"/>
      <c r="BOJ73" s="1453"/>
      <c r="BOK73" s="1453"/>
      <c r="BOL73" s="1453"/>
      <c r="BOM73" s="1454"/>
      <c r="BON73" s="666"/>
      <c r="BOO73" s="666"/>
      <c r="BOP73" s="666"/>
      <c r="BOQ73" s="1455"/>
      <c r="BOR73" s="666"/>
      <c r="BOS73" s="666"/>
      <c r="BOT73" s="666"/>
      <c r="BOU73" s="666"/>
      <c r="BOV73" s="666"/>
      <c r="BOW73" s="666"/>
      <c r="BOX73" s="666"/>
      <c r="BOY73" s="666"/>
      <c r="BOZ73" s="666"/>
      <c r="BPA73" s="1453"/>
      <c r="BPB73" s="1453"/>
      <c r="BPC73" s="1453"/>
      <c r="BPD73" s="1454"/>
      <c r="BPE73" s="666"/>
      <c r="BPF73" s="666"/>
      <c r="BPG73" s="666"/>
      <c r="BPH73" s="1455"/>
      <c r="BPI73" s="666"/>
      <c r="BPJ73" s="666"/>
      <c r="BPK73" s="666"/>
      <c r="BPL73" s="666"/>
      <c r="BPM73" s="666"/>
      <c r="BPN73" s="666"/>
      <c r="BPO73" s="666"/>
      <c r="BPP73" s="666"/>
      <c r="BPQ73" s="666"/>
      <c r="BPR73" s="1453"/>
      <c r="BPS73" s="1453"/>
      <c r="BPT73" s="1453"/>
      <c r="BPU73" s="1454"/>
      <c r="BPV73" s="666"/>
      <c r="BPW73" s="666"/>
      <c r="BPX73" s="666"/>
      <c r="BPY73" s="1455"/>
      <c r="BPZ73" s="666"/>
      <c r="BQA73" s="666"/>
      <c r="BQB73" s="666"/>
      <c r="BQC73" s="666"/>
      <c r="BQD73" s="666"/>
      <c r="BQE73" s="666"/>
      <c r="BQF73" s="666"/>
      <c r="BQG73" s="666"/>
      <c r="BQH73" s="666"/>
      <c r="BQI73" s="1453"/>
      <c r="BQJ73" s="1453"/>
      <c r="BQK73" s="1453"/>
      <c r="BQL73" s="1454"/>
      <c r="BQM73" s="666"/>
      <c r="BQN73" s="666"/>
      <c r="BQO73" s="666"/>
      <c r="BQP73" s="1455"/>
      <c r="BQQ73" s="666"/>
      <c r="BQR73" s="666"/>
      <c r="BQS73" s="666"/>
      <c r="BQT73" s="666"/>
      <c r="BQU73" s="666"/>
      <c r="BQV73" s="666"/>
      <c r="BQW73" s="666"/>
      <c r="BQX73" s="666"/>
      <c r="BQY73" s="666"/>
      <c r="BQZ73" s="1453"/>
      <c r="BRA73" s="1453"/>
      <c r="BRB73" s="1453"/>
      <c r="BRC73" s="1454"/>
      <c r="BRD73" s="666"/>
      <c r="BRE73" s="666"/>
      <c r="BRF73" s="666"/>
      <c r="BRG73" s="1455"/>
      <c r="BRH73" s="666"/>
      <c r="BRI73" s="666"/>
      <c r="BRJ73" s="666"/>
      <c r="BRK73" s="666"/>
      <c r="BRL73" s="666"/>
      <c r="BRM73" s="666"/>
      <c r="BRN73" s="666"/>
      <c r="BRO73" s="666"/>
      <c r="BRP73" s="666"/>
      <c r="BRQ73" s="1453"/>
      <c r="BRR73" s="1453"/>
      <c r="BRS73" s="1453"/>
      <c r="BRT73" s="1454"/>
      <c r="BRU73" s="666"/>
      <c r="BRV73" s="666"/>
      <c r="BRW73" s="666"/>
      <c r="BRX73" s="1455"/>
      <c r="BRY73" s="666"/>
      <c r="BRZ73" s="666"/>
      <c r="BSA73" s="666"/>
      <c r="BSB73" s="666"/>
      <c r="BSC73" s="666"/>
      <c r="BSD73" s="666"/>
      <c r="BSE73" s="666"/>
      <c r="BSF73" s="666"/>
      <c r="BSG73" s="666"/>
      <c r="BSH73" s="1453"/>
      <c r="BSI73" s="1453"/>
      <c r="BSJ73" s="1453"/>
      <c r="BSK73" s="1454"/>
      <c r="BSL73" s="666"/>
      <c r="BSM73" s="666"/>
      <c r="BSN73" s="666"/>
      <c r="BSO73" s="1455"/>
      <c r="BSP73" s="666"/>
      <c r="BSQ73" s="666"/>
      <c r="BSR73" s="666"/>
      <c r="BSS73" s="666"/>
      <c r="BST73" s="666"/>
      <c r="BSU73" s="666"/>
      <c r="BSV73" s="666"/>
      <c r="BSW73" s="666"/>
      <c r="BSX73" s="666"/>
      <c r="BSY73" s="1453"/>
      <c r="BSZ73" s="1453"/>
      <c r="BTA73" s="1453"/>
      <c r="BTB73" s="1454"/>
      <c r="BTC73" s="666"/>
      <c r="BTD73" s="666"/>
      <c r="BTE73" s="666"/>
      <c r="BTF73" s="1455"/>
      <c r="BTG73" s="666"/>
      <c r="BTH73" s="666"/>
      <c r="BTI73" s="666"/>
      <c r="BTJ73" s="666"/>
      <c r="BTK73" s="666"/>
      <c r="BTL73" s="666"/>
      <c r="BTM73" s="666"/>
      <c r="BTN73" s="666"/>
      <c r="BTO73" s="666"/>
      <c r="BTP73" s="1453"/>
      <c r="BTQ73" s="1453"/>
      <c r="BTR73" s="1453"/>
      <c r="BTS73" s="1454"/>
      <c r="BTT73" s="666"/>
      <c r="BTU73" s="666"/>
      <c r="BTV73" s="666"/>
      <c r="BTW73" s="1455"/>
      <c r="BTX73" s="666"/>
      <c r="BTY73" s="666"/>
      <c r="BTZ73" s="666"/>
      <c r="BUA73" s="666"/>
      <c r="BUB73" s="666"/>
      <c r="BUC73" s="666"/>
      <c r="BUD73" s="666"/>
      <c r="BUE73" s="666"/>
      <c r="BUF73" s="666"/>
      <c r="BUG73" s="1453"/>
      <c r="BUH73" s="1453"/>
      <c r="BUI73" s="1453"/>
      <c r="BUJ73" s="1454"/>
      <c r="BUK73" s="666"/>
      <c r="BUL73" s="666"/>
      <c r="BUM73" s="666"/>
      <c r="BUN73" s="1455"/>
      <c r="BUO73" s="666"/>
      <c r="BUP73" s="666"/>
      <c r="BUQ73" s="666"/>
      <c r="BUR73" s="666"/>
      <c r="BUS73" s="666"/>
      <c r="BUT73" s="666"/>
      <c r="BUU73" s="666"/>
      <c r="BUV73" s="666"/>
      <c r="BUW73" s="666"/>
      <c r="BUX73" s="1453"/>
      <c r="BUY73" s="1453"/>
      <c r="BUZ73" s="1453"/>
      <c r="BVA73" s="1454"/>
      <c r="BVB73" s="666"/>
      <c r="BVC73" s="666"/>
      <c r="BVD73" s="666"/>
      <c r="BVE73" s="1455"/>
      <c r="BVF73" s="666"/>
      <c r="BVG73" s="666"/>
      <c r="BVH73" s="666"/>
      <c r="BVI73" s="666"/>
      <c r="BVJ73" s="666"/>
      <c r="BVK73" s="666"/>
      <c r="BVL73" s="666"/>
      <c r="BVM73" s="666"/>
      <c r="BVN73" s="666"/>
      <c r="BVO73" s="1453"/>
      <c r="BVP73" s="1453"/>
      <c r="BVQ73" s="1453"/>
      <c r="BVR73" s="1454"/>
      <c r="BVS73" s="666"/>
      <c r="BVT73" s="666"/>
      <c r="BVU73" s="666"/>
      <c r="BVV73" s="1455"/>
      <c r="BVW73" s="666"/>
      <c r="BVX73" s="666"/>
      <c r="BVY73" s="666"/>
      <c r="BVZ73" s="666"/>
      <c r="BWA73" s="666"/>
      <c r="BWB73" s="666"/>
      <c r="BWC73" s="666"/>
      <c r="BWD73" s="666"/>
      <c r="BWE73" s="666"/>
      <c r="BWF73" s="1453"/>
      <c r="BWG73" s="1453"/>
      <c r="BWH73" s="1453"/>
      <c r="BWI73" s="1454"/>
      <c r="BWJ73" s="666"/>
      <c r="BWK73" s="666"/>
      <c r="BWL73" s="666"/>
      <c r="BWM73" s="1455"/>
      <c r="BWN73" s="666"/>
      <c r="BWO73" s="666"/>
      <c r="BWP73" s="666"/>
      <c r="BWQ73" s="666"/>
      <c r="BWR73" s="666"/>
      <c r="BWS73" s="666"/>
      <c r="BWT73" s="666"/>
      <c r="BWU73" s="666"/>
      <c r="BWV73" s="666"/>
      <c r="BWW73" s="1453"/>
      <c r="BWX73" s="1453"/>
      <c r="BWY73" s="1453"/>
      <c r="BWZ73" s="1454"/>
      <c r="BXA73" s="666"/>
      <c r="BXB73" s="666"/>
      <c r="BXC73" s="666"/>
      <c r="BXD73" s="1455"/>
      <c r="BXE73" s="666"/>
      <c r="BXF73" s="666"/>
      <c r="BXG73" s="666"/>
      <c r="BXH73" s="666"/>
      <c r="BXI73" s="666"/>
      <c r="BXJ73" s="666"/>
      <c r="BXK73" s="666"/>
      <c r="BXL73" s="666"/>
      <c r="BXM73" s="666"/>
      <c r="BXN73" s="1453"/>
      <c r="BXO73" s="1453"/>
      <c r="BXP73" s="1453"/>
      <c r="BXQ73" s="1454"/>
      <c r="BXR73" s="666"/>
      <c r="BXS73" s="666"/>
      <c r="BXT73" s="666"/>
      <c r="BXU73" s="1455"/>
      <c r="BXV73" s="666"/>
      <c r="BXW73" s="666"/>
      <c r="BXX73" s="666"/>
      <c r="BXY73" s="666"/>
      <c r="BXZ73" s="666"/>
      <c r="BYA73" s="666"/>
      <c r="BYB73" s="666"/>
      <c r="BYC73" s="666"/>
      <c r="BYD73" s="666"/>
      <c r="BYE73" s="1453"/>
      <c r="BYF73" s="1453"/>
      <c r="BYG73" s="1453"/>
      <c r="BYH73" s="1454"/>
      <c r="BYI73" s="666"/>
      <c r="BYJ73" s="666"/>
      <c r="BYK73" s="666"/>
      <c r="BYL73" s="1455"/>
      <c r="BYM73" s="666"/>
      <c r="BYN73" s="666"/>
      <c r="BYO73" s="666"/>
      <c r="BYP73" s="666"/>
      <c r="BYQ73" s="666"/>
      <c r="BYR73" s="666"/>
      <c r="BYS73" s="666"/>
      <c r="BYT73" s="666"/>
      <c r="BYU73" s="666"/>
      <c r="BYV73" s="1453"/>
      <c r="BYW73" s="1453"/>
      <c r="BYX73" s="1453"/>
      <c r="BYY73" s="1454"/>
      <c r="BYZ73" s="666"/>
      <c r="BZA73" s="666"/>
      <c r="BZB73" s="666"/>
      <c r="BZC73" s="1455"/>
      <c r="BZD73" s="666"/>
      <c r="BZE73" s="666"/>
      <c r="BZF73" s="666"/>
      <c r="BZG73" s="666"/>
      <c r="BZH73" s="666"/>
      <c r="BZI73" s="666"/>
      <c r="BZJ73" s="666"/>
      <c r="BZK73" s="666"/>
      <c r="BZL73" s="666"/>
      <c r="BZM73" s="1453"/>
      <c r="BZN73" s="1453"/>
      <c r="BZO73" s="1453"/>
      <c r="BZP73" s="1454"/>
      <c r="BZQ73" s="666"/>
      <c r="BZR73" s="666"/>
      <c r="BZS73" s="666"/>
      <c r="BZT73" s="1455"/>
      <c r="BZU73" s="666"/>
      <c r="BZV73" s="666"/>
      <c r="BZW73" s="666"/>
      <c r="BZX73" s="666"/>
      <c r="BZY73" s="666"/>
      <c r="BZZ73" s="666"/>
      <c r="CAA73" s="666"/>
      <c r="CAB73" s="666"/>
      <c r="CAC73" s="666"/>
      <c r="CAD73" s="1453"/>
      <c r="CAE73" s="1453"/>
      <c r="CAF73" s="1453"/>
      <c r="CAG73" s="1454"/>
      <c r="CAH73" s="666"/>
      <c r="CAI73" s="666"/>
      <c r="CAJ73" s="666"/>
      <c r="CAK73" s="1455"/>
      <c r="CAL73" s="666"/>
      <c r="CAM73" s="666"/>
      <c r="CAN73" s="666"/>
      <c r="CAO73" s="666"/>
      <c r="CAP73" s="666"/>
      <c r="CAQ73" s="666"/>
      <c r="CAR73" s="666"/>
      <c r="CAS73" s="666"/>
      <c r="CAT73" s="666"/>
      <c r="CAU73" s="1453"/>
      <c r="CAV73" s="1453"/>
      <c r="CAW73" s="1453"/>
      <c r="CAX73" s="1454"/>
      <c r="CAY73" s="666"/>
      <c r="CAZ73" s="666"/>
      <c r="CBA73" s="666"/>
      <c r="CBB73" s="1455"/>
      <c r="CBC73" s="666"/>
      <c r="CBD73" s="666"/>
      <c r="CBE73" s="666"/>
      <c r="CBF73" s="666"/>
      <c r="CBG73" s="666"/>
      <c r="CBH73" s="666"/>
      <c r="CBI73" s="666"/>
      <c r="CBJ73" s="666"/>
      <c r="CBK73" s="666"/>
      <c r="CBL73" s="1453"/>
      <c r="CBM73" s="1453"/>
      <c r="CBN73" s="1453"/>
      <c r="CBO73" s="1454"/>
      <c r="CBP73" s="666"/>
      <c r="CBQ73" s="666"/>
      <c r="CBR73" s="666"/>
      <c r="CBS73" s="1455"/>
      <c r="CBT73" s="666"/>
      <c r="CBU73" s="666"/>
      <c r="CBV73" s="666"/>
      <c r="CBW73" s="666"/>
      <c r="CBX73" s="666"/>
      <c r="CBY73" s="666"/>
      <c r="CBZ73" s="666"/>
      <c r="CCA73" s="666"/>
      <c r="CCB73" s="666"/>
      <c r="CCC73" s="1453"/>
      <c r="CCD73" s="1453"/>
      <c r="CCE73" s="1453"/>
      <c r="CCF73" s="1454"/>
      <c r="CCG73" s="666"/>
      <c r="CCH73" s="666"/>
      <c r="CCI73" s="666"/>
      <c r="CCJ73" s="1455"/>
      <c r="CCK73" s="666"/>
      <c r="CCL73" s="666"/>
      <c r="CCM73" s="666"/>
      <c r="CCN73" s="666"/>
      <c r="CCO73" s="666"/>
      <c r="CCP73" s="666"/>
      <c r="CCQ73" s="666"/>
      <c r="CCR73" s="666"/>
      <c r="CCS73" s="666"/>
      <c r="CCT73" s="1453"/>
      <c r="CCU73" s="1453"/>
      <c r="CCV73" s="1453"/>
      <c r="CCW73" s="1454"/>
      <c r="CCX73" s="666"/>
      <c r="CCY73" s="666"/>
      <c r="CCZ73" s="666"/>
      <c r="CDA73" s="1455"/>
      <c r="CDB73" s="666"/>
      <c r="CDC73" s="666"/>
      <c r="CDD73" s="666"/>
      <c r="CDE73" s="666"/>
      <c r="CDF73" s="666"/>
      <c r="CDG73" s="666"/>
      <c r="CDH73" s="666"/>
      <c r="CDI73" s="666"/>
      <c r="CDJ73" s="666"/>
      <c r="CDK73" s="1453"/>
      <c r="CDL73" s="1453"/>
      <c r="CDM73" s="1453"/>
      <c r="CDN73" s="1454"/>
      <c r="CDO73" s="666"/>
      <c r="CDP73" s="666"/>
      <c r="CDQ73" s="666"/>
      <c r="CDR73" s="1455"/>
      <c r="CDS73" s="666"/>
      <c r="CDT73" s="666"/>
      <c r="CDU73" s="666"/>
      <c r="CDV73" s="666"/>
      <c r="CDW73" s="666"/>
      <c r="CDX73" s="666"/>
      <c r="CDY73" s="666"/>
      <c r="CDZ73" s="666"/>
      <c r="CEA73" s="666"/>
      <c r="CEB73" s="1453"/>
      <c r="CEC73" s="1453"/>
      <c r="CED73" s="1453"/>
      <c r="CEE73" s="1454"/>
      <c r="CEF73" s="666"/>
      <c r="CEG73" s="666"/>
      <c r="CEH73" s="666"/>
      <c r="CEI73" s="1455"/>
      <c r="CEJ73" s="666"/>
      <c r="CEK73" s="666"/>
      <c r="CEL73" s="666"/>
      <c r="CEM73" s="666"/>
      <c r="CEN73" s="666"/>
      <c r="CEO73" s="666"/>
      <c r="CEP73" s="666"/>
      <c r="CEQ73" s="666"/>
      <c r="CER73" s="666"/>
      <c r="CES73" s="1453"/>
      <c r="CET73" s="1453"/>
      <c r="CEU73" s="1453"/>
      <c r="CEV73" s="1454"/>
      <c r="CEW73" s="666"/>
      <c r="CEX73" s="666"/>
      <c r="CEY73" s="666"/>
      <c r="CEZ73" s="1455"/>
      <c r="CFA73" s="666"/>
      <c r="CFB73" s="666"/>
      <c r="CFC73" s="666"/>
      <c r="CFD73" s="666"/>
      <c r="CFE73" s="666"/>
      <c r="CFF73" s="666"/>
      <c r="CFG73" s="666"/>
      <c r="CFH73" s="666"/>
      <c r="CFI73" s="666"/>
      <c r="CFJ73" s="1453"/>
      <c r="CFK73" s="1453"/>
      <c r="CFL73" s="1453"/>
      <c r="CFM73" s="1454"/>
      <c r="CFN73" s="666"/>
      <c r="CFO73" s="666"/>
      <c r="CFP73" s="666"/>
      <c r="CFQ73" s="1455"/>
      <c r="CFR73" s="666"/>
      <c r="CFS73" s="666"/>
      <c r="CFT73" s="666"/>
      <c r="CFU73" s="666"/>
      <c r="CFV73" s="666"/>
      <c r="CFW73" s="666"/>
      <c r="CFX73" s="666"/>
      <c r="CFY73" s="666"/>
      <c r="CFZ73" s="666"/>
      <c r="CGA73" s="1453"/>
      <c r="CGB73" s="1453"/>
      <c r="CGC73" s="1453"/>
      <c r="CGD73" s="1454"/>
      <c r="CGE73" s="666"/>
      <c r="CGF73" s="666"/>
      <c r="CGG73" s="666"/>
      <c r="CGH73" s="1455"/>
      <c r="CGI73" s="666"/>
      <c r="CGJ73" s="666"/>
      <c r="CGK73" s="666"/>
      <c r="CGL73" s="666"/>
      <c r="CGM73" s="666"/>
      <c r="CGN73" s="666"/>
      <c r="CGO73" s="666"/>
      <c r="CGP73" s="666"/>
      <c r="CGQ73" s="666"/>
      <c r="CGR73" s="1453"/>
      <c r="CGS73" s="1453"/>
      <c r="CGT73" s="1453"/>
      <c r="CGU73" s="1454"/>
      <c r="CGV73" s="666"/>
      <c r="CGW73" s="666"/>
      <c r="CGX73" s="666"/>
      <c r="CGY73" s="1455"/>
      <c r="CGZ73" s="666"/>
      <c r="CHA73" s="666"/>
      <c r="CHB73" s="666"/>
      <c r="CHC73" s="666"/>
      <c r="CHD73" s="666"/>
      <c r="CHE73" s="666"/>
      <c r="CHF73" s="666"/>
      <c r="CHG73" s="666"/>
      <c r="CHH73" s="666"/>
      <c r="CHI73" s="1453"/>
      <c r="CHJ73" s="1453"/>
      <c r="CHK73" s="1453"/>
      <c r="CHL73" s="1454"/>
      <c r="CHM73" s="666"/>
      <c r="CHN73" s="666"/>
      <c r="CHO73" s="666"/>
      <c r="CHP73" s="1455"/>
      <c r="CHQ73" s="666"/>
      <c r="CHR73" s="666"/>
      <c r="CHS73" s="666"/>
      <c r="CHT73" s="666"/>
      <c r="CHU73" s="666"/>
      <c r="CHV73" s="666"/>
      <c r="CHW73" s="666"/>
      <c r="CHX73" s="666"/>
      <c r="CHY73" s="666"/>
      <c r="CHZ73" s="1453"/>
      <c r="CIA73" s="1453"/>
      <c r="CIB73" s="1453"/>
      <c r="CIC73" s="1454"/>
      <c r="CID73" s="666"/>
      <c r="CIE73" s="666"/>
      <c r="CIF73" s="666"/>
      <c r="CIG73" s="1455"/>
      <c r="CIH73" s="666"/>
      <c r="CII73" s="666"/>
      <c r="CIJ73" s="666"/>
      <c r="CIK73" s="666"/>
      <c r="CIL73" s="666"/>
      <c r="CIM73" s="666"/>
      <c r="CIN73" s="666"/>
      <c r="CIO73" s="666"/>
      <c r="CIP73" s="666"/>
      <c r="CIQ73" s="1453"/>
      <c r="CIR73" s="1453"/>
      <c r="CIS73" s="1453"/>
      <c r="CIT73" s="1454"/>
      <c r="CIU73" s="666"/>
      <c r="CIV73" s="666"/>
      <c r="CIW73" s="666"/>
      <c r="CIX73" s="1455"/>
      <c r="CIY73" s="666"/>
      <c r="CIZ73" s="666"/>
      <c r="CJA73" s="666"/>
      <c r="CJB73" s="666"/>
      <c r="CJC73" s="666"/>
      <c r="CJD73" s="666"/>
      <c r="CJE73" s="666"/>
      <c r="CJF73" s="666"/>
      <c r="CJG73" s="666"/>
      <c r="CJH73" s="1453"/>
      <c r="CJI73" s="1453"/>
      <c r="CJJ73" s="1453"/>
      <c r="CJK73" s="1454"/>
      <c r="CJL73" s="666"/>
      <c r="CJM73" s="666"/>
      <c r="CJN73" s="666"/>
      <c r="CJO73" s="1455"/>
      <c r="CJP73" s="666"/>
      <c r="CJQ73" s="666"/>
      <c r="CJR73" s="666"/>
      <c r="CJS73" s="666"/>
      <c r="CJT73" s="666"/>
      <c r="CJU73" s="666"/>
      <c r="CJV73" s="666"/>
      <c r="CJW73" s="666"/>
      <c r="CJX73" s="666"/>
      <c r="CJY73" s="1453"/>
      <c r="CJZ73" s="1453"/>
      <c r="CKA73" s="1453"/>
      <c r="CKB73" s="1454"/>
      <c r="CKC73" s="666"/>
      <c r="CKD73" s="666"/>
      <c r="CKE73" s="666"/>
      <c r="CKF73" s="1455"/>
      <c r="CKG73" s="666"/>
      <c r="CKH73" s="666"/>
      <c r="CKI73" s="666"/>
      <c r="CKJ73" s="666"/>
      <c r="CKK73" s="666"/>
      <c r="CKL73" s="666"/>
      <c r="CKM73" s="666"/>
      <c r="CKN73" s="666"/>
      <c r="CKO73" s="666"/>
      <c r="CKP73" s="1453"/>
      <c r="CKQ73" s="1453"/>
      <c r="CKR73" s="1453"/>
      <c r="CKS73" s="1454"/>
      <c r="CKT73" s="666"/>
      <c r="CKU73" s="666"/>
      <c r="CKV73" s="666"/>
      <c r="CKW73" s="1455"/>
      <c r="CKX73" s="666"/>
      <c r="CKY73" s="666"/>
      <c r="CKZ73" s="666"/>
      <c r="CLA73" s="666"/>
      <c r="CLB73" s="666"/>
      <c r="CLC73" s="666"/>
      <c r="CLD73" s="666"/>
      <c r="CLE73" s="666"/>
      <c r="CLF73" s="666"/>
      <c r="CLG73" s="1453"/>
      <c r="CLH73" s="1453"/>
      <c r="CLI73" s="1453"/>
      <c r="CLJ73" s="1454"/>
      <c r="CLK73" s="666"/>
      <c r="CLL73" s="666"/>
      <c r="CLM73" s="666"/>
      <c r="CLN73" s="1455"/>
      <c r="CLO73" s="666"/>
      <c r="CLP73" s="666"/>
      <c r="CLQ73" s="666"/>
      <c r="CLR73" s="666"/>
      <c r="CLS73" s="666"/>
      <c r="CLT73" s="666"/>
      <c r="CLU73" s="666"/>
      <c r="CLV73" s="666"/>
      <c r="CLW73" s="666"/>
      <c r="CLX73" s="1453"/>
      <c r="CLY73" s="1453"/>
      <c r="CLZ73" s="1453"/>
      <c r="CMA73" s="1454"/>
      <c r="CMB73" s="666"/>
      <c r="CMC73" s="666"/>
      <c r="CMD73" s="666"/>
      <c r="CME73" s="1455"/>
      <c r="CMF73" s="666"/>
      <c r="CMG73" s="666"/>
      <c r="CMH73" s="666"/>
      <c r="CMI73" s="666"/>
      <c r="CMJ73" s="666"/>
      <c r="CMK73" s="666"/>
      <c r="CML73" s="666"/>
      <c r="CMM73" s="666"/>
      <c r="CMN73" s="666"/>
      <c r="CMO73" s="1453"/>
      <c r="CMP73" s="1453"/>
      <c r="CMQ73" s="1453"/>
      <c r="CMR73" s="1454"/>
      <c r="CMS73" s="666"/>
      <c r="CMT73" s="666"/>
      <c r="CMU73" s="666"/>
      <c r="CMV73" s="1455"/>
      <c r="CMW73" s="666"/>
      <c r="CMX73" s="666"/>
      <c r="CMY73" s="666"/>
      <c r="CMZ73" s="666"/>
      <c r="CNA73" s="666"/>
      <c r="CNB73" s="666"/>
      <c r="CNC73" s="666"/>
      <c r="CND73" s="666"/>
      <c r="CNE73" s="666"/>
      <c r="CNF73" s="1453"/>
      <c r="CNG73" s="1453"/>
      <c r="CNH73" s="1453"/>
      <c r="CNI73" s="1454"/>
      <c r="CNJ73" s="666"/>
      <c r="CNK73" s="666"/>
      <c r="CNL73" s="666"/>
      <c r="CNM73" s="1455"/>
      <c r="CNN73" s="666"/>
      <c r="CNO73" s="666"/>
      <c r="CNP73" s="666"/>
      <c r="CNQ73" s="666"/>
      <c r="CNR73" s="666"/>
      <c r="CNS73" s="666"/>
      <c r="CNT73" s="666"/>
      <c r="CNU73" s="666"/>
      <c r="CNV73" s="666"/>
      <c r="CNW73" s="1453"/>
      <c r="CNX73" s="1453"/>
      <c r="CNY73" s="1453"/>
      <c r="CNZ73" s="1454"/>
      <c r="COA73" s="666"/>
      <c r="COB73" s="666"/>
      <c r="COC73" s="666"/>
      <c r="COD73" s="1455"/>
      <c r="COE73" s="666"/>
      <c r="COF73" s="666"/>
      <c r="COG73" s="666"/>
      <c r="COH73" s="666"/>
      <c r="COI73" s="666"/>
      <c r="COJ73" s="666"/>
      <c r="COK73" s="666"/>
      <c r="COL73" s="666"/>
      <c r="COM73" s="666"/>
      <c r="CON73" s="1453"/>
      <c r="COO73" s="1453"/>
      <c r="COP73" s="1453"/>
      <c r="COQ73" s="1454"/>
      <c r="COR73" s="666"/>
      <c r="COS73" s="666"/>
      <c r="COT73" s="666"/>
      <c r="COU73" s="1455"/>
      <c r="COV73" s="666"/>
      <c r="COW73" s="666"/>
      <c r="COX73" s="666"/>
      <c r="COY73" s="666"/>
      <c r="COZ73" s="666"/>
      <c r="CPA73" s="666"/>
      <c r="CPB73" s="666"/>
      <c r="CPC73" s="666"/>
      <c r="CPD73" s="666"/>
      <c r="CPE73" s="1453"/>
      <c r="CPF73" s="1453"/>
      <c r="CPG73" s="1453"/>
      <c r="CPH73" s="1454"/>
      <c r="CPI73" s="666"/>
      <c r="CPJ73" s="666"/>
      <c r="CPK73" s="666"/>
      <c r="CPL73" s="1455"/>
      <c r="CPM73" s="666"/>
      <c r="CPN73" s="666"/>
      <c r="CPO73" s="666"/>
      <c r="CPP73" s="666"/>
      <c r="CPQ73" s="666"/>
      <c r="CPR73" s="666"/>
      <c r="CPS73" s="666"/>
      <c r="CPT73" s="666"/>
      <c r="CPU73" s="666"/>
      <c r="CPV73" s="1453"/>
      <c r="CPW73" s="1453"/>
      <c r="CPX73" s="1453"/>
      <c r="CPY73" s="1454"/>
      <c r="CPZ73" s="666"/>
      <c r="CQA73" s="666"/>
      <c r="CQB73" s="666"/>
      <c r="CQC73" s="1455"/>
      <c r="CQD73" s="666"/>
      <c r="CQE73" s="666"/>
      <c r="CQF73" s="666"/>
      <c r="CQG73" s="666"/>
      <c r="CQH73" s="666"/>
      <c r="CQI73" s="666"/>
      <c r="CQJ73" s="666"/>
      <c r="CQK73" s="666"/>
      <c r="CQL73" s="666"/>
      <c r="CQM73" s="1453"/>
      <c r="CQN73" s="1453"/>
      <c r="CQO73" s="1453"/>
      <c r="CQP73" s="1454"/>
      <c r="CQQ73" s="666"/>
      <c r="CQR73" s="666"/>
      <c r="CQS73" s="666"/>
      <c r="CQT73" s="1455"/>
      <c r="CQU73" s="666"/>
      <c r="CQV73" s="666"/>
      <c r="CQW73" s="666"/>
      <c r="CQX73" s="666"/>
      <c r="CQY73" s="666"/>
      <c r="CQZ73" s="666"/>
      <c r="CRA73" s="666"/>
      <c r="CRB73" s="666"/>
      <c r="CRC73" s="666"/>
      <c r="CRD73" s="1453"/>
      <c r="CRE73" s="1453"/>
      <c r="CRF73" s="1453"/>
      <c r="CRG73" s="1454"/>
      <c r="CRH73" s="666"/>
      <c r="CRI73" s="666"/>
      <c r="CRJ73" s="666"/>
      <c r="CRK73" s="1455"/>
      <c r="CRL73" s="666"/>
      <c r="CRM73" s="666"/>
      <c r="CRN73" s="666"/>
      <c r="CRO73" s="666"/>
      <c r="CRP73" s="666"/>
      <c r="CRQ73" s="666"/>
      <c r="CRR73" s="666"/>
      <c r="CRS73" s="666"/>
      <c r="CRT73" s="666"/>
      <c r="CRU73" s="1453"/>
      <c r="CRV73" s="1453"/>
      <c r="CRW73" s="1453"/>
      <c r="CRX73" s="1454"/>
      <c r="CRY73" s="666"/>
      <c r="CRZ73" s="666"/>
      <c r="CSA73" s="666"/>
      <c r="CSB73" s="1455"/>
      <c r="CSC73" s="666"/>
      <c r="CSD73" s="666"/>
      <c r="CSE73" s="666"/>
      <c r="CSF73" s="666"/>
      <c r="CSG73" s="666"/>
      <c r="CSH73" s="666"/>
      <c r="CSI73" s="666"/>
      <c r="CSJ73" s="666"/>
      <c r="CSK73" s="666"/>
      <c r="CSL73" s="1453"/>
      <c r="CSM73" s="1453"/>
      <c r="CSN73" s="1453"/>
      <c r="CSO73" s="1454"/>
      <c r="CSP73" s="666"/>
      <c r="CSQ73" s="666"/>
      <c r="CSR73" s="666"/>
      <c r="CSS73" s="1455"/>
      <c r="CST73" s="666"/>
      <c r="CSU73" s="666"/>
      <c r="CSV73" s="666"/>
      <c r="CSW73" s="666"/>
      <c r="CSX73" s="666"/>
      <c r="CSY73" s="666"/>
      <c r="CSZ73" s="666"/>
      <c r="CTA73" s="666"/>
      <c r="CTB73" s="666"/>
      <c r="CTC73" s="1453"/>
      <c r="CTD73" s="1453"/>
      <c r="CTE73" s="1453"/>
      <c r="CTF73" s="1454"/>
      <c r="CTG73" s="666"/>
      <c r="CTH73" s="666"/>
      <c r="CTI73" s="666"/>
      <c r="CTJ73" s="1455"/>
      <c r="CTK73" s="666"/>
      <c r="CTL73" s="666"/>
      <c r="CTM73" s="666"/>
      <c r="CTN73" s="666"/>
      <c r="CTO73" s="666"/>
      <c r="CTP73" s="666"/>
      <c r="CTQ73" s="666"/>
      <c r="CTR73" s="666"/>
      <c r="CTS73" s="666"/>
      <c r="CTT73" s="1453"/>
      <c r="CTU73" s="1453"/>
      <c r="CTV73" s="1453"/>
      <c r="CTW73" s="1454"/>
      <c r="CTX73" s="666"/>
      <c r="CTY73" s="666"/>
      <c r="CTZ73" s="666"/>
      <c r="CUA73" s="1455"/>
      <c r="CUB73" s="666"/>
      <c r="CUC73" s="666"/>
      <c r="CUD73" s="666"/>
      <c r="CUE73" s="666"/>
      <c r="CUF73" s="666"/>
      <c r="CUG73" s="666"/>
      <c r="CUH73" s="666"/>
      <c r="CUI73" s="666"/>
      <c r="CUJ73" s="666"/>
      <c r="CUK73" s="1453"/>
      <c r="CUL73" s="1453"/>
      <c r="CUM73" s="1453"/>
      <c r="CUN73" s="1454"/>
      <c r="CUO73" s="666"/>
      <c r="CUP73" s="666"/>
      <c r="CUQ73" s="666"/>
      <c r="CUR73" s="1455"/>
      <c r="CUS73" s="666"/>
      <c r="CUT73" s="666"/>
      <c r="CUU73" s="666"/>
      <c r="CUV73" s="666"/>
      <c r="CUW73" s="666"/>
      <c r="CUX73" s="666"/>
      <c r="CUY73" s="666"/>
      <c r="CUZ73" s="666"/>
      <c r="CVA73" s="666"/>
      <c r="CVB73" s="1453"/>
      <c r="CVC73" s="1453"/>
      <c r="CVD73" s="1453"/>
      <c r="CVE73" s="1454"/>
      <c r="CVF73" s="666"/>
      <c r="CVG73" s="666"/>
      <c r="CVH73" s="666"/>
      <c r="CVI73" s="1455"/>
      <c r="CVJ73" s="666"/>
      <c r="CVK73" s="666"/>
      <c r="CVL73" s="666"/>
      <c r="CVM73" s="666"/>
      <c r="CVN73" s="666"/>
      <c r="CVO73" s="666"/>
      <c r="CVP73" s="666"/>
      <c r="CVQ73" s="666"/>
      <c r="CVR73" s="666"/>
      <c r="CVS73" s="1453"/>
      <c r="CVT73" s="1453"/>
      <c r="CVU73" s="1453"/>
      <c r="CVV73" s="1454"/>
      <c r="CVW73" s="666"/>
      <c r="CVX73" s="666"/>
      <c r="CVY73" s="666"/>
      <c r="CVZ73" s="1455"/>
      <c r="CWA73" s="666"/>
      <c r="CWB73" s="666"/>
      <c r="CWC73" s="666"/>
      <c r="CWD73" s="666"/>
      <c r="CWE73" s="666"/>
      <c r="CWF73" s="666"/>
      <c r="CWG73" s="666"/>
      <c r="CWH73" s="666"/>
      <c r="CWI73" s="666"/>
      <c r="CWJ73" s="1453"/>
      <c r="CWK73" s="1453"/>
      <c r="CWL73" s="1453"/>
      <c r="CWM73" s="1454"/>
      <c r="CWN73" s="666"/>
      <c r="CWO73" s="666"/>
      <c r="CWP73" s="666"/>
      <c r="CWQ73" s="1455"/>
      <c r="CWR73" s="666"/>
      <c r="CWS73" s="666"/>
      <c r="CWT73" s="666"/>
      <c r="CWU73" s="666"/>
      <c r="CWV73" s="666"/>
      <c r="CWW73" s="666"/>
      <c r="CWX73" s="666"/>
      <c r="CWY73" s="666"/>
      <c r="CWZ73" s="666"/>
      <c r="CXA73" s="1453"/>
      <c r="CXB73" s="1453"/>
      <c r="CXC73" s="1453"/>
      <c r="CXD73" s="1454"/>
      <c r="CXE73" s="666"/>
      <c r="CXF73" s="666"/>
      <c r="CXG73" s="666"/>
      <c r="CXH73" s="1455"/>
      <c r="CXI73" s="666"/>
      <c r="CXJ73" s="666"/>
      <c r="CXK73" s="666"/>
      <c r="CXL73" s="666"/>
      <c r="CXM73" s="666"/>
      <c r="CXN73" s="666"/>
      <c r="CXO73" s="666"/>
      <c r="CXP73" s="666"/>
      <c r="CXQ73" s="666"/>
      <c r="CXR73" s="1453"/>
      <c r="CXS73" s="1453"/>
      <c r="CXT73" s="1453"/>
      <c r="CXU73" s="1454"/>
      <c r="CXV73" s="666"/>
      <c r="CXW73" s="666"/>
      <c r="CXX73" s="666"/>
      <c r="CXY73" s="1455"/>
      <c r="CXZ73" s="666"/>
      <c r="CYA73" s="666"/>
      <c r="CYB73" s="666"/>
      <c r="CYC73" s="666"/>
      <c r="CYD73" s="666"/>
      <c r="CYE73" s="666"/>
      <c r="CYF73" s="666"/>
      <c r="CYG73" s="666"/>
      <c r="CYH73" s="666"/>
      <c r="CYI73" s="1453"/>
      <c r="CYJ73" s="1453"/>
      <c r="CYK73" s="1453"/>
      <c r="CYL73" s="1454"/>
      <c r="CYM73" s="666"/>
      <c r="CYN73" s="666"/>
      <c r="CYO73" s="666"/>
      <c r="CYP73" s="1455"/>
      <c r="CYQ73" s="666"/>
      <c r="CYR73" s="666"/>
      <c r="CYS73" s="666"/>
      <c r="CYT73" s="666"/>
      <c r="CYU73" s="666"/>
      <c r="CYV73" s="666"/>
      <c r="CYW73" s="666"/>
      <c r="CYX73" s="666"/>
      <c r="CYY73" s="666"/>
      <c r="CYZ73" s="1453"/>
      <c r="CZA73" s="1453"/>
      <c r="CZB73" s="1453"/>
      <c r="CZC73" s="1454"/>
      <c r="CZD73" s="666"/>
      <c r="CZE73" s="666"/>
      <c r="CZF73" s="666"/>
      <c r="CZG73" s="1455"/>
      <c r="CZH73" s="666"/>
      <c r="CZI73" s="666"/>
      <c r="CZJ73" s="666"/>
      <c r="CZK73" s="666"/>
      <c r="CZL73" s="666"/>
      <c r="CZM73" s="666"/>
      <c r="CZN73" s="666"/>
      <c r="CZO73" s="666"/>
      <c r="CZP73" s="666"/>
      <c r="CZQ73" s="1453"/>
      <c r="CZR73" s="1453"/>
      <c r="CZS73" s="1453"/>
      <c r="CZT73" s="1454"/>
      <c r="CZU73" s="666"/>
      <c r="CZV73" s="666"/>
      <c r="CZW73" s="666"/>
      <c r="CZX73" s="1455"/>
      <c r="CZY73" s="666"/>
      <c r="CZZ73" s="666"/>
      <c r="DAA73" s="666"/>
      <c r="DAB73" s="666"/>
      <c r="DAC73" s="666"/>
      <c r="DAD73" s="666"/>
      <c r="DAE73" s="666"/>
      <c r="DAF73" s="666"/>
      <c r="DAG73" s="666"/>
      <c r="DAH73" s="1453"/>
      <c r="DAI73" s="1453"/>
      <c r="DAJ73" s="1453"/>
      <c r="DAK73" s="1454"/>
      <c r="DAL73" s="666"/>
      <c r="DAM73" s="666"/>
      <c r="DAN73" s="666"/>
      <c r="DAO73" s="1455"/>
      <c r="DAP73" s="666"/>
      <c r="DAQ73" s="666"/>
      <c r="DAR73" s="666"/>
      <c r="DAS73" s="666"/>
      <c r="DAT73" s="666"/>
      <c r="DAU73" s="666"/>
      <c r="DAV73" s="666"/>
      <c r="DAW73" s="666"/>
      <c r="DAX73" s="666"/>
      <c r="DAY73" s="1453"/>
      <c r="DAZ73" s="1453"/>
      <c r="DBA73" s="1453"/>
      <c r="DBB73" s="1454"/>
      <c r="DBC73" s="666"/>
      <c r="DBD73" s="666"/>
      <c r="DBE73" s="666"/>
      <c r="DBF73" s="1455"/>
      <c r="DBG73" s="666"/>
      <c r="DBH73" s="666"/>
      <c r="DBI73" s="666"/>
      <c r="DBJ73" s="666"/>
      <c r="DBK73" s="666"/>
      <c r="DBL73" s="666"/>
      <c r="DBM73" s="666"/>
      <c r="DBN73" s="666"/>
      <c r="DBO73" s="666"/>
      <c r="DBP73" s="1453"/>
      <c r="DBQ73" s="1453"/>
      <c r="DBR73" s="1453"/>
      <c r="DBS73" s="1454"/>
      <c r="DBT73" s="666"/>
      <c r="DBU73" s="666"/>
      <c r="DBV73" s="666"/>
      <c r="DBW73" s="1455"/>
      <c r="DBX73" s="666"/>
      <c r="DBY73" s="666"/>
      <c r="DBZ73" s="666"/>
      <c r="DCA73" s="666"/>
      <c r="DCB73" s="666"/>
      <c r="DCC73" s="666"/>
      <c r="DCD73" s="666"/>
      <c r="DCE73" s="666"/>
      <c r="DCF73" s="666"/>
      <c r="DCG73" s="1453"/>
      <c r="DCH73" s="1453"/>
      <c r="DCI73" s="1453"/>
      <c r="DCJ73" s="1454"/>
      <c r="DCK73" s="666"/>
      <c r="DCL73" s="666"/>
      <c r="DCM73" s="666"/>
      <c r="DCN73" s="1455"/>
      <c r="DCO73" s="666"/>
      <c r="DCP73" s="666"/>
      <c r="DCQ73" s="666"/>
      <c r="DCR73" s="666"/>
      <c r="DCS73" s="666"/>
      <c r="DCT73" s="666"/>
      <c r="DCU73" s="666"/>
      <c r="DCV73" s="666"/>
      <c r="DCW73" s="666"/>
      <c r="DCX73" s="1453"/>
      <c r="DCY73" s="1453"/>
      <c r="DCZ73" s="1453"/>
      <c r="DDA73" s="1454"/>
      <c r="DDB73" s="666"/>
      <c r="DDC73" s="666"/>
      <c r="DDD73" s="666"/>
      <c r="DDE73" s="1455"/>
      <c r="DDF73" s="666"/>
      <c r="DDG73" s="666"/>
      <c r="DDH73" s="666"/>
      <c r="DDI73" s="666"/>
      <c r="DDJ73" s="666"/>
      <c r="DDK73" s="666"/>
      <c r="DDL73" s="666"/>
      <c r="DDM73" s="666"/>
      <c r="DDN73" s="666"/>
      <c r="DDO73" s="1453"/>
      <c r="DDP73" s="1453"/>
      <c r="DDQ73" s="1453"/>
      <c r="DDR73" s="1454"/>
      <c r="DDS73" s="666"/>
      <c r="DDT73" s="666"/>
      <c r="DDU73" s="666"/>
      <c r="DDV73" s="1455"/>
      <c r="DDW73" s="666"/>
      <c r="DDX73" s="666"/>
      <c r="DDY73" s="666"/>
      <c r="DDZ73" s="666"/>
      <c r="DEA73" s="666"/>
      <c r="DEB73" s="666"/>
      <c r="DEC73" s="666"/>
      <c r="DED73" s="666"/>
      <c r="DEE73" s="666"/>
      <c r="DEF73" s="1453"/>
      <c r="DEG73" s="1453"/>
      <c r="DEH73" s="1453"/>
      <c r="DEI73" s="1454"/>
      <c r="DEJ73" s="666"/>
      <c r="DEK73" s="666"/>
      <c r="DEL73" s="666"/>
      <c r="DEM73" s="1455"/>
      <c r="DEN73" s="666"/>
      <c r="DEO73" s="666"/>
      <c r="DEP73" s="666"/>
      <c r="DEQ73" s="666"/>
      <c r="DER73" s="666"/>
      <c r="DES73" s="666"/>
      <c r="DET73" s="666"/>
      <c r="DEU73" s="666"/>
      <c r="DEV73" s="666"/>
      <c r="DEW73" s="1453"/>
      <c r="DEX73" s="1453"/>
      <c r="DEY73" s="1453"/>
      <c r="DEZ73" s="1454"/>
      <c r="DFA73" s="666"/>
      <c r="DFB73" s="666"/>
      <c r="DFC73" s="666"/>
      <c r="DFD73" s="1455"/>
      <c r="DFE73" s="666"/>
      <c r="DFF73" s="666"/>
      <c r="DFG73" s="666"/>
      <c r="DFH73" s="666"/>
      <c r="DFI73" s="666"/>
      <c r="DFJ73" s="666"/>
      <c r="DFK73" s="666"/>
      <c r="DFL73" s="666"/>
      <c r="DFM73" s="666"/>
      <c r="DFN73" s="1453"/>
      <c r="DFO73" s="1453"/>
      <c r="DFP73" s="1453"/>
      <c r="DFQ73" s="1454"/>
      <c r="DFR73" s="666"/>
      <c r="DFS73" s="666"/>
      <c r="DFT73" s="666"/>
      <c r="DFU73" s="1455"/>
      <c r="DFV73" s="666"/>
      <c r="DFW73" s="666"/>
      <c r="DFX73" s="666"/>
      <c r="DFY73" s="666"/>
      <c r="DFZ73" s="666"/>
      <c r="DGA73" s="666"/>
      <c r="DGB73" s="666"/>
      <c r="DGC73" s="666"/>
      <c r="DGD73" s="666"/>
      <c r="DGE73" s="1453"/>
      <c r="DGF73" s="1453"/>
      <c r="DGG73" s="1453"/>
      <c r="DGH73" s="1454"/>
      <c r="DGI73" s="666"/>
      <c r="DGJ73" s="666"/>
      <c r="DGK73" s="666"/>
      <c r="DGL73" s="1455"/>
      <c r="DGM73" s="666"/>
      <c r="DGN73" s="666"/>
      <c r="DGO73" s="666"/>
      <c r="DGP73" s="666"/>
      <c r="DGQ73" s="666"/>
      <c r="DGR73" s="666"/>
      <c r="DGS73" s="666"/>
      <c r="DGT73" s="666"/>
      <c r="DGU73" s="666"/>
      <c r="DGV73" s="1453"/>
      <c r="DGW73" s="1453"/>
      <c r="DGX73" s="1453"/>
      <c r="DGY73" s="1454"/>
      <c r="DGZ73" s="666"/>
      <c r="DHA73" s="666"/>
      <c r="DHB73" s="666"/>
      <c r="DHC73" s="1455"/>
      <c r="DHD73" s="666"/>
      <c r="DHE73" s="666"/>
      <c r="DHF73" s="666"/>
      <c r="DHG73" s="666"/>
      <c r="DHH73" s="666"/>
      <c r="DHI73" s="666"/>
      <c r="DHJ73" s="666"/>
      <c r="DHK73" s="666"/>
      <c r="DHL73" s="666"/>
      <c r="DHM73" s="1453"/>
      <c r="DHN73" s="1453"/>
      <c r="DHO73" s="1453"/>
      <c r="DHP73" s="1454"/>
      <c r="DHQ73" s="666"/>
      <c r="DHR73" s="666"/>
      <c r="DHS73" s="666"/>
      <c r="DHT73" s="1455"/>
      <c r="DHU73" s="666"/>
      <c r="DHV73" s="666"/>
      <c r="DHW73" s="666"/>
      <c r="DHX73" s="666"/>
      <c r="DHY73" s="666"/>
      <c r="DHZ73" s="666"/>
      <c r="DIA73" s="666"/>
      <c r="DIB73" s="666"/>
      <c r="DIC73" s="666"/>
      <c r="DID73" s="1453"/>
      <c r="DIE73" s="1453"/>
      <c r="DIF73" s="1453"/>
      <c r="DIG73" s="1454"/>
      <c r="DIH73" s="666"/>
      <c r="DII73" s="666"/>
      <c r="DIJ73" s="666"/>
      <c r="DIK73" s="1455"/>
      <c r="DIL73" s="666"/>
      <c r="DIM73" s="666"/>
      <c r="DIN73" s="666"/>
      <c r="DIO73" s="666"/>
      <c r="DIP73" s="666"/>
      <c r="DIQ73" s="666"/>
      <c r="DIR73" s="666"/>
      <c r="DIS73" s="666"/>
      <c r="DIT73" s="666"/>
      <c r="DIU73" s="1453"/>
      <c r="DIV73" s="1453"/>
      <c r="DIW73" s="1453"/>
      <c r="DIX73" s="1454"/>
      <c r="DIY73" s="666"/>
      <c r="DIZ73" s="666"/>
      <c r="DJA73" s="666"/>
      <c r="DJB73" s="1455"/>
      <c r="DJC73" s="666"/>
      <c r="DJD73" s="666"/>
      <c r="DJE73" s="666"/>
      <c r="DJF73" s="666"/>
      <c r="DJG73" s="666"/>
      <c r="DJH73" s="666"/>
      <c r="DJI73" s="666"/>
      <c r="DJJ73" s="666"/>
      <c r="DJK73" s="666"/>
      <c r="DJL73" s="1453"/>
      <c r="DJM73" s="1453"/>
      <c r="DJN73" s="1453"/>
      <c r="DJO73" s="1454"/>
      <c r="DJP73" s="666"/>
      <c r="DJQ73" s="666"/>
      <c r="DJR73" s="666"/>
      <c r="DJS73" s="1455"/>
      <c r="DJT73" s="666"/>
      <c r="DJU73" s="666"/>
      <c r="DJV73" s="666"/>
      <c r="DJW73" s="666"/>
      <c r="DJX73" s="666"/>
      <c r="DJY73" s="666"/>
      <c r="DJZ73" s="666"/>
      <c r="DKA73" s="666"/>
      <c r="DKB73" s="666"/>
      <c r="DKC73" s="1453"/>
      <c r="DKD73" s="1453"/>
      <c r="DKE73" s="1453"/>
      <c r="DKF73" s="1454"/>
      <c r="DKG73" s="666"/>
      <c r="DKH73" s="666"/>
      <c r="DKI73" s="666"/>
      <c r="DKJ73" s="1455"/>
      <c r="DKK73" s="666"/>
      <c r="DKL73" s="666"/>
      <c r="DKM73" s="666"/>
      <c r="DKN73" s="666"/>
      <c r="DKO73" s="666"/>
      <c r="DKP73" s="666"/>
      <c r="DKQ73" s="666"/>
      <c r="DKR73" s="666"/>
      <c r="DKS73" s="666"/>
      <c r="DKT73" s="1453"/>
      <c r="DKU73" s="1453"/>
      <c r="DKV73" s="1453"/>
      <c r="DKW73" s="1454"/>
      <c r="DKX73" s="666"/>
      <c r="DKY73" s="666"/>
      <c r="DKZ73" s="666"/>
      <c r="DLA73" s="1455"/>
      <c r="DLB73" s="666"/>
      <c r="DLC73" s="666"/>
      <c r="DLD73" s="666"/>
      <c r="DLE73" s="666"/>
      <c r="DLF73" s="666"/>
      <c r="DLG73" s="666"/>
      <c r="DLH73" s="666"/>
      <c r="DLI73" s="666"/>
      <c r="DLJ73" s="666"/>
      <c r="DLK73" s="1453"/>
      <c r="DLL73" s="1453"/>
      <c r="DLM73" s="1453"/>
      <c r="DLN73" s="1454"/>
      <c r="DLO73" s="666"/>
      <c r="DLP73" s="666"/>
      <c r="DLQ73" s="666"/>
      <c r="DLR73" s="1455"/>
      <c r="DLS73" s="666"/>
      <c r="DLT73" s="666"/>
      <c r="DLU73" s="666"/>
      <c r="DLV73" s="666"/>
      <c r="DLW73" s="666"/>
      <c r="DLX73" s="666"/>
      <c r="DLY73" s="666"/>
      <c r="DLZ73" s="666"/>
      <c r="DMA73" s="666"/>
      <c r="DMB73" s="1453"/>
      <c r="DMC73" s="1453"/>
      <c r="DMD73" s="1453"/>
      <c r="DME73" s="1454"/>
      <c r="DMF73" s="666"/>
      <c r="DMG73" s="666"/>
      <c r="DMH73" s="666"/>
      <c r="DMI73" s="1455"/>
      <c r="DMJ73" s="666"/>
      <c r="DMK73" s="666"/>
      <c r="DML73" s="666"/>
      <c r="DMM73" s="666"/>
      <c r="DMN73" s="666"/>
      <c r="DMO73" s="666"/>
      <c r="DMP73" s="666"/>
      <c r="DMQ73" s="666"/>
      <c r="DMR73" s="666"/>
      <c r="DMS73" s="1453"/>
      <c r="DMT73" s="1453"/>
      <c r="DMU73" s="1453"/>
      <c r="DMV73" s="1454"/>
      <c r="DMW73" s="666"/>
      <c r="DMX73" s="666"/>
      <c r="DMY73" s="666"/>
      <c r="DMZ73" s="1455"/>
      <c r="DNA73" s="666"/>
      <c r="DNB73" s="666"/>
      <c r="DNC73" s="666"/>
      <c r="DND73" s="666"/>
      <c r="DNE73" s="666"/>
      <c r="DNF73" s="666"/>
      <c r="DNG73" s="666"/>
      <c r="DNH73" s="666"/>
      <c r="DNI73" s="666"/>
      <c r="DNJ73" s="1453"/>
      <c r="DNK73" s="1453"/>
      <c r="DNL73" s="1453"/>
      <c r="DNM73" s="1454"/>
      <c r="DNN73" s="666"/>
      <c r="DNO73" s="666"/>
      <c r="DNP73" s="666"/>
      <c r="DNQ73" s="1455"/>
      <c r="DNR73" s="666"/>
      <c r="DNS73" s="666"/>
      <c r="DNT73" s="666"/>
      <c r="DNU73" s="666"/>
      <c r="DNV73" s="666"/>
      <c r="DNW73" s="666"/>
      <c r="DNX73" s="666"/>
      <c r="DNY73" s="666"/>
      <c r="DNZ73" s="666"/>
      <c r="DOA73" s="1453"/>
      <c r="DOB73" s="1453"/>
      <c r="DOC73" s="1453"/>
      <c r="DOD73" s="1454"/>
      <c r="DOE73" s="666"/>
      <c r="DOF73" s="666"/>
      <c r="DOG73" s="666"/>
      <c r="DOH73" s="1455"/>
      <c r="DOI73" s="666"/>
      <c r="DOJ73" s="666"/>
      <c r="DOK73" s="666"/>
      <c r="DOL73" s="666"/>
      <c r="DOM73" s="666"/>
      <c r="DON73" s="666"/>
      <c r="DOO73" s="666"/>
      <c r="DOP73" s="666"/>
      <c r="DOQ73" s="666"/>
      <c r="DOR73" s="1453"/>
      <c r="DOS73" s="1453"/>
      <c r="DOT73" s="1453"/>
      <c r="DOU73" s="1454"/>
      <c r="DOV73" s="666"/>
      <c r="DOW73" s="666"/>
      <c r="DOX73" s="666"/>
      <c r="DOY73" s="1455"/>
      <c r="DOZ73" s="666"/>
      <c r="DPA73" s="666"/>
      <c r="DPB73" s="666"/>
      <c r="DPC73" s="666"/>
      <c r="DPD73" s="666"/>
      <c r="DPE73" s="666"/>
      <c r="DPF73" s="666"/>
      <c r="DPG73" s="666"/>
      <c r="DPH73" s="666"/>
      <c r="DPI73" s="1453"/>
      <c r="DPJ73" s="1453"/>
      <c r="DPK73" s="1453"/>
      <c r="DPL73" s="1454"/>
      <c r="DPM73" s="666"/>
      <c r="DPN73" s="666"/>
      <c r="DPO73" s="666"/>
      <c r="DPP73" s="1455"/>
      <c r="DPQ73" s="666"/>
      <c r="DPR73" s="666"/>
      <c r="DPS73" s="666"/>
      <c r="DPT73" s="666"/>
      <c r="DPU73" s="666"/>
      <c r="DPV73" s="666"/>
      <c r="DPW73" s="666"/>
      <c r="DPX73" s="666"/>
      <c r="DPY73" s="666"/>
      <c r="DPZ73" s="1453"/>
      <c r="DQA73" s="1453"/>
      <c r="DQB73" s="1453"/>
      <c r="DQC73" s="1454"/>
      <c r="DQD73" s="666"/>
      <c r="DQE73" s="666"/>
      <c r="DQF73" s="666"/>
      <c r="DQG73" s="1455"/>
      <c r="DQH73" s="666"/>
      <c r="DQI73" s="666"/>
      <c r="DQJ73" s="666"/>
      <c r="DQK73" s="666"/>
      <c r="DQL73" s="666"/>
      <c r="DQM73" s="666"/>
      <c r="DQN73" s="666"/>
      <c r="DQO73" s="666"/>
      <c r="DQP73" s="666"/>
      <c r="DQQ73" s="1453"/>
      <c r="DQR73" s="1453"/>
      <c r="DQS73" s="1453"/>
      <c r="DQT73" s="1454"/>
      <c r="DQU73" s="666"/>
      <c r="DQV73" s="666"/>
      <c r="DQW73" s="666"/>
      <c r="DQX73" s="1455"/>
      <c r="DQY73" s="666"/>
      <c r="DQZ73" s="666"/>
      <c r="DRA73" s="666"/>
      <c r="DRB73" s="666"/>
      <c r="DRC73" s="666"/>
      <c r="DRD73" s="666"/>
      <c r="DRE73" s="666"/>
      <c r="DRF73" s="666"/>
      <c r="DRG73" s="666"/>
      <c r="DRH73" s="1453"/>
      <c r="DRI73" s="1453"/>
      <c r="DRJ73" s="1453"/>
      <c r="DRK73" s="1454"/>
      <c r="DRL73" s="666"/>
      <c r="DRM73" s="666"/>
      <c r="DRN73" s="666"/>
      <c r="DRO73" s="1455"/>
      <c r="DRP73" s="666"/>
      <c r="DRQ73" s="666"/>
      <c r="DRR73" s="666"/>
      <c r="DRS73" s="666"/>
      <c r="DRT73" s="666"/>
      <c r="DRU73" s="666"/>
      <c r="DRV73" s="666"/>
      <c r="DRW73" s="666"/>
      <c r="DRX73" s="666"/>
      <c r="DRY73" s="1453"/>
      <c r="DRZ73" s="1453"/>
      <c r="DSA73" s="1453"/>
      <c r="DSB73" s="1454"/>
      <c r="DSC73" s="666"/>
      <c r="DSD73" s="666"/>
      <c r="DSE73" s="666"/>
      <c r="DSF73" s="1455"/>
      <c r="DSG73" s="666"/>
      <c r="DSH73" s="666"/>
      <c r="DSI73" s="666"/>
      <c r="DSJ73" s="666"/>
      <c r="DSK73" s="666"/>
      <c r="DSL73" s="666"/>
      <c r="DSM73" s="666"/>
      <c r="DSN73" s="666"/>
      <c r="DSO73" s="666"/>
      <c r="DSP73" s="1453"/>
      <c r="DSQ73" s="1453"/>
      <c r="DSR73" s="1453"/>
      <c r="DSS73" s="1454"/>
      <c r="DST73" s="666"/>
      <c r="DSU73" s="666"/>
      <c r="DSV73" s="666"/>
      <c r="DSW73" s="1455"/>
      <c r="DSX73" s="666"/>
      <c r="DSY73" s="666"/>
      <c r="DSZ73" s="666"/>
      <c r="DTA73" s="666"/>
      <c r="DTB73" s="666"/>
      <c r="DTC73" s="666"/>
      <c r="DTD73" s="666"/>
      <c r="DTE73" s="666"/>
      <c r="DTF73" s="666"/>
      <c r="DTG73" s="1453"/>
      <c r="DTH73" s="1453"/>
      <c r="DTI73" s="1453"/>
      <c r="DTJ73" s="1454"/>
      <c r="DTK73" s="666"/>
      <c r="DTL73" s="666"/>
      <c r="DTM73" s="666"/>
      <c r="DTN73" s="1455"/>
      <c r="DTO73" s="666"/>
      <c r="DTP73" s="666"/>
      <c r="DTQ73" s="666"/>
      <c r="DTR73" s="666"/>
      <c r="DTS73" s="666"/>
      <c r="DTT73" s="666"/>
      <c r="DTU73" s="666"/>
      <c r="DTV73" s="666"/>
      <c r="DTW73" s="666"/>
      <c r="DTX73" s="1453"/>
      <c r="DTY73" s="1453"/>
      <c r="DTZ73" s="1453"/>
      <c r="DUA73" s="1454"/>
      <c r="DUB73" s="666"/>
      <c r="DUC73" s="666"/>
      <c r="DUD73" s="666"/>
      <c r="DUE73" s="1455"/>
      <c r="DUF73" s="666"/>
      <c r="DUG73" s="666"/>
      <c r="DUH73" s="666"/>
      <c r="DUI73" s="666"/>
      <c r="DUJ73" s="666"/>
      <c r="DUK73" s="666"/>
      <c r="DUL73" s="666"/>
      <c r="DUM73" s="666"/>
      <c r="DUN73" s="666"/>
      <c r="DUO73" s="1453"/>
      <c r="DUP73" s="1453"/>
      <c r="DUQ73" s="1453"/>
      <c r="DUR73" s="1454"/>
      <c r="DUS73" s="666"/>
      <c r="DUT73" s="666"/>
      <c r="DUU73" s="666"/>
      <c r="DUV73" s="1455"/>
      <c r="DUW73" s="666"/>
      <c r="DUX73" s="666"/>
      <c r="DUY73" s="666"/>
      <c r="DUZ73" s="666"/>
      <c r="DVA73" s="666"/>
      <c r="DVB73" s="666"/>
      <c r="DVC73" s="666"/>
      <c r="DVD73" s="666"/>
      <c r="DVE73" s="666"/>
      <c r="DVF73" s="1453"/>
      <c r="DVG73" s="1453"/>
      <c r="DVH73" s="1453"/>
      <c r="DVI73" s="1454"/>
      <c r="DVJ73" s="666"/>
      <c r="DVK73" s="666"/>
      <c r="DVL73" s="666"/>
      <c r="DVM73" s="1455"/>
      <c r="DVN73" s="666"/>
      <c r="DVO73" s="666"/>
      <c r="DVP73" s="666"/>
      <c r="DVQ73" s="666"/>
      <c r="DVR73" s="666"/>
      <c r="DVS73" s="666"/>
      <c r="DVT73" s="666"/>
      <c r="DVU73" s="666"/>
      <c r="DVV73" s="666"/>
      <c r="DVW73" s="1453"/>
      <c r="DVX73" s="1453"/>
      <c r="DVY73" s="1453"/>
      <c r="DVZ73" s="1454"/>
      <c r="DWA73" s="666"/>
      <c r="DWB73" s="666"/>
      <c r="DWC73" s="666"/>
      <c r="DWD73" s="1455"/>
      <c r="DWE73" s="666"/>
      <c r="DWF73" s="666"/>
      <c r="DWG73" s="666"/>
      <c r="DWH73" s="666"/>
      <c r="DWI73" s="666"/>
      <c r="DWJ73" s="666"/>
      <c r="DWK73" s="666"/>
      <c r="DWL73" s="666"/>
      <c r="DWM73" s="666"/>
      <c r="DWN73" s="1453"/>
      <c r="DWO73" s="1453"/>
      <c r="DWP73" s="1453"/>
      <c r="DWQ73" s="1454"/>
      <c r="DWR73" s="666"/>
      <c r="DWS73" s="666"/>
      <c r="DWT73" s="666"/>
      <c r="DWU73" s="1455"/>
      <c r="DWV73" s="666"/>
      <c r="DWW73" s="666"/>
      <c r="DWX73" s="666"/>
      <c r="DWY73" s="666"/>
      <c r="DWZ73" s="666"/>
      <c r="DXA73" s="666"/>
      <c r="DXB73" s="666"/>
      <c r="DXC73" s="666"/>
      <c r="DXD73" s="666"/>
      <c r="DXE73" s="1453"/>
      <c r="DXF73" s="1453"/>
      <c r="DXG73" s="1453"/>
      <c r="DXH73" s="1454"/>
      <c r="DXI73" s="666"/>
      <c r="DXJ73" s="666"/>
      <c r="DXK73" s="666"/>
      <c r="DXL73" s="1455"/>
      <c r="DXM73" s="666"/>
      <c r="DXN73" s="666"/>
      <c r="DXO73" s="666"/>
      <c r="DXP73" s="666"/>
      <c r="DXQ73" s="666"/>
      <c r="DXR73" s="666"/>
      <c r="DXS73" s="666"/>
      <c r="DXT73" s="666"/>
      <c r="DXU73" s="666"/>
      <c r="DXV73" s="1453"/>
      <c r="DXW73" s="1453"/>
      <c r="DXX73" s="1453"/>
      <c r="DXY73" s="1454"/>
      <c r="DXZ73" s="666"/>
      <c r="DYA73" s="666"/>
      <c r="DYB73" s="666"/>
      <c r="DYC73" s="1455"/>
      <c r="DYD73" s="666"/>
      <c r="DYE73" s="666"/>
      <c r="DYF73" s="666"/>
      <c r="DYG73" s="666"/>
      <c r="DYH73" s="666"/>
      <c r="DYI73" s="666"/>
      <c r="DYJ73" s="666"/>
      <c r="DYK73" s="666"/>
      <c r="DYL73" s="666"/>
      <c r="DYM73" s="1453"/>
      <c r="DYN73" s="1453"/>
      <c r="DYO73" s="1453"/>
      <c r="DYP73" s="1454"/>
      <c r="DYQ73" s="666"/>
      <c r="DYR73" s="666"/>
      <c r="DYS73" s="666"/>
      <c r="DYT73" s="1455"/>
      <c r="DYU73" s="666"/>
      <c r="DYV73" s="666"/>
      <c r="DYW73" s="666"/>
      <c r="DYX73" s="666"/>
      <c r="DYY73" s="666"/>
      <c r="DYZ73" s="666"/>
      <c r="DZA73" s="666"/>
      <c r="DZB73" s="666"/>
      <c r="DZC73" s="666"/>
      <c r="DZD73" s="1453"/>
      <c r="DZE73" s="1453"/>
      <c r="DZF73" s="1453"/>
      <c r="DZG73" s="1454"/>
      <c r="DZH73" s="666"/>
      <c r="DZI73" s="666"/>
      <c r="DZJ73" s="666"/>
      <c r="DZK73" s="1455"/>
      <c r="DZL73" s="666"/>
      <c r="DZM73" s="666"/>
      <c r="DZN73" s="666"/>
      <c r="DZO73" s="666"/>
      <c r="DZP73" s="666"/>
      <c r="DZQ73" s="666"/>
      <c r="DZR73" s="666"/>
      <c r="DZS73" s="666"/>
      <c r="DZT73" s="666"/>
      <c r="DZU73" s="1453"/>
      <c r="DZV73" s="1453"/>
      <c r="DZW73" s="1453"/>
      <c r="DZX73" s="1454"/>
      <c r="DZY73" s="666"/>
      <c r="DZZ73" s="666"/>
      <c r="EAA73" s="666"/>
      <c r="EAB73" s="1455"/>
      <c r="EAC73" s="666"/>
      <c r="EAD73" s="666"/>
      <c r="EAE73" s="666"/>
      <c r="EAF73" s="666"/>
      <c r="EAG73" s="666"/>
      <c r="EAH73" s="666"/>
      <c r="EAI73" s="666"/>
      <c r="EAJ73" s="666"/>
      <c r="EAK73" s="666"/>
      <c r="EAL73" s="1453"/>
      <c r="EAM73" s="1453"/>
      <c r="EAN73" s="1453"/>
      <c r="EAO73" s="1454"/>
      <c r="EAP73" s="666"/>
      <c r="EAQ73" s="666"/>
      <c r="EAR73" s="666"/>
      <c r="EAS73" s="1455"/>
      <c r="EAT73" s="666"/>
      <c r="EAU73" s="666"/>
      <c r="EAV73" s="666"/>
      <c r="EAW73" s="666"/>
      <c r="EAX73" s="666"/>
      <c r="EAY73" s="666"/>
      <c r="EAZ73" s="666"/>
      <c r="EBA73" s="666"/>
      <c r="EBB73" s="666"/>
      <c r="EBC73" s="1453"/>
      <c r="EBD73" s="1453"/>
      <c r="EBE73" s="1453"/>
      <c r="EBF73" s="1454"/>
      <c r="EBG73" s="666"/>
      <c r="EBH73" s="666"/>
      <c r="EBI73" s="666"/>
      <c r="EBJ73" s="1455"/>
      <c r="EBK73" s="666"/>
      <c r="EBL73" s="666"/>
      <c r="EBM73" s="666"/>
      <c r="EBN73" s="666"/>
      <c r="EBO73" s="666"/>
      <c r="EBP73" s="666"/>
      <c r="EBQ73" s="666"/>
      <c r="EBR73" s="666"/>
      <c r="EBS73" s="666"/>
      <c r="EBT73" s="1453"/>
      <c r="EBU73" s="1453"/>
      <c r="EBV73" s="1453"/>
      <c r="EBW73" s="1454"/>
      <c r="EBX73" s="666"/>
      <c r="EBY73" s="666"/>
      <c r="EBZ73" s="666"/>
      <c r="ECA73" s="1455"/>
      <c r="ECB73" s="666"/>
      <c r="ECC73" s="666"/>
      <c r="ECD73" s="666"/>
      <c r="ECE73" s="666"/>
      <c r="ECF73" s="666"/>
      <c r="ECG73" s="666"/>
      <c r="ECH73" s="666"/>
      <c r="ECI73" s="666"/>
      <c r="ECJ73" s="666"/>
      <c r="ECK73" s="1453"/>
      <c r="ECL73" s="1453"/>
      <c r="ECM73" s="1453"/>
      <c r="ECN73" s="1454"/>
      <c r="ECO73" s="666"/>
      <c r="ECP73" s="666"/>
      <c r="ECQ73" s="666"/>
      <c r="ECR73" s="1455"/>
      <c r="ECS73" s="666"/>
      <c r="ECT73" s="666"/>
      <c r="ECU73" s="666"/>
      <c r="ECV73" s="666"/>
      <c r="ECW73" s="666"/>
      <c r="ECX73" s="666"/>
      <c r="ECY73" s="666"/>
      <c r="ECZ73" s="666"/>
      <c r="EDA73" s="666"/>
      <c r="EDB73" s="1453"/>
      <c r="EDC73" s="1453"/>
      <c r="EDD73" s="1453"/>
      <c r="EDE73" s="1454"/>
      <c r="EDF73" s="666"/>
      <c r="EDG73" s="666"/>
      <c r="EDH73" s="666"/>
      <c r="EDI73" s="1455"/>
      <c r="EDJ73" s="666"/>
      <c r="EDK73" s="666"/>
      <c r="EDL73" s="666"/>
      <c r="EDM73" s="666"/>
      <c r="EDN73" s="666"/>
      <c r="EDO73" s="666"/>
      <c r="EDP73" s="666"/>
      <c r="EDQ73" s="666"/>
      <c r="EDR73" s="666"/>
      <c r="EDS73" s="1453"/>
      <c r="EDT73" s="1453"/>
      <c r="EDU73" s="1453"/>
      <c r="EDV73" s="1454"/>
      <c r="EDW73" s="666"/>
      <c r="EDX73" s="666"/>
      <c r="EDY73" s="666"/>
      <c r="EDZ73" s="1455"/>
      <c r="EEA73" s="666"/>
      <c r="EEB73" s="666"/>
      <c r="EEC73" s="666"/>
      <c r="EED73" s="666"/>
      <c r="EEE73" s="666"/>
      <c r="EEF73" s="666"/>
      <c r="EEG73" s="666"/>
      <c r="EEH73" s="666"/>
      <c r="EEI73" s="666"/>
      <c r="EEJ73" s="1453"/>
      <c r="EEK73" s="1453"/>
      <c r="EEL73" s="1453"/>
      <c r="EEM73" s="1454"/>
      <c r="EEN73" s="666"/>
      <c r="EEO73" s="666"/>
      <c r="EEP73" s="666"/>
      <c r="EEQ73" s="1455"/>
      <c r="EER73" s="666"/>
      <c r="EES73" s="666"/>
      <c r="EET73" s="666"/>
      <c r="EEU73" s="666"/>
      <c r="EEV73" s="666"/>
      <c r="EEW73" s="666"/>
      <c r="EEX73" s="666"/>
      <c r="EEY73" s="666"/>
      <c r="EEZ73" s="666"/>
      <c r="EFA73" s="1453"/>
      <c r="EFB73" s="1453"/>
      <c r="EFC73" s="1453"/>
      <c r="EFD73" s="1454"/>
      <c r="EFE73" s="666"/>
      <c r="EFF73" s="666"/>
      <c r="EFG73" s="666"/>
      <c r="EFH73" s="1455"/>
      <c r="EFI73" s="666"/>
      <c r="EFJ73" s="666"/>
      <c r="EFK73" s="666"/>
      <c r="EFL73" s="666"/>
      <c r="EFM73" s="666"/>
      <c r="EFN73" s="666"/>
      <c r="EFO73" s="666"/>
      <c r="EFP73" s="666"/>
      <c r="EFQ73" s="666"/>
      <c r="EFR73" s="1453"/>
      <c r="EFS73" s="1453"/>
      <c r="EFT73" s="1453"/>
      <c r="EFU73" s="1454"/>
      <c r="EFV73" s="666"/>
      <c r="EFW73" s="666"/>
      <c r="EFX73" s="666"/>
      <c r="EFY73" s="1455"/>
      <c r="EFZ73" s="666"/>
      <c r="EGA73" s="666"/>
      <c r="EGB73" s="666"/>
      <c r="EGC73" s="666"/>
      <c r="EGD73" s="666"/>
      <c r="EGE73" s="666"/>
      <c r="EGF73" s="666"/>
      <c r="EGG73" s="666"/>
      <c r="EGH73" s="666"/>
      <c r="EGI73" s="1453"/>
      <c r="EGJ73" s="1453"/>
      <c r="EGK73" s="1453"/>
      <c r="EGL73" s="1454"/>
      <c r="EGM73" s="666"/>
      <c r="EGN73" s="666"/>
      <c r="EGO73" s="666"/>
      <c r="EGP73" s="1455"/>
      <c r="EGQ73" s="666"/>
      <c r="EGR73" s="666"/>
      <c r="EGS73" s="666"/>
      <c r="EGT73" s="666"/>
      <c r="EGU73" s="666"/>
      <c r="EGV73" s="666"/>
      <c r="EGW73" s="666"/>
      <c r="EGX73" s="666"/>
      <c r="EGY73" s="666"/>
      <c r="EGZ73" s="1453"/>
      <c r="EHA73" s="1453"/>
      <c r="EHB73" s="1453"/>
      <c r="EHC73" s="1454"/>
      <c r="EHD73" s="666"/>
      <c r="EHE73" s="666"/>
      <c r="EHF73" s="666"/>
      <c r="EHG73" s="1455"/>
      <c r="EHH73" s="666"/>
      <c r="EHI73" s="666"/>
      <c r="EHJ73" s="666"/>
      <c r="EHK73" s="666"/>
      <c r="EHL73" s="666"/>
      <c r="EHM73" s="666"/>
      <c r="EHN73" s="666"/>
      <c r="EHO73" s="666"/>
      <c r="EHP73" s="666"/>
      <c r="EHQ73" s="1453"/>
      <c r="EHR73" s="1453"/>
      <c r="EHS73" s="1453"/>
      <c r="EHT73" s="1454"/>
      <c r="EHU73" s="666"/>
      <c r="EHV73" s="666"/>
      <c r="EHW73" s="666"/>
      <c r="EHX73" s="1455"/>
      <c r="EHY73" s="666"/>
      <c r="EHZ73" s="666"/>
      <c r="EIA73" s="666"/>
      <c r="EIB73" s="666"/>
      <c r="EIC73" s="666"/>
      <c r="EID73" s="666"/>
      <c r="EIE73" s="666"/>
      <c r="EIF73" s="666"/>
      <c r="EIG73" s="666"/>
      <c r="EIH73" s="1453"/>
      <c r="EII73" s="1453"/>
      <c r="EIJ73" s="1453"/>
      <c r="EIK73" s="1454"/>
      <c r="EIL73" s="666"/>
      <c r="EIM73" s="666"/>
      <c r="EIN73" s="666"/>
      <c r="EIO73" s="1455"/>
      <c r="EIP73" s="666"/>
      <c r="EIQ73" s="666"/>
      <c r="EIR73" s="666"/>
      <c r="EIS73" s="666"/>
      <c r="EIT73" s="666"/>
      <c r="EIU73" s="666"/>
      <c r="EIV73" s="666"/>
      <c r="EIW73" s="666"/>
      <c r="EIX73" s="666"/>
      <c r="EIY73" s="1453"/>
      <c r="EIZ73" s="1453"/>
      <c r="EJA73" s="1453"/>
      <c r="EJB73" s="1454"/>
      <c r="EJC73" s="666"/>
      <c r="EJD73" s="666"/>
      <c r="EJE73" s="666"/>
      <c r="EJF73" s="1455"/>
      <c r="EJG73" s="666"/>
      <c r="EJH73" s="666"/>
      <c r="EJI73" s="666"/>
      <c r="EJJ73" s="666"/>
      <c r="EJK73" s="666"/>
      <c r="EJL73" s="666"/>
      <c r="EJM73" s="666"/>
      <c r="EJN73" s="666"/>
      <c r="EJO73" s="666"/>
      <c r="EJP73" s="1453"/>
      <c r="EJQ73" s="1453"/>
      <c r="EJR73" s="1453"/>
      <c r="EJS73" s="1454"/>
      <c r="EJT73" s="666"/>
      <c r="EJU73" s="666"/>
      <c r="EJV73" s="666"/>
      <c r="EJW73" s="1455"/>
      <c r="EJX73" s="666"/>
      <c r="EJY73" s="666"/>
      <c r="EJZ73" s="666"/>
      <c r="EKA73" s="666"/>
      <c r="EKB73" s="666"/>
      <c r="EKC73" s="666"/>
      <c r="EKD73" s="666"/>
      <c r="EKE73" s="666"/>
      <c r="EKF73" s="666"/>
      <c r="EKG73" s="1453"/>
      <c r="EKH73" s="1453"/>
      <c r="EKI73" s="1453"/>
      <c r="EKJ73" s="1454"/>
      <c r="EKK73" s="666"/>
      <c r="EKL73" s="666"/>
      <c r="EKM73" s="666"/>
      <c r="EKN73" s="1455"/>
      <c r="EKO73" s="666"/>
      <c r="EKP73" s="666"/>
      <c r="EKQ73" s="666"/>
      <c r="EKR73" s="666"/>
      <c r="EKS73" s="666"/>
      <c r="EKT73" s="666"/>
      <c r="EKU73" s="666"/>
      <c r="EKV73" s="666"/>
      <c r="EKW73" s="666"/>
      <c r="EKX73" s="1453"/>
      <c r="EKY73" s="1453"/>
      <c r="EKZ73" s="1453"/>
      <c r="ELA73" s="1454"/>
      <c r="ELB73" s="666"/>
      <c r="ELC73" s="666"/>
      <c r="ELD73" s="666"/>
      <c r="ELE73" s="1455"/>
      <c r="ELF73" s="666"/>
      <c r="ELG73" s="666"/>
      <c r="ELH73" s="666"/>
      <c r="ELI73" s="666"/>
      <c r="ELJ73" s="666"/>
      <c r="ELK73" s="666"/>
      <c r="ELL73" s="666"/>
      <c r="ELM73" s="666"/>
      <c r="ELN73" s="666"/>
      <c r="ELO73" s="1453"/>
      <c r="ELP73" s="1453"/>
      <c r="ELQ73" s="1453"/>
      <c r="ELR73" s="1454"/>
      <c r="ELS73" s="666"/>
      <c r="ELT73" s="666"/>
      <c r="ELU73" s="666"/>
      <c r="ELV73" s="1455"/>
      <c r="ELW73" s="666"/>
      <c r="ELX73" s="666"/>
      <c r="ELY73" s="666"/>
      <c r="ELZ73" s="666"/>
      <c r="EMA73" s="666"/>
      <c r="EMB73" s="666"/>
      <c r="EMC73" s="666"/>
      <c r="EMD73" s="666"/>
      <c r="EME73" s="666"/>
      <c r="EMF73" s="1453"/>
      <c r="EMG73" s="1453"/>
      <c r="EMH73" s="1453"/>
      <c r="EMI73" s="1454"/>
      <c r="EMJ73" s="666"/>
      <c r="EMK73" s="666"/>
      <c r="EML73" s="666"/>
      <c r="EMM73" s="1455"/>
      <c r="EMN73" s="666"/>
      <c r="EMO73" s="666"/>
      <c r="EMP73" s="666"/>
      <c r="EMQ73" s="666"/>
      <c r="EMR73" s="666"/>
      <c r="EMS73" s="666"/>
      <c r="EMT73" s="666"/>
      <c r="EMU73" s="666"/>
      <c r="EMV73" s="666"/>
      <c r="EMW73" s="1453"/>
      <c r="EMX73" s="1453"/>
      <c r="EMY73" s="1453"/>
      <c r="EMZ73" s="1454"/>
      <c r="ENA73" s="666"/>
      <c r="ENB73" s="666"/>
      <c r="ENC73" s="666"/>
      <c r="END73" s="1455"/>
      <c r="ENE73" s="666"/>
      <c r="ENF73" s="666"/>
      <c r="ENG73" s="666"/>
      <c r="ENH73" s="666"/>
      <c r="ENI73" s="666"/>
      <c r="ENJ73" s="666"/>
      <c r="ENK73" s="666"/>
      <c r="ENL73" s="666"/>
      <c r="ENM73" s="666"/>
      <c r="ENN73" s="1453"/>
      <c r="ENO73" s="1453"/>
      <c r="ENP73" s="1453"/>
      <c r="ENQ73" s="1454"/>
      <c r="ENR73" s="666"/>
      <c r="ENS73" s="666"/>
      <c r="ENT73" s="666"/>
      <c r="ENU73" s="1455"/>
      <c r="ENV73" s="666"/>
      <c r="ENW73" s="666"/>
      <c r="ENX73" s="666"/>
      <c r="ENY73" s="666"/>
      <c r="ENZ73" s="666"/>
      <c r="EOA73" s="666"/>
      <c r="EOB73" s="666"/>
      <c r="EOC73" s="666"/>
      <c r="EOD73" s="666"/>
      <c r="EOE73" s="1453"/>
      <c r="EOF73" s="1453"/>
      <c r="EOG73" s="1453"/>
      <c r="EOH73" s="1454"/>
      <c r="EOI73" s="666"/>
      <c r="EOJ73" s="666"/>
      <c r="EOK73" s="666"/>
      <c r="EOL73" s="1455"/>
      <c r="EOM73" s="666"/>
      <c r="EON73" s="666"/>
      <c r="EOO73" s="666"/>
      <c r="EOP73" s="666"/>
      <c r="EOQ73" s="666"/>
      <c r="EOR73" s="666"/>
      <c r="EOS73" s="666"/>
      <c r="EOT73" s="666"/>
      <c r="EOU73" s="666"/>
      <c r="EOV73" s="1453"/>
      <c r="EOW73" s="1453"/>
      <c r="EOX73" s="1453"/>
      <c r="EOY73" s="1454"/>
      <c r="EOZ73" s="666"/>
      <c r="EPA73" s="666"/>
      <c r="EPB73" s="666"/>
      <c r="EPC73" s="1455"/>
      <c r="EPD73" s="666"/>
      <c r="EPE73" s="666"/>
      <c r="EPF73" s="666"/>
      <c r="EPG73" s="666"/>
      <c r="EPH73" s="666"/>
      <c r="EPI73" s="666"/>
      <c r="EPJ73" s="666"/>
      <c r="EPK73" s="666"/>
      <c r="EPL73" s="666"/>
      <c r="EPM73" s="1453"/>
      <c r="EPN73" s="1453"/>
      <c r="EPO73" s="1453"/>
      <c r="EPP73" s="1454"/>
      <c r="EPQ73" s="666"/>
      <c r="EPR73" s="666"/>
      <c r="EPS73" s="666"/>
      <c r="EPT73" s="1455"/>
      <c r="EPU73" s="666"/>
      <c r="EPV73" s="666"/>
      <c r="EPW73" s="666"/>
      <c r="EPX73" s="666"/>
      <c r="EPY73" s="666"/>
      <c r="EPZ73" s="666"/>
      <c r="EQA73" s="666"/>
      <c r="EQB73" s="666"/>
      <c r="EQC73" s="666"/>
      <c r="EQD73" s="1453"/>
      <c r="EQE73" s="1453"/>
      <c r="EQF73" s="1453"/>
      <c r="EQG73" s="1454"/>
      <c r="EQH73" s="666"/>
      <c r="EQI73" s="666"/>
      <c r="EQJ73" s="666"/>
      <c r="EQK73" s="1455"/>
      <c r="EQL73" s="666"/>
      <c r="EQM73" s="666"/>
      <c r="EQN73" s="666"/>
      <c r="EQO73" s="666"/>
      <c r="EQP73" s="666"/>
      <c r="EQQ73" s="666"/>
      <c r="EQR73" s="666"/>
      <c r="EQS73" s="666"/>
      <c r="EQT73" s="666"/>
      <c r="EQU73" s="1453"/>
      <c r="EQV73" s="1453"/>
      <c r="EQW73" s="1453"/>
      <c r="EQX73" s="1454"/>
      <c r="EQY73" s="666"/>
      <c r="EQZ73" s="666"/>
      <c r="ERA73" s="666"/>
      <c r="ERB73" s="1455"/>
      <c r="ERC73" s="666"/>
      <c r="ERD73" s="666"/>
      <c r="ERE73" s="666"/>
      <c r="ERF73" s="666"/>
      <c r="ERG73" s="666"/>
      <c r="ERH73" s="666"/>
      <c r="ERI73" s="666"/>
      <c r="ERJ73" s="666"/>
      <c r="ERK73" s="666"/>
      <c r="ERL73" s="1453"/>
      <c r="ERM73" s="1453"/>
      <c r="ERN73" s="1453"/>
      <c r="ERO73" s="1454"/>
      <c r="ERP73" s="666"/>
      <c r="ERQ73" s="666"/>
      <c r="ERR73" s="666"/>
      <c r="ERS73" s="1455"/>
      <c r="ERT73" s="666"/>
      <c r="ERU73" s="666"/>
      <c r="ERV73" s="666"/>
      <c r="ERW73" s="666"/>
      <c r="ERX73" s="666"/>
      <c r="ERY73" s="666"/>
      <c r="ERZ73" s="666"/>
      <c r="ESA73" s="666"/>
      <c r="ESB73" s="666"/>
      <c r="ESC73" s="1453"/>
      <c r="ESD73" s="1453"/>
      <c r="ESE73" s="1453"/>
      <c r="ESF73" s="1454"/>
      <c r="ESG73" s="666"/>
      <c r="ESH73" s="666"/>
      <c r="ESI73" s="666"/>
      <c r="ESJ73" s="1455"/>
      <c r="ESK73" s="666"/>
      <c r="ESL73" s="666"/>
      <c r="ESM73" s="666"/>
      <c r="ESN73" s="666"/>
      <c r="ESO73" s="666"/>
      <c r="ESP73" s="666"/>
      <c r="ESQ73" s="666"/>
      <c r="ESR73" s="666"/>
      <c r="ESS73" s="666"/>
      <c r="EST73" s="1453"/>
      <c r="ESU73" s="1453"/>
      <c r="ESV73" s="1453"/>
      <c r="ESW73" s="1454"/>
      <c r="ESX73" s="666"/>
      <c r="ESY73" s="666"/>
      <c r="ESZ73" s="666"/>
      <c r="ETA73" s="1455"/>
      <c r="ETB73" s="666"/>
      <c r="ETC73" s="666"/>
      <c r="ETD73" s="666"/>
      <c r="ETE73" s="666"/>
      <c r="ETF73" s="666"/>
      <c r="ETG73" s="666"/>
      <c r="ETH73" s="666"/>
      <c r="ETI73" s="666"/>
      <c r="ETJ73" s="666"/>
      <c r="ETK73" s="1453"/>
      <c r="ETL73" s="1453"/>
      <c r="ETM73" s="1453"/>
      <c r="ETN73" s="1454"/>
      <c r="ETO73" s="666"/>
      <c r="ETP73" s="666"/>
      <c r="ETQ73" s="666"/>
      <c r="ETR73" s="1455"/>
      <c r="ETS73" s="666"/>
      <c r="ETT73" s="666"/>
      <c r="ETU73" s="666"/>
      <c r="ETV73" s="666"/>
      <c r="ETW73" s="666"/>
      <c r="ETX73" s="666"/>
      <c r="ETY73" s="666"/>
      <c r="ETZ73" s="666"/>
      <c r="EUA73" s="666"/>
      <c r="EUB73" s="1453"/>
      <c r="EUC73" s="1453"/>
      <c r="EUD73" s="1453"/>
      <c r="EUE73" s="1454"/>
      <c r="EUF73" s="666"/>
      <c r="EUG73" s="666"/>
      <c r="EUH73" s="666"/>
      <c r="EUI73" s="1455"/>
      <c r="EUJ73" s="666"/>
      <c r="EUK73" s="666"/>
      <c r="EUL73" s="666"/>
      <c r="EUM73" s="666"/>
      <c r="EUN73" s="666"/>
      <c r="EUO73" s="666"/>
      <c r="EUP73" s="666"/>
      <c r="EUQ73" s="666"/>
      <c r="EUR73" s="666"/>
      <c r="EUS73" s="1453"/>
      <c r="EUT73" s="1453"/>
      <c r="EUU73" s="1453"/>
      <c r="EUV73" s="1454"/>
      <c r="EUW73" s="666"/>
      <c r="EUX73" s="666"/>
      <c r="EUY73" s="666"/>
      <c r="EUZ73" s="1455"/>
      <c r="EVA73" s="666"/>
      <c r="EVB73" s="666"/>
      <c r="EVC73" s="666"/>
      <c r="EVD73" s="666"/>
      <c r="EVE73" s="666"/>
      <c r="EVF73" s="666"/>
      <c r="EVG73" s="666"/>
      <c r="EVH73" s="666"/>
      <c r="EVI73" s="666"/>
      <c r="EVJ73" s="1453"/>
      <c r="EVK73" s="1453"/>
      <c r="EVL73" s="1453"/>
      <c r="EVM73" s="1454"/>
      <c r="EVN73" s="666"/>
      <c r="EVO73" s="666"/>
      <c r="EVP73" s="666"/>
      <c r="EVQ73" s="1455"/>
      <c r="EVR73" s="666"/>
      <c r="EVS73" s="666"/>
      <c r="EVT73" s="666"/>
      <c r="EVU73" s="666"/>
      <c r="EVV73" s="666"/>
      <c r="EVW73" s="666"/>
      <c r="EVX73" s="666"/>
      <c r="EVY73" s="666"/>
      <c r="EVZ73" s="666"/>
      <c r="EWA73" s="1453"/>
      <c r="EWB73" s="1453"/>
      <c r="EWC73" s="1453"/>
      <c r="EWD73" s="1454"/>
      <c r="EWE73" s="666"/>
      <c r="EWF73" s="666"/>
      <c r="EWG73" s="666"/>
      <c r="EWH73" s="1455"/>
      <c r="EWI73" s="666"/>
      <c r="EWJ73" s="666"/>
      <c r="EWK73" s="666"/>
      <c r="EWL73" s="666"/>
      <c r="EWM73" s="666"/>
      <c r="EWN73" s="666"/>
      <c r="EWO73" s="666"/>
      <c r="EWP73" s="666"/>
      <c r="EWQ73" s="666"/>
      <c r="EWR73" s="1453"/>
      <c r="EWS73" s="1453"/>
      <c r="EWT73" s="1453"/>
      <c r="EWU73" s="1454"/>
      <c r="EWV73" s="666"/>
      <c r="EWW73" s="666"/>
      <c r="EWX73" s="666"/>
      <c r="EWY73" s="1455"/>
      <c r="EWZ73" s="666"/>
      <c r="EXA73" s="666"/>
      <c r="EXB73" s="666"/>
      <c r="EXC73" s="666"/>
      <c r="EXD73" s="666"/>
      <c r="EXE73" s="666"/>
      <c r="EXF73" s="666"/>
      <c r="EXG73" s="666"/>
      <c r="EXH73" s="666"/>
      <c r="EXI73" s="1453"/>
      <c r="EXJ73" s="1453"/>
      <c r="EXK73" s="1453"/>
      <c r="EXL73" s="1454"/>
      <c r="EXM73" s="666"/>
      <c r="EXN73" s="666"/>
      <c r="EXO73" s="666"/>
      <c r="EXP73" s="1455"/>
      <c r="EXQ73" s="666"/>
      <c r="EXR73" s="666"/>
      <c r="EXS73" s="666"/>
      <c r="EXT73" s="666"/>
      <c r="EXU73" s="666"/>
      <c r="EXV73" s="666"/>
      <c r="EXW73" s="666"/>
      <c r="EXX73" s="666"/>
      <c r="EXY73" s="666"/>
      <c r="EXZ73" s="1453"/>
      <c r="EYA73" s="1453"/>
      <c r="EYB73" s="1453"/>
      <c r="EYC73" s="1454"/>
      <c r="EYD73" s="666"/>
      <c r="EYE73" s="666"/>
      <c r="EYF73" s="666"/>
      <c r="EYG73" s="1455"/>
      <c r="EYH73" s="666"/>
      <c r="EYI73" s="666"/>
      <c r="EYJ73" s="666"/>
      <c r="EYK73" s="666"/>
      <c r="EYL73" s="666"/>
      <c r="EYM73" s="666"/>
      <c r="EYN73" s="666"/>
      <c r="EYO73" s="666"/>
      <c r="EYP73" s="666"/>
      <c r="EYQ73" s="1453"/>
      <c r="EYR73" s="1453"/>
      <c r="EYS73" s="1453"/>
      <c r="EYT73" s="1454"/>
      <c r="EYU73" s="666"/>
      <c r="EYV73" s="666"/>
      <c r="EYW73" s="666"/>
      <c r="EYX73" s="1455"/>
      <c r="EYY73" s="666"/>
      <c r="EYZ73" s="666"/>
      <c r="EZA73" s="666"/>
      <c r="EZB73" s="666"/>
      <c r="EZC73" s="666"/>
      <c r="EZD73" s="666"/>
      <c r="EZE73" s="666"/>
      <c r="EZF73" s="666"/>
      <c r="EZG73" s="666"/>
      <c r="EZH73" s="1453"/>
      <c r="EZI73" s="1453"/>
      <c r="EZJ73" s="1453"/>
      <c r="EZK73" s="1454"/>
      <c r="EZL73" s="666"/>
      <c r="EZM73" s="666"/>
      <c r="EZN73" s="666"/>
      <c r="EZO73" s="1455"/>
      <c r="EZP73" s="666"/>
      <c r="EZQ73" s="666"/>
      <c r="EZR73" s="666"/>
      <c r="EZS73" s="666"/>
      <c r="EZT73" s="666"/>
      <c r="EZU73" s="666"/>
      <c r="EZV73" s="666"/>
      <c r="EZW73" s="666"/>
      <c r="EZX73" s="666"/>
      <c r="EZY73" s="1453"/>
      <c r="EZZ73" s="1453"/>
      <c r="FAA73" s="1453"/>
      <c r="FAB73" s="1454"/>
      <c r="FAC73" s="666"/>
      <c r="FAD73" s="666"/>
      <c r="FAE73" s="666"/>
      <c r="FAF73" s="1455"/>
      <c r="FAG73" s="666"/>
      <c r="FAH73" s="666"/>
      <c r="FAI73" s="666"/>
      <c r="FAJ73" s="666"/>
      <c r="FAK73" s="666"/>
      <c r="FAL73" s="666"/>
      <c r="FAM73" s="666"/>
      <c r="FAN73" s="666"/>
      <c r="FAO73" s="666"/>
      <c r="FAP73" s="1453"/>
      <c r="FAQ73" s="1453"/>
      <c r="FAR73" s="1453"/>
      <c r="FAS73" s="1454"/>
      <c r="FAT73" s="666"/>
      <c r="FAU73" s="666"/>
      <c r="FAV73" s="666"/>
      <c r="FAW73" s="1455"/>
      <c r="FAX73" s="666"/>
      <c r="FAY73" s="666"/>
      <c r="FAZ73" s="666"/>
      <c r="FBA73" s="666"/>
      <c r="FBB73" s="666"/>
      <c r="FBC73" s="666"/>
      <c r="FBD73" s="666"/>
      <c r="FBE73" s="666"/>
      <c r="FBF73" s="666"/>
      <c r="FBG73" s="1453"/>
      <c r="FBH73" s="1453"/>
      <c r="FBI73" s="1453"/>
      <c r="FBJ73" s="1454"/>
      <c r="FBK73" s="666"/>
      <c r="FBL73" s="666"/>
      <c r="FBM73" s="666"/>
      <c r="FBN73" s="1455"/>
      <c r="FBO73" s="666"/>
      <c r="FBP73" s="666"/>
      <c r="FBQ73" s="666"/>
      <c r="FBR73" s="666"/>
      <c r="FBS73" s="666"/>
      <c r="FBT73" s="666"/>
      <c r="FBU73" s="666"/>
      <c r="FBV73" s="666"/>
      <c r="FBW73" s="666"/>
      <c r="FBX73" s="1453"/>
      <c r="FBY73" s="1453"/>
      <c r="FBZ73" s="1453"/>
      <c r="FCA73" s="1454"/>
      <c r="FCB73" s="666"/>
      <c r="FCC73" s="666"/>
      <c r="FCD73" s="666"/>
      <c r="FCE73" s="1455"/>
      <c r="FCF73" s="666"/>
      <c r="FCG73" s="666"/>
      <c r="FCH73" s="666"/>
      <c r="FCI73" s="666"/>
      <c r="FCJ73" s="666"/>
      <c r="FCK73" s="666"/>
      <c r="FCL73" s="666"/>
      <c r="FCM73" s="666"/>
      <c r="FCN73" s="666"/>
      <c r="FCO73" s="1453"/>
      <c r="FCP73" s="1453"/>
      <c r="FCQ73" s="1453"/>
      <c r="FCR73" s="1454"/>
      <c r="FCS73" s="666"/>
      <c r="FCT73" s="666"/>
      <c r="FCU73" s="666"/>
      <c r="FCV73" s="1455"/>
      <c r="FCW73" s="666"/>
      <c r="FCX73" s="666"/>
      <c r="FCY73" s="666"/>
      <c r="FCZ73" s="666"/>
      <c r="FDA73" s="666"/>
      <c r="FDB73" s="666"/>
      <c r="FDC73" s="666"/>
      <c r="FDD73" s="666"/>
      <c r="FDE73" s="666"/>
      <c r="FDF73" s="1453"/>
      <c r="FDG73" s="1453"/>
      <c r="FDH73" s="1453"/>
      <c r="FDI73" s="1454"/>
      <c r="FDJ73" s="666"/>
      <c r="FDK73" s="666"/>
      <c r="FDL73" s="666"/>
      <c r="FDM73" s="1455"/>
      <c r="FDN73" s="666"/>
      <c r="FDO73" s="666"/>
      <c r="FDP73" s="666"/>
      <c r="FDQ73" s="666"/>
      <c r="FDR73" s="666"/>
      <c r="FDS73" s="666"/>
      <c r="FDT73" s="666"/>
      <c r="FDU73" s="666"/>
      <c r="FDV73" s="666"/>
      <c r="FDW73" s="1453"/>
      <c r="FDX73" s="1453"/>
      <c r="FDY73" s="1453"/>
      <c r="FDZ73" s="1454"/>
      <c r="FEA73" s="666"/>
      <c r="FEB73" s="666"/>
      <c r="FEC73" s="666"/>
      <c r="FED73" s="1455"/>
      <c r="FEE73" s="666"/>
      <c r="FEF73" s="666"/>
      <c r="FEG73" s="666"/>
      <c r="FEH73" s="666"/>
      <c r="FEI73" s="666"/>
      <c r="FEJ73" s="666"/>
      <c r="FEK73" s="666"/>
      <c r="FEL73" s="666"/>
      <c r="FEM73" s="666"/>
      <c r="FEN73" s="1453"/>
      <c r="FEO73" s="1453"/>
      <c r="FEP73" s="1453"/>
      <c r="FEQ73" s="1454"/>
      <c r="FER73" s="666"/>
      <c r="FES73" s="666"/>
      <c r="FET73" s="666"/>
      <c r="FEU73" s="1455"/>
      <c r="FEV73" s="666"/>
      <c r="FEW73" s="666"/>
      <c r="FEX73" s="666"/>
      <c r="FEY73" s="666"/>
      <c r="FEZ73" s="666"/>
      <c r="FFA73" s="666"/>
      <c r="FFB73" s="666"/>
      <c r="FFC73" s="666"/>
      <c r="FFD73" s="666"/>
      <c r="FFE73" s="1453"/>
      <c r="FFF73" s="1453"/>
      <c r="FFG73" s="1453"/>
      <c r="FFH73" s="1454"/>
      <c r="FFI73" s="666"/>
      <c r="FFJ73" s="666"/>
      <c r="FFK73" s="666"/>
      <c r="FFL73" s="1455"/>
      <c r="FFM73" s="666"/>
      <c r="FFN73" s="666"/>
      <c r="FFO73" s="666"/>
      <c r="FFP73" s="666"/>
      <c r="FFQ73" s="666"/>
      <c r="FFR73" s="666"/>
      <c r="FFS73" s="666"/>
      <c r="FFT73" s="666"/>
      <c r="FFU73" s="666"/>
      <c r="FFV73" s="1453"/>
      <c r="FFW73" s="1453"/>
      <c r="FFX73" s="1453"/>
      <c r="FFY73" s="1454"/>
      <c r="FFZ73" s="666"/>
      <c r="FGA73" s="666"/>
      <c r="FGB73" s="666"/>
      <c r="FGC73" s="1455"/>
      <c r="FGD73" s="666"/>
      <c r="FGE73" s="666"/>
      <c r="FGF73" s="666"/>
      <c r="FGG73" s="666"/>
      <c r="FGH73" s="666"/>
      <c r="FGI73" s="666"/>
      <c r="FGJ73" s="666"/>
      <c r="FGK73" s="666"/>
      <c r="FGL73" s="666"/>
      <c r="FGM73" s="1453"/>
      <c r="FGN73" s="1453"/>
      <c r="FGO73" s="1453"/>
      <c r="FGP73" s="1454"/>
      <c r="FGQ73" s="666"/>
      <c r="FGR73" s="666"/>
      <c r="FGS73" s="666"/>
      <c r="FGT73" s="1455"/>
      <c r="FGU73" s="666"/>
      <c r="FGV73" s="666"/>
      <c r="FGW73" s="666"/>
      <c r="FGX73" s="666"/>
      <c r="FGY73" s="666"/>
      <c r="FGZ73" s="666"/>
      <c r="FHA73" s="666"/>
      <c r="FHB73" s="666"/>
      <c r="FHC73" s="666"/>
      <c r="FHD73" s="1453"/>
      <c r="FHE73" s="1453"/>
      <c r="FHF73" s="1453"/>
      <c r="FHG73" s="1454"/>
      <c r="FHH73" s="666"/>
      <c r="FHI73" s="666"/>
      <c r="FHJ73" s="666"/>
      <c r="FHK73" s="1455"/>
      <c r="FHL73" s="666"/>
      <c r="FHM73" s="666"/>
      <c r="FHN73" s="666"/>
      <c r="FHO73" s="666"/>
      <c r="FHP73" s="666"/>
      <c r="FHQ73" s="666"/>
      <c r="FHR73" s="666"/>
      <c r="FHS73" s="666"/>
      <c r="FHT73" s="666"/>
      <c r="FHU73" s="1453"/>
      <c r="FHV73" s="1453"/>
      <c r="FHW73" s="1453"/>
      <c r="FHX73" s="1454"/>
      <c r="FHY73" s="666"/>
      <c r="FHZ73" s="666"/>
      <c r="FIA73" s="666"/>
      <c r="FIB73" s="1455"/>
      <c r="FIC73" s="666"/>
      <c r="FID73" s="666"/>
      <c r="FIE73" s="666"/>
      <c r="FIF73" s="666"/>
      <c r="FIG73" s="666"/>
      <c r="FIH73" s="666"/>
      <c r="FII73" s="666"/>
      <c r="FIJ73" s="666"/>
      <c r="FIK73" s="666"/>
      <c r="FIL73" s="1453"/>
      <c r="FIM73" s="1453"/>
      <c r="FIN73" s="1453"/>
      <c r="FIO73" s="1454"/>
      <c r="FIP73" s="666"/>
      <c r="FIQ73" s="666"/>
      <c r="FIR73" s="666"/>
      <c r="FIS73" s="1455"/>
      <c r="FIT73" s="666"/>
      <c r="FIU73" s="666"/>
      <c r="FIV73" s="666"/>
      <c r="FIW73" s="666"/>
      <c r="FIX73" s="666"/>
      <c r="FIY73" s="666"/>
      <c r="FIZ73" s="666"/>
      <c r="FJA73" s="666"/>
      <c r="FJB73" s="666"/>
      <c r="FJC73" s="1453"/>
      <c r="FJD73" s="1453"/>
      <c r="FJE73" s="1453"/>
      <c r="FJF73" s="1454"/>
      <c r="FJG73" s="666"/>
      <c r="FJH73" s="666"/>
      <c r="FJI73" s="666"/>
      <c r="FJJ73" s="1455"/>
      <c r="FJK73" s="666"/>
      <c r="FJL73" s="666"/>
      <c r="FJM73" s="666"/>
      <c r="FJN73" s="666"/>
      <c r="FJO73" s="666"/>
      <c r="FJP73" s="666"/>
      <c r="FJQ73" s="666"/>
      <c r="FJR73" s="666"/>
      <c r="FJS73" s="666"/>
      <c r="FJT73" s="1453"/>
      <c r="FJU73" s="1453"/>
      <c r="FJV73" s="1453"/>
      <c r="FJW73" s="1454"/>
      <c r="FJX73" s="666"/>
      <c r="FJY73" s="666"/>
      <c r="FJZ73" s="666"/>
      <c r="FKA73" s="1455"/>
      <c r="FKB73" s="666"/>
      <c r="FKC73" s="666"/>
      <c r="FKD73" s="666"/>
      <c r="FKE73" s="666"/>
      <c r="FKF73" s="666"/>
      <c r="FKG73" s="666"/>
      <c r="FKH73" s="666"/>
      <c r="FKI73" s="666"/>
      <c r="FKJ73" s="666"/>
      <c r="FKK73" s="1453"/>
      <c r="FKL73" s="1453"/>
      <c r="FKM73" s="1453"/>
      <c r="FKN73" s="1454"/>
      <c r="FKO73" s="666"/>
      <c r="FKP73" s="666"/>
      <c r="FKQ73" s="666"/>
      <c r="FKR73" s="1455"/>
      <c r="FKS73" s="666"/>
      <c r="FKT73" s="666"/>
      <c r="FKU73" s="666"/>
      <c r="FKV73" s="666"/>
      <c r="FKW73" s="666"/>
      <c r="FKX73" s="666"/>
      <c r="FKY73" s="666"/>
      <c r="FKZ73" s="666"/>
      <c r="FLA73" s="666"/>
      <c r="FLB73" s="1453"/>
      <c r="FLC73" s="1453"/>
      <c r="FLD73" s="1453"/>
      <c r="FLE73" s="1454"/>
      <c r="FLF73" s="666"/>
      <c r="FLG73" s="666"/>
      <c r="FLH73" s="666"/>
      <c r="FLI73" s="1455"/>
      <c r="FLJ73" s="666"/>
      <c r="FLK73" s="666"/>
      <c r="FLL73" s="666"/>
      <c r="FLM73" s="666"/>
      <c r="FLN73" s="666"/>
      <c r="FLO73" s="666"/>
      <c r="FLP73" s="666"/>
      <c r="FLQ73" s="666"/>
      <c r="FLR73" s="666"/>
      <c r="FLS73" s="1453"/>
      <c r="FLT73" s="1453"/>
      <c r="FLU73" s="1453"/>
      <c r="FLV73" s="1454"/>
      <c r="FLW73" s="666"/>
      <c r="FLX73" s="666"/>
      <c r="FLY73" s="666"/>
      <c r="FLZ73" s="1455"/>
      <c r="FMA73" s="666"/>
      <c r="FMB73" s="666"/>
      <c r="FMC73" s="666"/>
      <c r="FMD73" s="666"/>
      <c r="FME73" s="666"/>
      <c r="FMF73" s="666"/>
      <c r="FMG73" s="666"/>
      <c r="FMH73" s="666"/>
      <c r="FMI73" s="666"/>
      <c r="FMJ73" s="1453"/>
      <c r="FMK73" s="1453"/>
      <c r="FML73" s="1453"/>
      <c r="FMM73" s="1454"/>
      <c r="FMN73" s="666"/>
      <c r="FMO73" s="666"/>
      <c r="FMP73" s="666"/>
      <c r="FMQ73" s="1455"/>
      <c r="FMR73" s="666"/>
      <c r="FMS73" s="666"/>
      <c r="FMT73" s="666"/>
      <c r="FMU73" s="666"/>
      <c r="FMV73" s="666"/>
      <c r="FMW73" s="666"/>
      <c r="FMX73" s="666"/>
      <c r="FMY73" s="666"/>
      <c r="FMZ73" s="666"/>
      <c r="FNA73" s="1453"/>
      <c r="FNB73" s="1453"/>
      <c r="FNC73" s="1453"/>
      <c r="FND73" s="1454"/>
      <c r="FNE73" s="666"/>
      <c r="FNF73" s="666"/>
      <c r="FNG73" s="666"/>
      <c r="FNH73" s="1455"/>
      <c r="FNI73" s="666"/>
      <c r="FNJ73" s="666"/>
      <c r="FNK73" s="666"/>
      <c r="FNL73" s="666"/>
      <c r="FNM73" s="666"/>
      <c r="FNN73" s="666"/>
      <c r="FNO73" s="666"/>
      <c r="FNP73" s="666"/>
      <c r="FNQ73" s="666"/>
      <c r="FNR73" s="1453"/>
      <c r="FNS73" s="1453"/>
      <c r="FNT73" s="1453"/>
      <c r="FNU73" s="1454"/>
      <c r="FNV73" s="666"/>
      <c r="FNW73" s="666"/>
      <c r="FNX73" s="666"/>
      <c r="FNY73" s="1455"/>
      <c r="FNZ73" s="666"/>
      <c r="FOA73" s="666"/>
      <c r="FOB73" s="666"/>
      <c r="FOC73" s="666"/>
      <c r="FOD73" s="666"/>
      <c r="FOE73" s="666"/>
      <c r="FOF73" s="666"/>
      <c r="FOG73" s="666"/>
      <c r="FOH73" s="666"/>
      <c r="FOI73" s="1453"/>
      <c r="FOJ73" s="1453"/>
      <c r="FOK73" s="1453"/>
      <c r="FOL73" s="1454"/>
      <c r="FOM73" s="666"/>
      <c r="FON73" s="666"/>
      <c r="FOO73" s="666"/>
      <c r="FOP73" s="1455"/>
      <c r="FOQ73" s="666"/>
      <c r="FOR73" s="666"/>
      <c r="FOS73" s="666"/>
      <c r="FOT73" s="666"/>
      <c r="FOU73" s="666"/>
      <c r="FOV73" s="666"/>
      <c r="FOW73" s="666"/>
      <c r="FOX73" s="666"/>
      <c r="FOY73" s="666"/>
      <c r="FOZ73" s="1453"/>
      <c r="FPA73" s="1453"/>
      <c r="FPB73" s="1453"/>
      <c r="FPC73" s="1454"/>
      <c r="FPD73" s="666"/>
      <c r="FPE73" s="666"/>
      <c r="FPF73" s="666"/>
      <c r="FPG73" s="1455"/>
      <c r="FPH73" s="666"/>
      <c r="FPI73" s="666"/>
      <c r="FPJ73" s="666"/>
      <c r="FPK73" s="666"/>
      <c r="FPL73" s="666"/>
      <c r="FPM73" s="666"/>
      <c r="FPN73" s="666"/>
      <c r="FPO73" s="666"/>
      <c r="FPP73" s="666"/>
      <c r="FPQ73" s="1453"/>
      <c r="FPR73" s="1453"/>
      <c r="FPS73" s="1453"/>
      <c r="FPT73" s="1454"/>
      <c r="FPU73" s="666"/>
      <c r="FPV73" s="666"/>
      <c r="FPW73" s="666"/>
      <c r="FPX73" s="1455"/>
      <c r="FPY73" s="666"/>
      <c r="FPZ73" s="666"/>
      <c r="FQA73" s="666"/>
      <c r="FQB73" s="666"/>
      <c r="FQC73" s="666"/>
      <c r="FQD73" s="666"/>
      <c r="FQE73" s="666"/>
      <c r="FQF73" s="666"/>
      <c r="FQG73" s="666"/>
      <c r="FQH73" s="1453"/>
      <c r="FQI73" s="1453"/>
      <c r="FQJ73" s="1453"/>
      <c r="FQK73" s="1454"/>
      <c r="FQL73" s="666"/>
      <c r="FQM73" s="666"/>
      <c r="FQN73" s="666"/>
      <c r="FQO73" s="1455"/>
      <c r="FQP73" s="666"/>
      <c r="FQQ73" s="666"/>
      <c r="FQR73" s="666"/>
      <c r="FQS73" s="666"/>
      <c r="FQT73" s="666"/>
      <c r="FQU73" s="666"/>
      <c r="FQV73" s="666"/>
      <c r="FQW73" s="666"/>
      <c r="FQX73" s="666"/>
      <c r="FQY73" s="1453"/>
      <c r="FQZ73" s="1453"/>
      <c r="FRA73" s="1453"/>
      <c r="FRB73" s="1454"/>
      <c r="FRC73" s="666"/>
      <c r="FRD73" s="666"/>
      <c r="FRE73" s="666"/>
      <c r="FRF73" s="1455"/>
      <c r="FRG73" s="666"/>
      <c r="FRH73" s="666"/>
      <c r="FRI73" s="666"/>
      <c r="FRJ73" s="666"/>
      <c r="FRK73" s="666"/>
      <c r="FRL73" s="666"/>
      <c r="FRM73" s="666"/>
      <c r="FRN73" s="666"/>
      <c r="FRO73" s="666"/>
      <c r="FRP73" s="1453"/>
      <c r="FRQ73" s="1453"/>
      <c r="FRR73" s="1453"/>
      <c r="FRS73" s="1454"/>
      <c r="FRT73" s="666"/>
      <c r="FRU73" s="666"/>
      <c r="FRV73" s="666"/>
      <c r="FRW73" s="1455"/>
      <c r="FRX73" s="666"/>
      <c r="FRY73" s="666"/>
      <c r="FRZ73" s="666"/>
      <c r="FSA73" s="666"/>
      <c r="FSB73" s="666"/>
      <c r="FSC73" s="666"/>
      <c r="FSD73" s="666"/>
      <c r="FSE73" s="666"/>
      <c r="FSF73" s="666"/>
      <c r="FSG73" s="1453"/>
      <c r="FSH73" s="1453"/>
      <c r="FSI73" s="1453"/>
      <c r="FSJ73" s="1454"/>
      <c r="FSK73" s="666"/>
      <c r="FSL73" s="666"/>
      <c r="FSM73" s="666"/>
      <c r="FSN73" s="1455"/>
      <c r="FSO73" s="666"/>
      <c r="FSP73" s="666"/>
      <c r="FSQ73" s="666"/>
      <c r="FSR73" s="666"/>
      <c r="FSS73" s="666"/>
      <c r="FST73" s="666"/>
      <c r="FSU73" s="666"/>
      <c r="FSV73" s="666"/>
      <c r="FSW73" s="666"/>
      <c r="FSX73" s="1453"/>
      <c r="FSY73" s="1453"/>
      <c r="FSZ73" s="1453"/>
      <c r="FTA73" s="1454"/>
      <c r="FTB73" s="666"/>
      <c r="FTC73" s="666"/>
      <c r="FTD73" s="666"/>
      <c r="FTE73" s="1455"/>
      <c r="FTF73" s="666"/>
      <c r="FTG73" s="666"/>
      <c r="FTH73" s="666"/>
      <c r="FTI73" s="666"/>
      <c r="FTJ73" s="666"/>
      <c r="FTK73" s="666"/>
      <c r="FTL73" s="666"/>
      <c r="FTM73" s="666"/>
      <c r="FTN73" s="666"/>
      <c r="FTO73" s="1453"/>
      <c r="FTP73" s="1453"/>
      <c r="FTQ73" s="1453"/>
      <c r="FTR73" s="1454"/>
      <c r="FTS73" s="666"/>
      <c r="FTT73" s="666"/>
      <c r="FTU73" s="666"/>
      <c r="FTV73" s="1455"/>
      <c r="FTW73" s="666"/>
      <c r="FTX73" s="666"/>
      <c r="FTY73" s="666"/>
      <c r="FTZ73" s="666"/>
      <c r="FUA73" s="666"/>
      <c r="FUB73" s="666"/>
      <c r="FUC73" s="666"/>
      <c r="FUD73" s="666"/>
      <c r="FUE73" s="666"/>
      <c r="FUF73" s="1453"/>
      <c r="FUG73" s="1453"/>
      <c r="FUH73" s="1453"/>
      <c r="FUI73" s="1454"/>
      <c r="FUJ73" s="666"/>
      <c r="FUK73" s="666"/>
      <c r="FUL73" s="666"/>
      <c r="FUM73" s="1455"/>
      <c r="FUN73" s="666"/>
      <c r="FUO73" s="666"/>
      <c r="FUP73" s="666"/>
      <c r="FUQ73" s="666"/>
      <c r="FUR73" s="666"/>
      <c r="FUS73" s="666"/>
      <c r="FUT73" s="666"/>
      <c r="FUU73" s="666"/>
      <c r="FUV73" s="666"/>
      <c r="FUW73" s="1453"/>
      <c r="FUX73" s="1453"/>
      <c r="FUY73" s="1453"/>
      <c r="FUZ73" s="1454"/>
      <c r="FVA73" s="666"/>
      <c r="FVB73" s="666"/>
      <c r="FVC73" s="666"/>
      <c r="FVD73" s="1455"/>
      <c r="FVE73" s="666"/>
      <c r="FVF73" s="666"/>
      <c r="FVG73" s="666"/>
      <c r="FVH73" s="666"/>
      <c r="FVI73" s="666"/>
      <c r="FVJ73" s="666"/>
      <c r="FVK73" s="666"/>
      <c r="FVL73" s="666"/>
      <c r="FVM73" s="666"/>
      <c r="FVN73" s="1453"/>
      <c r="FVO73" s="1453"/>
      <c r="FVP73" s="1453"/>
      <c r="FVQ73" s="1454"/>
      <c r="FVR73" s="666"/>
      <c r="FVS73" s="666"/>
      <c r="FVT73" s="666"/>
      <c r="FVU73" s="1455"/>
      <c r="FVV73" s="666"/>
      <c r="FVW73" s="666"/>
      <c r="FVX73" s="666"/>
      <c r="FVY73" s="666"/>
      <c r="FVZ73" s="666"/>
      <c r="FWA73" s="666"/>
      <c r="FWB73" s="666"/>
      <c r="FWC73" s="666"/>
      <c r="FWD73" s="666"/>
      <c r="FWE73" s="1453"/>
      <c r="FWF73" s="1453"/>
      <c r="FWG73" s="1453"/>
      <c r="FWH73" s="1454"/>
      <c r="FWI73" s="666"/>
      <c r="FWJ73" s="666"/>
      <c r="FWK73" s="666"/>
      <c r="FWL73" s="1455"/>
      <c r="FWM73" s="666"/>
      <c r="FWN73" s="666"/>
      <c r="FWO73" s="666"/>
      <c r="FWP73" s="666"/>
      <c r="FWQ73" s="666"/>
      <c r="FWR73" s="666"/>
      <c r="FWS73" s="666"/>
      <c r="FWT73" s="666"/>
      <c r="FWU73" s="666"/>
      <c r="FWV73" s="1453"/>
      <c r="FWW73" s="1453"/>
      <c r="FWX73" s="1453"/>
      <c r="FWY73" s="1454"/>
      <c r="FWZ73" s="666"/>
      <c r="FXA73" s="666"/>
      <c r="FXB73" s="666"/>
      <c r="FXC73" s="1455"/>
      <c r="FXD73" s="666"/>
      <c r="FXE73" s="666"/>
      <c r="FXF73" s="666"/>
      <c r="FXG73" s="666"/>
      <c r="FXH73" s="666"/>
      <c r="FXI73" s="666"/>
      <c r="FXJ73" s="666"/>
      <c r="FXK73" s="666"/>
      <c r="FXL73" s="666"/>
      <c r="FXM73" s="1453"/>
      <c r="FXN73" s="1453"/>
      <c r="FXO73" s="1453"/>
      <c r="FXP73" s="1454"/>
      <c r="FXQ73" s="666"/>
      <c r="FXR73" s="666"/>
      <c r="FXS73" s="666"/>
      <c r="FXT73" s="1455"/>
      <c r="FXU73" s="666"/>
      <c r="FXV73" s="666"/>
      <c r="FXW73" s="666"/>
      <c r="FXX73" s="666"/>
      <c r="FXY73" s="666"/>
      <c r="FXZ73" s="666"/>
      <c r="FYA73" s="666"/>
      <c r="FYB73" s="666"/>
      <c r="FYC73" s="666"/>
      <c r="FYD73" s="1453"/>
      <c r="FYE73" s="1453"/>
      <c r="FYF73" s="1453"/>
      <c r="FYG73" s="1454"/>
      <c r="FYH73" s="666"/>
      <c r="FYI73" s="666"/>
      <c r="FYJ73" s="666"/>
      <c r="FYK73" s="1455"/>
      <c r="FYL73" s="666"/>
      <c r="FYM73" s="666"/>
      <c r="FYN73" s="666"/>
      <c r="FYO73" s="666"/>
      <c r="FYP73" s="666"/>
      <c r="FYQ73" s="666"/>
      <c r="FYR73" s="666"/>
      <c r="FYS73" s="666"/>
      <c r="FYT73" s="666"/>
      <c r="FYU73" s="1453"/>
      <c r="FYV73" s="1453"/>
      <c r="FYW73" s="1453"/>
      <c r="FYX73" s="1454"/>
      <c r="FYY73" s="666"/>
      <c r="FYZ73" s="666"/>
      <c r="FZA73" s="666"/>
      <c r="FZB73" s="1455"/>
      <c r="FZC73" s="666"/>
      <c r="FZD73" s="666"/>
      <c r="FZE73" s="666"/>
      <c r="FZF73" s="666"/>
      <c r="FZG73" s="666"/>
      <c r="FZH73" s="666"/>
      <c r="FZI73" s="666"/>
      <c r="FZJ73" s="666"/>
      <c r="FZK73" s="666"/>
      <c r="FZL73" s="1453"/>
      <c r="FZM73" s="1453"/>
      <c r="FZN73" s="1453"/>
      <c r="FZO73" s="1454"/>
      <c r="FZP73" s="666"/>
      <c r="FZQ73" s="666"/>
      <c r="FZR73" s="666"/>
      <c r="FZS73" s="1455"/>
      <c r="FZT73" s="666"/>
      <c r="FZU73" s="666"/>
      <c r="FZV73" s="666"/>
      <c r="FZW73" s="666"/>
      <c r="FZX73" s="666"/>
      <c r="FZY73" s="666"/>
      <c r="FZZ73" s="666"/>
      <c r="GAA73" s="666"/>
      <c r="GAB73" s="666"/>
      <c r="GAC73" s="1453"/>
      <c r="GAD73" s="1453"/>
      <c r="GAE73" s="1453"/>
      <c r="GAF73" s="1454"/>
      <c r="GAG73" s="666"/>
      <c r="GAH73" s="666"/>
      <c r="GAI73" s="666"/>
      <c r="GAJ73" s="1455"/>
      <c r="GAK73" s="666"/>
      <c r="GAL73" s="666"/>
      <c r="GAM73" s="666"/>
      <c r="GAN73" s="666"/>
      <c r="GAO73" s="666"/>
      <c r="GAP73" s="666"/>
      <c r="GAQ73" s="666"/>
      <c r="GAR73" s="666"/>
      <c r="GAS73" s="666"/>
      <c r="GAT73" s="1453"/>
      <c r="GAU73" s="1453"/>
      <c r="GAV73" s="1453"/>
      <c r="GAW73" s="1454"/>
      <c r="GAX73" s="666"/>
      <c r="GAY73" s="666"/>
      <c r="GAZ73" s="666"/>
      <c r="GBA73" s="1455"/>
      <c r="GBB73" s="666"/>
      <c r="GBC73" s="666"/>
      <c r="GBD73" s="666"/>
      <c r="GBE73" s="666"/>
      <c r="GBF73" s="666"/>
      <c r="GBG73" s="666"/>
      <c r="GBH73" s="666"/>
      <c r="GBI73" s="666"/>
      <c r="GBJ73" s="666"/>
      <c r="GBK73" s="1453"/>
      <c r="GBL73" s="1453"/>
      <c r="GBM73" s="1453"/>
      <c r="GBN73" s="1454"/>
      <c r="GBO73" s="666"/>
      <c r="GBP73" s="666"/>
      <c r="GBQ73" s="666"/>
      <c r="GBR73" s="1455"/>
      <c r="GBS73" s="666"/>
      <c r="GBT73" s="666"/>
      <c r="GBU73" s="666"/>
      <c r="GBV73" s="666"/>
      <c r="GBW73" s="666"/>
      <c r="GBX73" s="666"/>
      <c r="GBY73" s="666"/>
      <c r="GBZ73" s="666"/>
      <c r="GCA73" s="666"/>
      <c r="GCB73" s="1453"/>
      <c r="GCC73" s="1453"/>
      <c r="GCD73" s="1453"/>
      <c r="GCE73" s="1454"/>
      <c r="GCF73" s="666"/>
      <c r="GCG73" s="666"/>
      <c r="GCH73" s="666"/>
      <c r="GCI73" s="1455"/>
      <c r="GCJ73" s="666"/>
      <c r="GCK73" s="666"/>
      <c r="GCL73" s="666"/>
      <c r="GCM73" s="666"/>
      <c r="GCN73" s="666"/>
      <c r="GCO73" s="666"/>
      <c r="GCP73" s="666"/>
      <c r="GCQ73" s="666"/>
      <c r="GCR73" s="666"/>
      <c r="GCS73" s="1453"/>
      <c r="GCT73" s="1453"/>
      <c r="GCU73" s="1453"/>
      <c r="GCV73" s="1454"/>
      <c r="GCW73" s="666"/>
      <c r="GCX73" s="666"/>
      <c r="GCY73" s="666"/>
      <c r="GCZ73" s="1455"/>
      <c r="GDA73" s="666"/>
      <c r="GDB73" s="666"/>
      <c r="GDC73" s="666"/>
      <c r="GDD73" s="666"/>
      <c r="GDE73" s="666"/>
      <c r="GDF73" s="666"/>
      <c r="GDG73" s="666"/>
      <c r="GDH73" s="666"/>
      <c r="GDI73" s="666"/>
      <c r="GDJ73" s="1453"/>
      <c r="GDK73" s="1453"/>
      <c r="GDL73" s="1453"/>
      <c r="GDM73" s="1454"/>
      <c r="GDN73" s="666"/>
      <c r="GDO73" s="666"/>
      <c r="GDP73" s="666"/>
      <c r="GDQ73" s="1455"/>
      <c r="GDR73" s="666"/>
      <c r="GDS73" s="666"/>
      <c r="GDT73" s="666"/>
      <c r="GDU73" s="666"/>
      <c r="GDV73" s="666"/>
      <c r="GDW73" s="666"/>
      <c r="GDX73" s="666"/>
      <c r="GDY73" s="666"/>
      <c r="GDZ73" s="666"/>
      <c r="GEA73" s="1453"/>
      <c r="GEB73" s="1453"/>
      <c r="GEC73" s="1453"/>
      <c r="GED73" s="1454"/>
      <c r="GEE73" s="666"/>
      <c r="GEF73" s="666"/>
      <c r="GEG73" s="666"/>
      <c r="GEH73" s="1455"/>
      <c r="GEI73" s="666"/>
      <c r="GEJ73" s="666"/>
      <c r="GEK73" s="666"/>
      <c r="GEL73" s="666"/>
      <c r="GEM73" s="666"/>
      <c r="GEN73" s="666"/>
      <c r="GEO73" s="666"/>
      <c r="GEP73" s="666"/>
      <c r="GEQ73" s="666"/>
      <c r="GER73" s="1453"/>
      <c r="GES73" s="1453"/>
      <c r="GET73" s="1453"/>
      <c r="GEU73" s="1454"/>
      <c r="GEV73" s="666"/>
      <c r="GEW73" s="666"/>
      <c r="GEX73" s="666"/>
      <c r="GEY73" s="1455"/>
      <c r="GEZ73" s="666"/>
      <c r="GFA73" s="666"/>
      <c r="GFB73" s="666"/>
      <c r="GFC73" s="666"/>
      <c r="GFD73" s="666"/>
      <c r="GFE73" s="666"/>
      <c r="GFF73" s="666"/>
      <c r="GFG73" s="666"/>
      <c r="GFH73" s="666"/>
      <c r="GFI73" s="1453"/>
      <c r="GFJ73" s="1453"/>
      <c r="GFK73" s="1453"/>
      <c r="GFL73" s="1454"/>
      <c r="GFM73" s="666"/>
      <c r="GFN73" s="666"/>
      <c r="GFO73" s="666"/>
      <c r="GFP73" s="1455"/>
      <c r="GFQ73" s="666"/>
      <c r="GFR73" s="666"/>
      <c r="GFS73" s="666"/>
      <c r="GFT73" s="666"/>
      <c r="GFU73" s="666"/>
      <c r="GFV73" s="666"/>
      <c r="GFW73" s="666"/>
      <c r="GFX73" s="666"/>
      <c r="GFY73" s="666"/>
      <c r="GFZ73" s="1453"/>
      <c r="GGA73" s="1453"/>
      <c r="GGB73" s="1453"/>
      <c r="GGC73" s="1454"/>
      <c r="GGD73" s="666"/>
      <c r="GGE73" s="666"/>
      <c r="GGF73" s="666"/>
      <c r="GGG73" s="1455"/>
      <c r="GGH73" s="666"/>
      <c r="GGI73" s="666"/>
      <c r="GGJ73" s="666"/>
      <c r="GGK73" s="666"/>
      <c r="GGL73" s="666"/>
      <c r="GGM73" s="666"/>
      <c r="GGN73" s="666"/>
      <c r="GGO73" s="666"/>
      <c r="GGP73" s="666"/>
      <c r="GGQ73" s="1453"/>
      <c r="GGR73" s="1453"/>
      <c r="GGS73" s="1453"/>
      <c r="GGT73" s="1454"/>
      <c r="GGU73" s="666"/>
      <c r="GGV73" s="666"/>
      <c r="GGW73" s="666"/>
      <c r="GGX73" s="1455"/>
      <c r="GGY73" s="666"/>
      <c r="GGZ73" s="666"/>
      <c r="GHA73" s="666"/>
      <c r="GHB73" s="666"/>
      <c r="GHC73" s="666"/>
      <c r="GHD73" s="666"/>
      <c r="GHE73" s="666"/>
      <c r="GHF73" s="666"/>
      <c r="GHG73" s="666"/>
      <c r="GHH73" s="1453"/>
      <c r="GHI73" s="1453"/>
      <c r="GHJ73" s="1453"/>
      <c r="GHK73" s="1454"/>
      <c r="GHL73" s="666"/>
      <c r="GHM73" s="666"/>
      <c r="GHN73" s="666"/>
      <c r="GHO73" s="1455"/>
      <c r="GHP73" s="666"/>
      <c r="GHQ73" s="666"/>
      <c r="GHR73" s="666"/>
      <c r="GHS73" s="666"/>
      <c r="GHT73" s="666"/>
      <c r="GHU73" s="666"/>
      <c r="GHV73" s="666"/>
      <c r="GHW73" s="666"/>
      <c r="GHX73" s="666"/>
      <c r="GHY73" s="1453"/>
      <c r="GHZ73" s="1453"/>
      <c r="GIA73" s="1453"/>
      <c r="GIB73" s="1454"/>
      <c r="GIC73" s="666"/>
      <c r="GID73" s="666"/>
      <c r="GIE73" s="666"/>
      <c r="GIF73" s="1455"/>
      <c r="GIG73" s="666"/>
      <c r="GIH73" s="666"/>
      <c r="GII73" s="666"/>
      <c r="GIJ73" s="666"/>
      <c r="GIK73" s="666"/>
      <c r="GIL73" s="666"/>
      <c r="GIM73" s="666"/>
      <c r="GIN73" s="666"/>
      <c r="GIO73" s="666"/>
      <c r="GIP73" s="1453"/>
      <c r="GIQ73" s="1453"/>
      <c r="GIR73" s="1453"/>
      <c r="GIS73" s="1454"/>
      <c r="GIT73" s="666"/>
      <c r="GIU73" s="666"/>
      <c r="GIV73" s="666"/>
      <c r="GIW73" s="1455"/>
      <c r="GIX73" s="666"/>
      <c r="GIY73" s="666"/>
      <c r="GIZ73" s="666"/>
      <c r="GJA73" s="666"/>
      <c r="GJB73" s="666"/>
      <c r="GJC73" s="666"/>
      <c r="GJD73" s="666"/>
      <c r="GJE73" s="666"/>
      <c r="GJF73" s="666"/>
      <c r="GJG73" s="1453"/>
      <c r="GJH73" s="1453"/>
      <c r="GJI73" s="1453"/>
      <c r="GJJ73" s="1454"/>
      <c r="GJK73" s="666"/>
      <c r="GJL73" s="666"/>
      <c r="GJM73" s="666"/>
      <c r="GJN73" s="1455"/>
      <c r="GJO73" s="666"/>
      <c r="GJP73" s="666"/>
      <c r="GJQ73" s="666"/>
      <c r="GJR73" s="666"/>
      <c r="GJS73" s="666"/>
      <c r="GJT73" s="666"/>
      <c r="GJU73" s="666"/>
      <c r="GJV73" s="666"/>
      <c r="GJW73" s="666"/>
      <c r="GJX73" s="1453"/>
      <c r="GJY73" s="1453"/>
      <c r="GJZ73" s="1453"/>
      <c r="GKA73" s="1454"/>
      <c r="GKB73" s="666"/>
      <c r="GKC73" s="666"/>
      <c r="GKD73" s="666"/>
      <c r="GKE73" s="1455"/>
      <c r="GKF73" s="666"/>
      <c r="GKG73" s="666"/>
      <c r="GKH73" s="666"/>
      <c r="GKI73" s="666"/>
      <c r="GKJ73" s="666"/>
      <c r="GKK73" s="666"/>
      <c r="GKL73" s="666"/>
      <c r="GKM73" s="666"/>
      <c r="GKN73" s="666"/>
      <c r="GKO73" s="1453"/>
      <c r="GKP73" s="1453"/>
      <c r="GKQ73" s="1453"/>
      <c r="GKR73" s="1454"/>
      <c r="GKS73" s="666"/>
      <c r="GKT73" s="666"/>
      <c r="GKU73" s="666"/>
      <c r="GKV73" s="1455"/>
      <c r="GKW73" s="666"/>
      <c r="GKX73" s="666"/>
      <c r="GKY73" s="666"/>
      <c r="GKZ73" s="666"/>
      <c r="GLA73" s="666"/>
      <c r="GLB73" s="666"/>
      <c r="GLC73" s="666"/>
      <c r="GLD73" s="666"/>
      <c r="GLE73" s="666"/>
      <c r="GLF73" s="1453"/>
      <c r="GLG73" s="1453"/>
      <c r="GLH73" s="1453"/>
      <c r="GLI73" s="1454"/>
      <c r="GLJ73" s="666"/>
      <c r="GLK73" s="666"/>
      <c r="GLL73" s="666"/>
      <c r="GLM73" s="1455"/>
      <c r="GLN73" s="666"/>
      <c r="GLO73" s="666"/>
      <c r="GLP73" s="666"/>
      <c r="GLQ73" s="666"/>
      <c r="GLR73" s="666"/>
      <c r="GLS73" s="666"/>
      <c r="GLT73" s="666"/>
      <c r="GLU73" s="666"/>
      <c r="GLV73" s="666"/>
      <c r="GLW73" s="1453"/>
      <c r="GLX73" s="1453"/>
      <c r="GLY73" s="1453"/>
      <c r="GLZ73" s="1454"/>
      <c r="GMA73" s="666"/>
      <c r="GMB73" s="666"/>
      <c r="GMC73" s="666"/>
      <c r="GMD73" s="1455"/>
      <c r="GME73" s="666"/>
      <c r="GMF73" s="666"/>
      <c r="GMG73" s="666"/>
      <c r="GMH73" s="666"/>
      <c r="GMI73" s="666"/>
      <c r="GMJ73" s="666"/>
      <c r="GMK73" s="666"/>
      <c r="GML73" s="666"/>
      <c r="GMM73" s="666"/>
      <c r="GMN73" s="1453"/>
      <c r="GMO73" s="1453"/>
      <c r="GMP73" s="1453"/>
      <c r="GMQ73" s="1454"/>
      <c r="GMR73" s="666"/>
      <c r="GMS73" s="666"/>
      <c r="GMT73" s="666"/>
      <c r="GMU73" s="1455"/>
      <c r="GMV73" s="666"/>
      <c r="GMW73" s="666"/>
      <c r="GMX73" s="666"/>
      <c r="GMY73" s="666"/>
      <c r="GMZ73" s="666"/>
      <c r="GNA73" s="666"/>
      <c r="GNB73" s="666"/>
      <c r="GNC73" s="666"/>
      <c r="GND73" s="666"/>
      <c r="GNE73" s="1453"/>
      <c r="GNF73" s="1453"/>
      <c r="GNG73" s="1453"/>
      <c r="GNH73" s="1454"/>
      <c r="GNI73" s="666"/>
      <c r="GNJ73" s="666"/>
      <c r="GNK73" s="666"/>
      <c r="GNL73" s="1455"/>
      <c r="GNM73" s="666"/>
      <c r="GNN73" s="666"/>
      <c r="GNO73" s="666"/>
      <c r="GNP73" s="666"/>
      <c r="GNQ73" s="666"/>
      <c r="GNR73" s="666"/>
      <c r="GNS73" s="666"/>
      <c r="GNT73" s="666"/>
      <c r="GNU73" s="666"/>
      <c r="GNV73" s="1453"/>
      <c r="GNW73" s="1453"/>
      <c r="GNX73" s="1453"/>
      <c r="GNY73" s="1454"/>
      <c r="GNZ73" s="666"/>
      <c r="GOA73" s="666"/>
      <c r="GOB73" s="666"/>
      <c r="GOC73" s="1455"/>
      <c r="GOD73" s="666"/>
      <c r="GOE73" s="666"/>
      <c r="GOF73" s="666"/>
      <c r="GOG73" s="666"/>
      <c r="GOH73" s="666"/>
      <c r="GOI73" s="666"/>
      <c r="GOJ73" s="666"/>
      <c r="GOK73" s="666"/>
      <c r="GOL73" s="666"/>
      <c r="GOM73" s="1453"/>
      <c r="GON73" s="1453"/>
      <c r="GOO73" s="1453"/>
      <c r="GOP73" s="1454"/>
      <c r="GOQ73" s="666"/>
      <c r="GOR73" s="666"/>
      <c r="GOS73" s="666"/>
      <c r="GOT73" s="1455"/>
      <c r="GOU73" s="666"/>
      <c r="GOV73" s="666"/>
      <c r="GOW73" s="666"/>
      <c r="GOX73" s="666"/>
      <c r="GOY73" s="666"/>
      <c r="GOZ73" s="666"/>
      <c r="GPA73" s="666"/>
      <c r="GPB73" s="666"/>
      <c r="GPC73" s="666"/>
      <c r="GPD73" s="1453"/>
      <c r="GPE73" s="1453"/>
      <c r="GPF73" s="1453"/>
      <c r="GPG73" s="1454"/>
      <c r="GPH73" s="666"/>
      <c r="GPI73" s="666"/>
      <c r="GPJ73" s="666"/>
      <c r="GPK73" s="1455"/>
      <c r="GPL73" s="666"/>
      <c r="GPM73" s="666"/>
      <c r="GPN73" s="666"/>
      <c r="GPO73" s="666"/>
      <c r="GPP73" s="666"/>
      <c r="GPQ73" s="666"/>
      <c r="GPR73" s="666"/>
      <c r="GPS73" s="666"/>
      <c r="GPT73" s="666"/>
      <c r="GPU73" s="1453"/>
      <c r="GPV73" s="1453"/>
      <c r="GPW73" s="1453"/>
      <c r="GPX73" s="1454"/>
      <c r="GPY73" s="666"/>
      <c r="GPZ73" s="666"/>
      <c r="GQA73" s="666"/>
      <c r="GQB73" s="1455"/>
      <c r="GQC73" s="666"/>
      <c r="GQD73" s="666"/>
      <c r="GQE73" s="666"/>
      <c r="GQF73" s="666"/>
      <c r="GQG73" s="666"/>
      <c r="GQH73" s="666"/>
      <c r="GQI73" s="666"/>
      <c r="GQJ73" s="666"/>
      <c r="GQK73" s="666"/>
      <c r="GQL73" s="1453"/>
      <c r="GQM73" s="1453"/>
      <c r="GQN73" s="1453"/>
      <c r="GQO73" s="1454"/>
      <c r="GQP73" s="666"/>
      <c r="GQQ73" s="666"/>
      <c r="GQR73" s="666"/>
      <c r="GQS73" s="1455"/>
      <c r="GQT73" s="666"/>
      <c r="GQU73" s="666"/>
      <c r="GQV73" s="666"/>
      <c r="GQW73" s="666"/>
      <c r="GQX73" s="666"/>
      <c r="GQY73" s="666"/>
      <c r="GQZ73" s="666"/>
      <c r="GRA73" s="666"/>
      <c r="GRB73" s="666"/>
      <c r="GRC73" s="1453"/>
      <c r="GRD73" s="1453"/>
      <c r="GRE73" s="1453"/>
      <c r="GRF73" s="1454"/>
      <c r="GRG73" s="666"/>
      <c r="GRH73" s="666"/>
      <c r="GRI73" s="666"/>
      <c r="GRJ73" s="1455"/>
      <c r="GRK73" s="666"/>
      <c r="GRL73" s="666"/>
      <c r="GRM73" s="666"/>
      <c r="GRN73" s="666"/>
      <c r="GRO73" s="666"/>
      <c r="GRP73" s="666"/>
      <c r="GRQ73" s="666"/>
      <c r="GRR73" s="666"/>
      <c r="GRS73" s="666"/>
      <c r="GRT73" s="1453"/>
      <c r="GRU73" s="1453"/>
      <c r="GRV73" s="1453"/>
      <c r="GRW73" s="1454"/>
      <c r="GRX73" s="666"/>
      <c r="GRY73" s="666"/>
      <c r="GRZ73" s="666"/>
      <c r="GSA73" s="1455"/>
      <c r="GSB73" s="666"/>
      <c r="GSC73" s="666"/>
      <c r="GSD73" s="666"/>
      <c r="GSE73" s="666"/>
      <c r="GSF73" s="666"/>
      <c r="GSG73" s="666"/>
      <c r="GSH73" s="666"/>
      <c r="GSI73" s="666"/>
      <c r="GSJ73" s="666"/>
      <c r="GSK73" s="1453"/>
      <c r="GSL73" s="1453"/>
      <c r="GSM73" s="1453"/>
      <c r="GSN73" s="1454"/>
      <c r="GSO73" s="666"/>
      <c r="GSP73" s="666"/>
      <c r="GSQ73" s="666"/>
      <c r="GSR73" s="1455"/>
      <c r="GSS73" s="666"/>
      <c r="GST73" s="666"/>
      <c r="GSU73" s="666"/>
      <c r="GSV73" s="666"/>
      <c r="GSW73" s="666"/>
      <c r="GSX73" s="666"/>
      <c r="GSY73" s="666"/>
      <c r="GSZ73" s="666"/>
      <c r="GTA73" s="666"/>
      <c r="GTB73" s="1453"/>
      <c r="GTC73" s="1453"/>
      <c r="GTD73" s="1453"/>
      <c r="GTE73" s="1454"/>
      <c r="GTF73" s="666"/>
      <c r="GTG73" s="666"/>
      <c r="GTH73" s="666"/>
      <c r="GTI73" s="1455"/>
      <c r="GTJ73" s="666"/>
      <c r="GTK73" s="666"/>
      <c r="GTL73" s="666"/>
      <c r="GTM73" s="666"/>
      <c r="GTN73" s="666"/>
      <c r="GTO73" s="666"/>
      <c r="GTP73" s="666"/>
      <c r="GTQ73" s="666"/>
      <c r="GTR73" s="666"/>
      <c r="GTS73" s="1453"/>
      <c r="GTT73" s="1453"/>
      <c r="GTU73" s="1453"/>
      <c r="GTV73" s="1454"/>
      <c r="GTW73" s="666"/>
      <c r="GTX73" s="666"/>
      <c r="GTY73" s="666"/>
      <c r="GTZ73" s="1455"/>
      <c r="GUA73" s="666"/>
      <c r="GUB73" s="666"/>
      <c r="GUC73" s="666"/>
      <c r="GUD73" s="666"/>
      <c r="GUE73" s="666"/>
      <c r="GUF73" s="666"/>
      <c r="GUG73" s="666"/>
      <c r="GUH73" s="666"/>
      <c r="GUI73" s="666"/>
      <c r="GUJ73" s="1453"/>
      <c r="GUK73" s="1453"/>
      <c r="GUL73" s="1453"/>
      <c r="GUM73" s="1454"/>
      <c r="GUN73" s="666"/>
      <c r="GUO73" s="666"/>
      <c r="GUP73" s="666"/>
      <c r="GUQ73" s="1455"/>
      <c r="GUR73" s="666"/>
      <c r="GUS73" s="666"/>
      <c r="GUT73" s="666"/>
      <c r="GUU73" s="666"/>
      <c r="GUV73" s="666"/>
      <c r="GUW73" s="666"/>
      <c r="GUX73" s="666"/>
      <c r="GUY73" s="666"/>
      <c r="GUZ73" s="666"/>
      <c r="GVA73" s="1453"/>
      <c r="GVB73" s="1453"/>
      <c r="GVC73" s="1453"/>
      <c r="GVD73" s="1454"/>
      <c r="GVE73" s="666"/>
      <c r="GVF73" s="666"/>
      <c r="GVG73" s="666"/>
      <c r="GVH73" s="1455"/>
      <c r="GVI73" s="666"/>
      <c r="GVJ73" s="666"/>
      <c r="GVK73" s="666"/>
      <c r="GVL73" s="666"/>
      <c r="GVM73" s="666"/>
      <c r="GVN73" s="666"/>
      <c r="GVO73" s="666"/>
      <c r="GVP73" s="666"/>
      <c r="GVQ73" s="666"/>
      <c r="GVR73" s="1453"/>
      <c r="GVS73" s="1453"/>
      <c r="GVT73" s="1453"/>
      <c r="GVU73" s="1454"/>
      <c r="GVV73" s="666"/>
      <c r="GVW73" s="666"/>
      <c r="GVX73" s="666"/>
      <c r="GVY73" s="1455"/>
      <c r="GVZ73" s="666"/>
      <c r="GWA73" s="666"/>
      <c r="GWB73" s="666"/>
      <c r="GWC73" s="666"/>
      <c r="GWD73" s="666"/>
      <c r="GWE73" s="666"/>
      <c r="GWF73" s="666"/>
      <c r="GWG73" s="666"/>
      <c r="GWH73" s="666"/>
      <c r="GWI73" s="1453"/>
      <c r="GWJ73" s="1453"/>
      <c r="GWK73" s="1453"/>
      <c r="GWL73" s="1454"/>
      <c r="GWM73" s="666"/>
      <c r="GWN73" s="666"/>
      <c r="GWO73" s="666"/>
      <c r="GWP73" s="1455"/>
      <c r="GWQ73" s="666"/>
      <c r="GWR73" s="666"/>
      <c r="GWS73" s="666"/>
      <c r="GWT73" s="666"/>
      <c r="GWU73" s="666"/>
      <c r="GWV73" s="666"/>
      <c r="GWW73" s="666"/>
      <c r="GWX73" s="666"/>
      <c r="GWY73" s="666"/>
      <c r="GWZ73" s="1453"/>
      <c r="GXA73" s="1453"/>
      <c r="GXB73" s="1453"/>
      <c r="GXC73" s="1454"/>
      <c r="GXD73" s="666"/>
      <c r="GXE73" s="666"/>
      <c r="GXF73" s="666"/>
      <c r="GXG73" s="1455"/>
      <c r="GXH73" s="666"/>
      <c r="GXI73" s="666"/>
      <c r="GXJ73" s="666"/>
      <c r="GXK73" s="666"/>
      <c r="GXL73" s="666"/>
      <c r="GXM73" s="666"/>
      <c r="GXN73" s="666"/>
      <c r="GXO73" s="666"/>
      <c r="GXP73" s="666"/>
      <c r="GXQ73" s="1453"/>
      <c r="GXR73" s="1453"/>
      <c r="GXS73" s="1453"/>
      <c r="GXT73" s="1454"/>
      <c r="GXU73" s="666"/>
      <c r="GXV73" s="666"/>
      <c r="GXW73" s="666"/>
      <c r="GXX73" s="1455"/>
      <c r="GXY73" s="666"/>
      <c r="GXZ73" s="666"/>
      <c r="GYA73" s="666"/>
      <c r="GYB73" s="666"/>
      <c r="GYC73" s="666"/>
      <c r="GYD73" s="666"/>
      <c r="GYE73" s="666"/>
      <c r="GYF73" s="666"/>
      <c r="GYG73" s="666"/>
      <c r="GYH73" s="1453"/>
      <c r="GYI73" s="1453"/>
      <c r="GYJ73" s="1453"/>
      <c r="GYK73" s="1454"/>
      <c r="GYL73" s="666"/>
      <c r="GYM73" s="666"/>
      <c r="GYN73" s="666"/>
      <c r="GYO73" s="1455"/>
      <c r="GYP73" s="666"/>
      <c r="GYQ73" s="666"/>
      <c r="GYR73" s="666"/>
      <c r="GYS73" s="666"/>
      <c r="GYT73" s="666"/>
      <c r="GYU73" s="666"/>
      <c r="GYV73" s="666"/>
      <c r="GYW73" s="666"/>
      <c r="GYX73" s="666"/>
      <c r="GYY73" s="1453"/>
      <c r="GYZ73" s="1453"/>
      <c r="GZA73" s="1453"/>
      <c r="GZB73" s="1454"/>
      <c r="GZC73" s="666"/>
      <c r="GZD73" s="666"/>
      <c r="GZE73" s="666"/>
      <c r="GZF73" s="1455"/>
      <c r="GZG73" s="666"/>
      <c r="GZH73" s="666"/>
      <c r="GZI73" s="666"/>
      <c r="GZJ73" s="666"/>
      <c r="GZK73" s="666"/>
      <c r="GZL73" s="666"/>
      <c r="GZM73" s="666"/>
      <c r="GZN73" s="666"/>
      <c r="GZO73" s="666"/>
      <c r="GZP73" s="1453"/>
      <c r="GZQ73" s="1453"/>
      <c r="GZR73" s="1453"/>
      <c r="GZS73" s="1454"/>
      <c r="GZT73" s="666"/>
      <c r="GZU73" s="666"/>
      <c r="GZV73" s="666"/>
      <c r="GZW73" s="1455"/>
      <c r="GZX73" s="666"/>
      <c r="GZY73" s="666"/>
      <c r="GZZ73" s="666"/>
      <c r="HAA73" s="666"/>
      <c r="HAB73" s="666"/>
      <c r="HAC73" s="666"/>
      <c r="HAD73" s="666"/>
      <c r="HAE73" s="666"/>
      <c r="HAF73" s="666"/>
      <c r="HAG73" s="1453"/>
      <c r="HAH73" s="1453"/>
      <c r="HAI73" s="1453"/>
      <c r="HAJ73" s="1454"/>
      <c r="HAK73" s="666"/>
      <c r="HAL73" s="666"/>
      <c r="HAM73" s="666"/>
      <c r="HAN73" s="1455"/>
      <c r="HAO73" s="666"/>
      <c r="HAP73" s="666"/>
      <c r="HAQ73" s="666"/>
      <c r="HAR73" s="666"/>
      <c r="HAS73" s="666"/>
      <c r="HAT73" s="666"/>
      <c r="HAU73" s="666"/>
      <c r="HAV73" s="666"/>
      <c r="HAW73" s="666"/>
      <c r="HAX73" s="1453"/>
      <c r="HAY73" s="1453"/>
      <c r="HAZ73" s="1453"/>
      <c r="HBA73" s="1454"/>
      <c r="HBB73" s="666"/>
      <c r="HBC73" s="666"/>
      <c r="HBD73" s="666"/>
      <c r="HBE73" s="1455"/>
      <c r="HBF73" s="666"/>
      <c r="HBG73" s="666"/>
      <c r="HBH73" s="666"/>
      <c r="HBI73" s="666"/>
      <c r="HBJ73" s="666"/>
      <c r="HBK73" s="666"/>
      <c r="HBL73" s="666"/>
      <c r="HBM73" s="666"/>
      <c r="HBN73" s="666"/>
      <c r="HBO73" s="1453"/>
      <c r="HBP73" s="1453"/>
      <c r="HBQ73" s="1453"/>
      <c r="HBR73" s="1454"/>
      <c r="HBS73" s="666"/>
      <c r="HBT73" s="666"/>
      <c r="HBU73" s="666"/>
      <c r="HBV73" s="1455"/>
      <c r="HBW73" s="666"/>
      <c r="HBX73" s="666"/>
      <c r="HBY73" s="666"/>
      <c r="HBZ73" s="666"/>
      <c r="HCA73" s="666"/>
      <c r="HCB73" s="666"/>
      <c r="HCC73" s="666"/>
      <c r="HCD73" s="666"/>
      <c r="HCE73" s="666"/>
      <c r="HCF73" s="1453"/>
      <c r="HCG73" s="1453"/>
      <c r="HCH73" s="1453"/>
      <c r="HCI73" s="1454"/>
      <c r="HCJ73" s="666"/>
      <c r="HCK73" s="666"/>
      <c r="HCL73" s="666"/>
      <c r="HCM73" s="1455"/>
      <c r="HCN73" s="666"/>
      <c r="HCO73" s="666"/>
      <c r="HCP73" s="666"/>
      <c r="HCQ73" s="666"/>
      <c r="HCR73" s="666"/>
      <c r="HCS73" s="666"/>
      <c r="HCT73" s="666"/>
      <c r="HCU73" s="666"/>
      <c r="HCV73" s="666"/>
      <c r="HCW73" s="1453"/>
      <c r="HCX73" s="1453"/>
      <c r="HCY73" s="1453"/>
      <c r="HCZ73" s="1454"/>
      <c r="HDA73" s="666"/>
      <c r="HDB73" s="666"/>
      <c r="HDC73" s="666"/>
      <c r="HDD73" s="1455"/>
      <c r="HDE73" s="666"/>
      <c r="HDF73" s="666"/>
      <c r="HDG73" s="666"/>
      <c r="HDH73" s="666"/>
      <c r="HDI73" s="666"/>
      <c r="HDJ73" s="666"/>
      <c r="HDK73" s="666"/>
      <c r="HDL73" s="666"/>
      <c r="HDM73" s="666"/>
      <c r="HDN73" s="1453"/>
      <c r="HDO73" s="1453"/>
      <c r="HDP73" s="1453"/>
      <c r="HDQ73" s="1454"/>
      <c r="HDR73" s="666"/>
      <c r="HDS73" s="666"/>
      <c r="HDT73" s="666"/>
      <c r="HDU73" s="1455"/>
      <c r="HDV73" s="666"/>
      <c r="HDW73" s="666"/>
      <c r="HDX73" s="666"/>
      <c r="HDY73" s="666"/>
      <c r="HDZ73" s="666"/>
      <c r="HEA73" s="666"/>
      <c r="HEB73" s="666"/>
      <c r="HEC73" s="666"/>
      <c r="HED73" s="666"/>
      <c r="HEE73" s="1453"/>
      <c r="HEF73" s="1453"/>
      <c r="HEG73" s="1453"/>
      <c r="HEH73" s="1454"/>
      <c r="HEI73" s="666"/>
      <c r="HEJ73" s="666"/>
      <c r="HEK73" s="666"/>
      <c r="HEL73" s="1455"/>
      <c r="HEM73" s="666"/>
      <c r="HEN73" s="666"/>
      <c r="HEO73" s="666"/>
      <c r="HEP73" s="666"/>
      <c r="HEQ73" s="666"/>
      <c r="HER73" s="666"/>
      <c r="HES73" s="666"/>
      <c r="HET73" s="666"/>
      <c r="HEU73" s="666"/>
      <c r="HEV73" s="1453"/>
      <c r="HEW73" s="1453"/>
      <c r="HEX73" s="1453"/>
      <c r="HEY73" s="1454"/>
      <c r="HEZ73" s="666"/>
      <c r="HFA73" s="666"/>
      <c r="HFB73" s="666"/>
      <c r="HFC73" s="1455"/>
      <c r="HFD73" s="666"/>
      <c r="HFE73" s="666"/>
      <c r="HFF73" s="666"/>
      <c r="HFG73" s="666"/>
      <c r="HFH73" s="666"/>
      <c r="HFI73" s="666"/>
      <c r="HFJ73" s="666"/>
      <c r="HFK73" s="666"/>
      <c r="HFL73" s="666"/>
      <c r="HFM73" s="1453"/>
      <c r="HFN73" s="1453"/>
      <c r="HFO73" s="1453"/>
      <c r="HFP73" s="1454"/>
      <c r="HFQ73" s="666"/>
      <c r="HFR73" s="666"/>
      <c r="HFS73" s="666"/>
      <c r="HFT73" s="1455"/>
      <c r="HFU73" s="666"/>
      <c r="HFV73" s="666"/>
      <c r="HFW73" s="666"/>
      <c r="HFX73" s="666"/>
      <c r="HFY73" s="666"/>
      <c r="HFZ73" s="666"/>
      <c r="HGA73" s="666"/>
      <c r="HGB73" s="666"/>
      <c r="HGC73" s="666"/>
      <c r="HGD73" s="1453"/>
      <c r="HGE73" s="1453"/>
      <c r="HGF73" s="1453"/>
      <c r="HGG73" s="1454"/>
      <c r="HGH73" s="666"/>
      <c r="HGI73" s="666"/>
      <c r="HGJ73" s="666"/>
      <c r="HGK73" s="1455"/>
      <c r="HGL73" s="666"/>
      <c r="HGM73" s="666"/>
      <c r="HGN73" s="666"/>
      <c r="HGO73" s="666"/>
      <c r="HGP73" s="666"/>
      <c r="HGQ73" s="666"/>
      <c r="HGR73" s="666"/>
      <c r="HGS73" s="666"/>
      <c r="HGT73" s="666"/>
      <c r="HGU73" s="1453"/>
      <c r="HGV73" s="1453"/>
      <c r="HGW73" s="1453"/>
      <c r="HGX73" s="1454"/>
      <c r="HGY73" s="666"/>
      <c r="HGZ73" s="666"/>
      <c r="HHA73" s="666"/>
      <c r="HHB73" s="1455"/>
      <c r="HHC73" s="666"/>
      <c r="HHD73" s="666"/>
      <c r="HHE73" s="666"/>
      <c r="HHF73" s="666"/>
      <c r="HHG73" s="666"/>
      <c r="HHH73" s="666"/>
      <c r="HHI73" s="666"/>
      <c r="HHJ73" s="666"/>
      <c r="HHK73" s="666"/>
      <c r="HHL73" s="1453"/>
      <c r="HHM73" s="1453"/>
      <c r="HHN73" s="1453"/>
      <c r="HHO73" s="1454"/>
      <c r="HHP73" s="666"/>
      <c r="HHQ73" s="666"/>
      <c r="HHR73" s="666"/>
      <c r="HHS73" s="1455"/>
      <c r="HHT73" s="666"/>
      <c r="HHU73" s="666"/>
      <c r="HHV73" s="666"/>
      <c r="HHW73" s="666"/>
      <c r="HHX73" s="666"/>
      <c r="HHY73" s="666"/>
      <c r="HHZ73" s="666"/>
      <c r="HIA73" s="666"/>
      <c r="HIB73" s="666"/>
      <c r="HIC73" s="1453"/>
      <c r="HID73" s="1453"/>
      <c r="HIE73" s="1453"/>
      <c r="HIF73" s="1454"/>
      <c r="HIG73" s="666"/>
      <c r="HIH73" s="666"/>
      <c r="HII73" s="666"/>
      <c r="HIJ73" s="1455"/>
      <c r="HIK73" s="666"/>
      <c r="HIL73" s="666"/>
      <c r="HIM73" s="666"/>
      <c r="HIN73" s="666"/>
      <c r="HIO73" s="666"/>
      <c r="HIP73" s="666"/>
      <c r="HIQ73" s="666"/>
      <c r="HIR73" s="666"/>
      <c r="HIS73" s="666"/>
      <c r="HIT73" s="1453"/>
      <c r="HIU73" s="1453"/>
      <c r="HIV73" s="1453"/>
      <c r="HIW73" s="1454"/>
      <c r="HIX73" s="666"/>
      <c r="HIY73" s="666"/>
      <c r="HIZ73" s="666"/>
      <c r="HJA73" s="1455"/>
      <c r="HJB73" s="666"/>
      <c r="HJC73" s="666"/>
      <c r="HJD73" s="666"/>
      <c r="HJE73" s="666"/>
      <c r="HJF73" s="666"/>
      <c r="HJG73" s="666"/>
      <c r="HJH73" s="666"/>
      <c r="HJI73" s="666"/>
      <c r="HJJ73" s="666"/>
      <c r="HJK73" s="1453"/>
      <c r="HJL73" s="1453"/>
      <c r="HJM73" s="1453"/>
      <c r="HJN73" s="1454"/>
      <c r="HJO73" s="666"/>
      <c r="HJP73" s="666"/>
      <c r="HJQ73" s="666"/>
      <c r="HJR73" s="1455"/>
      <c r="HJS73" s="666"/>
      <c r="HJT73" s="666"/>
      <c r="HJU73" s="666"/>
      <c r="HJV73" s="666"/>
      <c r="HJW73" s="666"/>
      <c r="HJX73" s="666"/>
      <c r="HJY73" s="666"/>
      <c r="HJZ73" s="666"/>
      <c r="HKA73" s="666"/>
      <c r="HKB73" s="1453"/>
      <c r="HKC73" s="1453"/>
      <c r="HKD73" s="1453"/>
      <c r="HKE73" s="1454"/>
      <c r="HKF73" s="666"/>
      <c r="HKG73" s="666"/>
      <c r="HKH73" s="666"/>
      <c r="HKI73" s="1455"/>
      <c r="HKJ73" s="666"/>
      <c r="HKK73" s="666"/>
      <c r="HKL73" s="666"/>
      <c r="HKM73" s="666"/>
      <c r="HKN73" s="666"/>
      <c r="HKO73" s="666"/>
      <c r="HKP73" s="666"/>
      <c r="HKQ73" s="666"/>
      <c r="HKR73" s="666"/>
      <c r="HKS73" s="1453"/>
      <c r="HKT73" s="1453"/>
      <c r="HKU73" s="1453"/>
      <c r="HKV73" s="1454"/>
      <c r="HKW73" s="666"/>
      <c r="HKX73" s="666"/>
      <c r="HKY73" s="666"/>
      <c r="HKZ73" s="1455"/>
      <c r="HLA73" s="666"/>
      <c r="HLB73" s="666"/>
      <c r="HLC73" s="666"/>
      <c r="HLD73" s="666"/>
      <c r="HLE73" s="666"/>
      <c r="HLF73" s="666"/>
      <c r="HLG73" s="666"/>
      <c r="HLH73" s="666"/>
      <c r="HLI73" s="666"/>
      <c r="HLJ73" s="1453"/>
      <c r="HLK73" s="1453"/>
      <c r="HLL73" s="1453"/>
      <c r="HLM73" s="1454"/>
      <c r="HLN73" s="666"/>
      <c r="HLO73" s="666"/>
      <c r="HLP73" s="666"/>
      <c r="HLQ73" s="1455"/>
      <c r="HLR73" s="666"/>
      <c r="HLS73" s="666"/>
      <c r="HLT73" s="666"/>
      <c r="HLU73" s="666"/>
      <c r="HLV73" s="666"/>
      <c r="HLW73" s="666"/>
      <c r="HLX73" s="666"/>
      <c r="HLY73" s="666"/>
      <c r="HLZ73" s="666"/>
      <c r="HMA73" s="1453"/>
      <c r="HMB73" s="1453"/>
      <c r="HMC73" s="1453"/>
      <c r="HMD73" s="1454"/>
      <c r="HME73" s="666"/>
      <c r="HMF73" s="666"/>
      <c r="HMG73" s="666"/>
      <c r="HMH73" s="1455"/>
      <c r="HMI73" s="666"/>
      <c r="HMJ73" s="666"/>
      <c r="HMK73" s="666"/>
      <c r="HML73" s="666"/>
      <c r="HMM73" s="666"/>
      <c r="HMN73" s="666"/>
      <c r="HMO73" s="666"/>
      <c r="HMP73" s="666"/>
      <c r="HMQ73" s="666"/>
      <c r="HMR73" s="1453"/>
      <c r="HMS73" s="1453"/>
      <c r="HMT73" s="1453"/>
      <c r="HMU73" s="1454"/>
      <c r="HMV73" s="666"/>
      <c r="HMW73" s="666"/>
      <c r="HMX73" s="666"/>
      <c r="HMY73" s="1455"/>
      <c r="HMZ73" s="666"/>
      <c r="HNA73" s="666"/>
      <c r="HNB73" s="666"/>
      <c r="HNC73" s="666"/>
      <c r="HND73" s="666"/>
      <c r="HNE73" s="666"/>
      <c r="HNF73" s="666"/>
      <c r="HNG73" s="666"/>
      <c r="HNH73" s="666"/>
      <c r="HNI73" s="1453"/>
      <c r="HNJ73" s="1453"/>
      <c r="HNK73" s="1453"/>
      <c r="HNL73" s="1454"/>
      <c r="HNM73" s="666"/>
      <c r="HNN73" s="666"/>
      <c r="HNO73" s="666"/>
      <c r="HNP73" s="1455"/>
      <c r="HNQ73" s="666"/>
      <c r="HNR73" s="666"/>
      <c r="HNS73" s="666"/>
      <c r="HNT73" s="666"/>
      <c r="HNU73" s="666"/>
      <c r="HNV73" s="666"/>
      <c r="HNW73" s="666"/>
      <c r="HNX73" s="666"/>
      <c r="HNY73" s="666"/>
      <c r="HNZ73" s="1453"/>
      <c r="HOA73" s="1453"/>
      <c r="HOB73" s="1453"/>
      <c r="HOC73" s="1454"/>
      <c r="HOD73" s="666"/>
      <c r="HOE73" s="666"/>
      <c r="HOF73" s="666"/>
      <c r="HOG73" s="1455"/>
      <c r="HOH73" s="666"/>
      <c r="HOI73" s="666"/>
      <c r="HOJ73" s="666"/>
      <c r="HOK73" s="666"/>
      <c r="HOL73" s="666"/>
      <c r="HOM73" s="666"/>
      <c r="HON73" s="666"/>
      <c r="HOO73" s="666"/>
      <c r="HOP73" s="666"/>
      <c r="HOQ73" s="1453"/>
      <c r="HOR73" s="1453"/>
      <c r="HOS73" s="1453"/>
      <c r="HOT73" s="1454"/>
      <c r="HOU73" s="666"/>
      <c r="HOV73" s="666"/>
      <c r="HOW73" s="666"/>
      <c r="HOX73" s="1455"/>
      <c r="HOY73" s="666"/>
      <c r="HOZ73" s="666"/>
      <c r="HPA73" s="666"/>
      <c r="HPB73" s="666"/>
      <c r="HPC73" s="666"/>
      <c r="HPD73" s="666"/>
      <c r="HPE73" s="666"/>
      <c r="HPF73" s="666"/>
      <c r="HPG73" s="666"/>
      <c r="HPH73" s="1453"/>
      <c r="HPI73" s="1453"/>
      <c r="HPJ73" s="1453"/>
      <c r="HPK73" s="1454"/>
      <c r="HPL73" s="666"/>
      <c r="HPM73" s="666"/>
      <c r="HPN73" s="666"/>
      <c r="HPO73" s="1455"/>
      <c r="HPP73" s="666"/>
      <c r="HPQ73" s="666"/>
      <c r="HPR73" s="666"/>
      <c r="HPS73" s="666"/>
      <c r="HPT73" s="666"/>
      <c r="HPU73" s="666"/>
      <c r="HPV73" s="666"/>
      <c r="HPW73" s="666"/>
      <c r="HPX73" s="666"/>
      <c r="HPY73" s="1453"/>
      <c r="HPZ73" s="1453"/>
      <c r="HQA73" s="1453"/>
      <c r="HQB73" s="1454"/>
      <c r="HQC73" s="666"/>
      <c r="HQD73" s="666"/>
      <c r="HQE73" s="666"/>
      <c r="HQF73" s="1455"/>
      <c r="HQG73" s="666"/>
      <c r="HQH73" s="666"/>
      <c r="HQI73" s="666"/>
      <c r="HQJ73" s="666"/>
      <c r="HQK73" s="666"/>
      <c r="HQL73" s="666"/>
      <c r="HQM73" s="666"/>
      <c r="HQN73" s="666"/>
      <c r="HQO73" s="666"/>
      <c r="HQP73" s="1453"/>
      <c r="HQQ73" s="1453"/>
      <c r="HQR73" s="1453"/>
      <c r="HQS73" s="1454"/>
      <c r="HQT73" s="666"/>
      <c r="HQU73" s="666"/>
      <c r="HQV73" s="666"/>
      <c r="HQW73" s="1455"/>
      <c r="HQX73" s="666"/>
      <c r="HQY73" s="666"/>
      <c r="HQZ73" s="666"/>
      <c r="HRA73" s="666"/>
      <c r="HRB73" s="666"/>
      <c r="HRC73" s="666"/>
      <c r="HRD73" s="666"/>
      <c r="HRE73" s="666"/>
      <c r="HRF73" s="666"/>
      <c r="HRG73" s="1453"/>
      <c r="HRH73" s="1453"/>
      <c r="HRI73" s="1453"/>
      <c r="HRJ73" s="1454"/>
      <c r="HRK73" s="666"/>
      <c r="HRL73" s="666"/>
      <c r="HRM73" s="666"/>
      <c r="HRN73" s="1455"/>
      <c r="HRO73" s="666"/>
      <c r="HRP73" s="666"/>
      <c r="HRQ73" s="666"/>
      <c r="HRR73" s="666"/>
      <c r="HRS73" s="666"/>
      <c r="HRT73" s="666"/>
      <c r="HRU73" s="666"/>
      <c r="HRV73" s="666"/>
      <c r="HRW73" s="666"/>
      <c r="HRX73" s="1453"/>
      <c r="HRY73" s="1453"/>
      <c r="HRZ73" s="1453"/>
      <c r="HSA73" s="1454"/>
      <c r="HSB73" s="666"/>
      <c r="HSC73" s="666"/>
      <c r="HSD73" s="666"/>
      <c r="HSE73" s="1455"/>
      <c r="HSF73" s="666"/>
      <c r="HSG73" s="666"/>
      <c r="HSH73" s="666"/>
      <c r="HSI73" s="666"/>
      <c r="HSJ73" s="666"/>
      <c r="HSK73" s="666"/>
      <c r="HSL73" s="666"/>
      <c r="HSM73" s="666"/>
      <c r="HSN73" s="666"/>
      <c r="HSO73" s="1453"/>
      <c r="HSP73" s="1453"/>
      <c r="HSQ73" s="1453"/>
      <c r="HSR73" s="1454"/>
      <c r="HSS73" s="666"/>
      <c r="HST73" s="666"/>
      <c r="HSU73" s="666"/>
      <c r="HSV73" s="1455"/>
      <c r="HSW73" s="666"/>
      <c r="HSX73" s="666"/>
      <c r="HSY73" s="666"/>
      <c r="HSZ73" s="666"/>
      <c r="HTA73" s="666"/>
      <c r="HTB73" s="666"/>
      <c r="HTC73" s="666"/>
      <c r="HTD73" s="666"/>
      <c r="HTE73" s="666"/>
      <c r="HTF73" s="1453"/>
      <c r="HTG73" s="1453"/>
      <c r="HTH73" s="1453"/>
      <c r="HTI73" s="1454"/>
      <c r="HTJ73" s="666"/>
      <c r="HTK73" s="666"/>
      <c r="HTL73" s="666"/>
      <c r="HTM73" s="1455"/>
      <c r="HTN73" s="666"/>
      <c r="HTO73" s="666"/>
      <c r="HTP73" s="666"/>
      <c r="HTQ73" s="666"/>
      <c r="HTR73" s="666"/>
      <c r="HTS73" s="666"/>
      <c r="HTT73" s="666"/>
      <c r="HTU73" s="666"/>
      <c r="HTV73" s="666"/>
      <c r="HTW73" s="1453"/>
      <c r="HTX73" s="1453"/>
      <c r="HTY73" s="1453"/>
      <c r="HTZ73" s="1454"/>
      <c r="HUA73" s="666"/>
      <c r="HUB73" s="666"/>
      <c r="HUC73" s="666"/>
      <c r="HUD73" s="1455"/>
      <c r="HUE73" s="666"/>
      <c r="HUF73" s="666"/>
      <c r="HUG73" s="666"/>
      <c r="HUH73" s="666"/>
      <c r="HUI73" s="666"/>
      <c r="HUJ73" s="666"/>
      <c r="HUK73" s="666"/>
      <c r="HUL73" s="666"/>
      <c r="HUM73" s="666"/>
      <c r="HUN73" s="1453"/>
      <c r="HUO73" s="1453"/>
      <c r="HUP73" s="1453"/>
      <c r="HUQ73" s="1454"/>
      <c r="HUR73" s="666"/>
      <c r="HUS73" s="666"/>
      <c r="HUT73" s="666"/>
      <c r="HUU73" s="1455"/>
      <c r="HUV73" s="666"/>
      <c r="HUW73" s="666"/>
      <c r="HUX73" s="666"/>
      <c r="HUY73" s="666"/>
      <c r="HUZ73" s="666"/>
      <c r="HVA73" s="666"/>
      <c r="HVB73" s="666"/>
      <c r="HVC73" s="666"/>
      <c r="HVD73" s="666"/>
      <c r="HVE73" s="1453"/>
      <c r="HVF73" s="1453"/>
      <c r="HVG73" s="1453"/>
      <c r="HVH73" s="1454"/>
      <c r="HVI73" s="666"/>
      <c r="HVJ73" s="666"/>
      <c r="HVK73" s="666"/>
      <c r="HVL73" s="1455"/>
      <c r="HVM73" s="666"/>
      <c r="HVN73" s="666"/>
      <c r="HVO73" s="666"/>
      <c r="HVP73" s="666"/>
      <c r="HVQ73" s="666"/>
      <c r="HVR73" s="666"/>
      <c r="HVS73" s="666"/>
      <c r="HVT73" s="666"/>
      <c r="HVU73" s="666"/>
      <c r="HVV73" s="1453"/>
      <c r="HVW73" s="1453"/>
      <c r="HVX73" s="1453"/>
      <c r="HVY73" s="1454"/>
      <c r="HVZ73" s="666"/>
      <c r="HWA73" s="666"/>
      <c r="HWB73" s="666"/>
      <c r="HWC73" s="1455"/>
      <c r="HWD73" s="666"/>
      <c r="HWE73" s="666"/>
      <c r="HWF73" s="666"/>
      <c r="HWG73" s="666"/>
      <c r="HWH73" s="666"/>
      <c r="HWI73" s="666"/>
      <c r="HWJ73" s="666"/>
      <c r="HWK73" s="666"/>
      <c r="HWL73" s="666"/>
      <c r="HWM73" s="1453"/>
      <c r="HWN73" s="1453"/>
      <c r="HWO73" s="1453"/>
      <c r="HWP73" s="1454"/>
      <c r="HWQ73" s="666"/>
      <c r="HWR73" s="666"/>
      <c r="HWS73" s="666"/>
      <c r="HWT73" s="1455"/>
      <c r="HWU73" s="666"/>
      <c r="HWV73" s="666"/>
      <c r="HWW73" s="666"/>
      <c r="HWX73" s="666"/>
      <c r="HWY73" s="666"/>
      <c r="HWZ73" s="666"/>
      <c r="HXA73" s="666"/>
      <c r="HXB73" s="666"/>
      <c r="HXC73" s="666"/>
      <c r="HXD73" s="1453"/>
      <c r="HXE73" s="1453"/>
      <c r="HXF73" s="1453"/>
      <c r="HXG73" s="1454"/>
      <c r="HXH73" s="666"/>
      <c r="HXI73" s="666"/>
      <c r="HXJ73" s="666"/>
      <c r="HXK73" s="1455"/>
      <c r="HXL73" s="666"/>
      <c r="HXM73" s="666"/>
      <c r="HXN73" s="666"/>
      <c r="HXO73" s="666"/>
      <c r="HXP73" s="666"/>
      <c r="HXQ73" s="666"/>
      <c r="HXR73" s="666"/>
      <c r="HXS73" s="666"/>
      <c r="HXT73" s="666"/>
      <c r="HXU73" s="1453"/>
      <c r="HXV73" s="1453"/>
      <c r="HXW73" s="1453"/>
      <c r="HXX73" s="1454"/>
      <c r="HXY73" s="666"/>
      <c r="HXZ73" s="666"/>
      <c r="HYA73" s="666"/>
      <c r="HYB73" s="1455"/>
      <c r="HYC73" s="666"/>
      <c r="HYD73" s="666"/>
      <c r="HYE73" s="666"/>
      <c r="HYF73" s="666"/>
      <c r="HYG73" s="666"/>
      <c r="HYH73" s="666"/>
      <c r="HYI73" s="666"/>
      <c r="HYJ73" s="666"/>
      <c r="HYK73" s="666"/>
      <c r="HYL73" s="1453"/>
      <c r="HYM73" s="1453"/>
      <c r="HYN73" s="1453"/>
      <c r="HYO73" s="1454"/>
      <c r="HYP73" s="666"/>
      <c r="HYQ73" s="666"/>
      <c r="HYR73" s="666"/>
      <c r="HYS73" s="1455"/>
      <c r="HYT73" s="666"/>
      <c r="HYU73" s="666"/>
      <c r="HYV73" s="666"/>
      <c r="HYW73" s="666"/>
      <c r="HYX73" s="666"/>
      <c r="HYY73" s="666"/>
      <c r="HYZ73" s="666"/>
      <c r="HZA73" s="666"/>
      <c r="HZB73" s="666"/>
      <c r="HZC73" s="1453"/>
      <c r="HZD73" s="1453"/>
      <c r="HZE73" s="1453"/>
      <c r="HZF73" s="1454"/>
      <c r="HZG73" s="666"/>
      <c r="HZH73" s="666"/>
      <c r="HZI73" s="666"/>
      <c r="HZJ73" s="1455"/>
      <c r="HZK73" s="666"/>
      <c r="HZL73" s="666"/>
      <c r="HZM73" s="666"/>
      <c r="HZN73" s="666"/>
      <c r="HZO73" s="666"/>
      <c r="HZP73" s="666"/>
      <c r="HZQ73" s="666"/>
      <c r="HZR73" s="666"/>
      <c r="HZS73" s="666"/>
      <c r="HZT73" s="1453"/>
      <c r="HZU73" s="1453"/>
      <c r="HZV73" s="1453"/>
      <c r="HZW73" s="1454"/>
      <c r="HZX73" s="666"/>
      <c r="HZY73" s="666"/>
      <c r="HZZ73" s="666"/>
      <c r="IAA73" s="1455"/>
      <c r="IAB73" s="666"/>
      <c r="IAC73" s="666"/>
      <c r="IAD73" s="666"/>
      <c r="IAE73" s="666"/>
      <c r="IAF73" s="666"/>
      <c r="IAG73" s="666"/>
      <c r="IAH73" s="666"/>
      <c r="IAI73" s="666"/>
      <c r="IAJ73" s="666"/>
      <c r="IAK73" s="1453"/>
      <c r="IAL73" s="1453"/>
      <c r="IAM73" s="1453"/>
      <c r="IAN73" s="1454"/>
      <c r="IAO73" s="666"/>
      <c r="IAP73" s="666"/>
      <c r="IAQ73" s="666"/>
      <c r="IAR73" s="1455"/>
      <c r="IAS73" s="666"/>
      <c r="IAT73" s="666"/>
      <c r="IAU73" s="666"/>
      <c r="IAV73" s="666"/>
      <c r="IAW73" s="666"/>
      <c r="IAX73" s="666"/>
      <c r="IAY73" s="666"/>
      <c r="IAZ73" s="666"/>
      <c r="IBA73" s="666"/>
      <c r="IBB73" s="1453"/>
      <c r="IBC73" s="1453"/>
      <c r="IBD73" s="1453"/>
      <c r="IBE73" s="1454"/>
      <c r="IBF73" s="666"/>
      <c r="IBG73" s="666"/>
      <c r="IBH73" s="666"/>
      <c r="IBI73" s="1455"/>
      <c r="IBJ73" s="666"/>
      <c r="IBK73" s="666"/>
      <c r="IBL73" s="666"/>
      <c r="IBM73" s="666"/>
      <c r="IBN73" s="666"/>
      <c r="IBO73" s="666"/>
      <c r="IBP73" s="666"/>
      <c r="IBQ73" s="666"/>
      <c r="IBR73" s="666"/>
      <c r="IBS73" s="1453"/>
      <c r="IBT73" s="1453"/>
      <c r="IBU73" s="1453"/>
      <c r="IBV73" s="1454"/>
      <c r="IBW73" s="666"/>
      <c r="IBX73" s="666"/>
      <c r="IBY73" s="666"/>
      <c r="IBZ73" s="1455"/>
      <c r="ICA73" s="666"/>
      <c r="ICB73" s="666"/>
      <c r="ICC73" s="666"/>
      <c r="ICD73" s="666"/>
      <c r="ICE73" s="666"/>
      <c r="ICF73" s="666"/>
      <c r="ICG73" s="666"/>
      <c r="ICH73" s="666"/>
      <c r="ICI73" s="666"/>
      <c r="ICJ73" s="1453"/>
      <c r="ICK73" s="1453"/>
      <c r="ICL73" s="1453"/>
      <c r="ICM73" s="1454"/>
      <c r="ICN73" s="666"/>
      <c r="ICO73" s="666"/>
      <c r="ICP73" s="666"/>
      <c r="ICQ73" s="1455"/>
      <c r="ICR73" s="666"/>
      <c r="ICS73" s="666"/>
      <c r="ICT73" s="666"/>
      <c r="ICU73" s="666"/>
      <c r="ICV73" s="666"/>
      <c r="ICW73" s="666"/>
      <c r="ICX73" s="666"/>
      <c r="ICY73" s="666"/>
      <c r="ICZ73" s="666"/>
      <c r="IDA73" s="1453"/>
      <c r="IDB73" s="1453"/>
      <c r="IDC73" s="1453"/>
      <c r="IDD73" s="1454"/>
      <c r="IDE73" s="666"/>
      <c r="IDF73" s="666"/>
      <c r="IDG73" s="666"/>
      <c r="IDH73" s="1455"/>
      <c r="IDI73" s="666"/>
      <c r="IDJ73" s="666"/>
      <c r="IDK73" s="666"/>
      <c r="IDL73" s="666"/>
      <c r="IDM73" s="666"/>
      <c r="IDN73" s="666"/>
      <c r="IDO73" s="666"/>
      <c r="IDP73" s="666"/>
      <c r="IDQ73" s="666"/>
      <c r="IDR73" s="1453"/>
      <c r="IDS73" s="1453"/>
      <c r="IDT73" s="1453"/>
      <c r="IDU73" s="1454"/>
      <c r="IDV73" s="666"/>
      <c r="IDW73" s="666"/>
      <c r="IDX73" s="666"/>
      <c r="IDY73" s="1455"/>
      <c r="IDZ73" s="666"/>
      <c r="IEA73" s="666"/>
      <c r="IEB73" s="666"/>
      <c r="IEC73" s="666"/>
      <c r="IED73" s="666"/>
      <c r="IEE73" s="666"/>
      <c r="IEF73" s="666"/>
      <c r="IEG73" s="666"/>
      <c r="IEH73" s="666"/>
      <c r="IEI73" s="1453"/>
      <c r="IEJ73" s="1453"/>
      <c r="IEK73" s="1453"/>
      <c r="IEL73" s="1454"/>
      <c r="IEM73" s="666"/>
      <c r="IEN73" s="666"/>
      <c r="IEO73" s="666"/>
      <c r="IEP73" s="1455"/>
      <c r="IEQ73" s="666"/>
      <c r="IER73" s="666"/>
      <c r="IES73" s="666"/>
      <c r="IET73" s="666"/>
      <c r="IEU73" s="666"/>
      <c r="IEV73" s="666"/>
      <c r="IEW73" s="666"/>
      <c r="IEX73" s="666"/>
      <c r="IEY73" s="666"/>
      <c r="IEZ73" s="1453"/>
      <c r="IFA73" s="1453"/>
      <c r="IFB73" s="1453"/>
      <c r="IFC73" s="1454"/>
      <c r="IFD73" s="666"/>
      <c r="IFE73" s="666"/>
      <c r="IFF73" s="666"/>
      <c r="IFG73" s="1455"/>
      <c r="IFH73" s="666"/>
      <c r="IFI73" s="666"/>
      <c r="IFJ73" s="666"/>
      <c r="IFK73" s="666"/>
      <c r="IFL73" s="666"/>
      <c r="IFM73" s="666"/>
      <c r="IFN73" s="666"/>
      <c r="IFO73" s="666"/>
      <c r="IFP73" s="666"/>
      <c r="IFQ73" s="1453"/>
      <c r="IFR73" s="1453"/>
      <c r="IFS73" s="1453"/>
      <c r="IFT73" s="1454"/>
      <c r="IFU73" s="666"/>
      <c r="IFV73" s="666"/>
      <c r="IFW73" s="666"/>
      <c r="IFX73" s="1455"/>
      <c r="IFY73" s="666"/>
      <c r="IFZ73" s="666"/>
      <c r="IGA73" s="666"/>
      <c r="IGB73" s="666"/>
      <c r="IGC73" s="666"/>
      <c r="IGD73" s="666"/>
      <c r="IGE73" s="666"/>
      <c r="IGF73" s="666"/>
      <c r="IGG73" s="666"/>
      <c r="IGH73" s="1453"/>
      <c r="IGI73" s="1453"/>
      <c r="IGJ73" s="1453"/>
      <c r="IGK73" s="1454"/>
      <c r="IGL73" s="666"/>
      <c r="IGM73" s="666"/>
      <c r="IGN73" s="666"/>
      <c r="IGO73" s="1455"/>
      <c r="IGP73" s="666"/>
      <c r="IGQ73" s="666"/>
      <c r="IGR73" s="666"/>
      <c r="IGS73" s="666"/>
      <c r="IGT73" s="666"/>
      <c r="IGU73" s="666"/>
      <c r="IGV73" s="666"/>
      <c r="IGW73" s="666"/>
      <c r="IGX73" s="666"/>
      <c r="IGY73" s="1453"/>
      <c r="IGZ73" s="1453"/>
      <c r="IHA73" s="1453"/>
      <c r="IHB73" s="1454"/>
      <c r="IHC73" s="666"/>
      <c r="IHD73" s="666"/>
      <c r="IHE73" s="666"/>
      <c r="IHF73" s="1455"/>
      <c r="IHG73" s="666"/>
      <c r="IHH73" s="666"/>
      <c r="IHI73" s="666"/>
      <c r="IHJ73" s="666"/>
      <c r="IHK73" s="666"/>
      <c r="IHL73" s="666"/>
      <c r="IHM73" s="666"/>
      <c r="IHN73" s="666"/>
      <c r="IHO73" s="666"/>
      <c r="IHP73" s="1453"/>
      <c r="IHQ73" s="1453"/>
      <c r="IHR73" s="1453"/>
      <c r="IHS73" s="1454"/>
      <c r="IHT73" s="666"/>
      <c r="IHU73" s="666"/>
      <c r="IHV73" s="666"/>
      <c r="IHW73" s="1455"/>
      <c r="IHX73" s="666"/>
      <c r="IHY73" s="666"/>
      <c r="IHZ73" s="666"/>
      <c r="IIA73" s="666"/>
      <c r="IIB73" s="666"/>
      <c r="IIC73" s="666"/>
      <c r="IID73" s="666"/>
      <c r="IIE73" s="666"/>
      <c r="IIF73" s="666"/>
      <c r="IIG73" s="1453"/>
      <c r="IIH73" s="1453"/>
      <c r="III73" s="1453"/>
      <c r="IIJ73" s="1454"/>
      <c r="IIK73" s="666"/>
      <c r="IIL73" s="666"/>
      <c r="IIM73" s="666"/>
      <c r="IIN73" s="1455"/>
      <c r="IIO73" s="666"/>
      <c r="IIP73" s="666"/>
      <c r="IIQ73" s="666"/>
      <c r="IIR73" s="666"/>
      <c r="IIS73" s="666"/>
      <c r="IIT73" s="666"/>
      <c r="IIU73" s="666"/>
      <c r="IIV73" s="666"/>
      <c r="IIW73" s="666"/>
      <c r="IIX73" s="1453"/>
      <c r="IIY73" s="1453"/>
      <c r="IIZ73" s="1453"/>
      <c r="IJA73" s="1454"/>
      <c r="IJB73" s="666"/>
      <c r="IJC73" s="666"/>
      <c r="IJD73" s="666"/>
      <c r="IJE73" s="1455"/>
      <c r="IJF73" s="666"/>
      <c r="IJG73" s="666"/>
      <c r="IJH73" s="666"/>
      <c r="IJI73" s="666"/>
      <c r="IJJ73" s="666"/>
      <c r="IJK73" s="666"/>
      <c r="IJL73" s="666"/>
      <c r="IJM73" s="666"/>
      <c r="IJN73" s="666"/>
      <c r="IJO73" s="1453"/>
      <c r="IJP73" s="1453"/>
      <c r="IJQ73" s="1453"/>
      <c r="IJR73" s="1454"/>
      <c r="IJS73" s="666"/>
      <c r="IJT73" s="666"/>
      <c r="IJU73" s="666"/>
      <c r="IJV73" s="1455"/>
      <c r="IJW73" s="666"/>
      <c r="IJX73" s="666"/>
      <c r="IJY73" s="666"/>
      <c r="IJZ73" s="666"/>
      <c r="IKA73" s="666"/>
      <c r="IKB73" s="666"/>
      <c r="IKC73" s="666"/>
      <c r="IKD73" s="666"/>
      <c r="IKE73" s="666"/>
      <c r="IKF73" s="1453"/>
      <c r="IKG73" s="1453"/>
      <c r="IKH73" s="1453"/>
      <c r="IKI73" s="1454"/>
      <c r="IKJ73" s="666"/>
      <c r="IKK73" s="666"/>
      <c r="IKL73" s="666"/>
      <c r="IKM73" s="1455"/>
      <c r="IKN73" s="666"/>
      <c r="IKO73" s="666"/>
      <c r="IKP73" s="666"/>
      <c r="IKQ73" s="666"/>
      <c r="IKR73" s="666"/>
      <c r="IKS73" s="666"/>
      <c r="IKT73" s="666"/>
      <c r="IKU73" s="666"/>
      <c r="IKV73" s="666"/>
      <c r="IKW73" s="1453"/>
      <c r="IKX73" s="1453"/>
      <c r="IKY73" s="1453"/>
      <c r="IKZ73" s="1454"/>
      <c r="ILA73" s="666"/>
      <c r="ILB73" s="666"/>
      <c r="ILC73" s="666"/>
      <c r="ILD73" s="1455"/>
      <c r="ILE73" s="666"/>
      <c r="ILF73" s="666"/>
      <c r="ILG73" s="666"/>
      <c r="ILH73" s="666"/>
      <c r="ILI73" s="666"/>
      <c r="ILJ73" s="666"/>
      <c r="ILK73" s="666"/>
      <c r="ILL73" s="666"/>
      <c r="ILM73" s="666"/>
      <c r="ILN73" s="1453"/>
      <c r="ILO73" s="1453"/>
      <c r="ILP73" s="1453"/>
      <c r="ILQ73" s="1454"/>
      <c r="ILR73" s="666"/>
      <c r="ILS73" s="666"/>
      <c r="ILT73" s="666"/>
      <c r="ILU73" s="1455"/>
      <c r="ILV73" s="666"/>
      <c r="ILW73" s="666"/>
      <c r="ILX73" s="666"/>
      <c r="ILY73" s="666"/>
      <c r="ILZ73" s="666"/>
      <c r="IMA73" s="666"/>
      <c r="IMB73" s="666"/>
      <c r="IMC73" s="666"/>
      <c r="IMD73" s="666"/>
      <c r="IME73" s="1453"/>
      <c r="IMF73" s="1453"/>
      <c r="IMG73" s="1453"/>
      <c r="IMH73" s="1454"/>
      <c r="IMI73" s="666"/>
      <c r="IMJ73" s="666"/>
      <c r="IMK73" s="666"/>
      <c r="IML73" s="1455"/>
      <c r="IMM73" s="666"/>
      <c r="IMN73" s="666"/>
      <c r="IMO73" s="666"/>
      <c r="IMP73" s="666"/>
      <c r="IMQ73" s="666"/>
      <c r="IMR73" s="666"/>
      <c r="IMS73" s="666"/>
      <c r="IMT73" s="666"/>
      <c r="IMU73" s="666"/>
      <c r="IMV73" s="1453"/>
      <c r="IMW73" s="1453"/>
      <c r="IMX73" s="1453"/>
      <c r="IMY73" s="1454"/>
      <c r="IMZ73" s="666"/>
      <c r="INA73" s="666"/>
      <c r="INB73" s="666"/>
      <c r="INC73" s="1455"/>
      <c r="IND73" s="666"/>
      <c r="INE73" s="666"/>
      <c r="INF73" s="666"/>
      <c r="ING73" s="666"/>
      <c r="INH73" s="666"/>
      <c r="INI73" s="666"/>
      <c r="INJ73" s="666"/>
      <c r="INK73" s="666"/>
      <c r="INL73" s="666"/>
      <c r="INM73" s="1453"/>
      <c r="INN73" s="1453"/>
      <c r="INO73" s="1453"/>
      <c r="INP73" s="1454"/>
      <c r="INQ73" s="666"/>
      <c r="INR73" s="666"/>
      <c r="INS73" s="666"/>
      <c r="INT73" s="1455"/>
      <c r="INU73" s="666"/>
      <c r="INV73" s="666"/>
      <c r="INW73" s="666"/>
      <c r="INX73" s="666"/>
      <c r="INY73" s="666"/>
      <c r="INZ73" s="666"/>
      <c r="IOA73" s="666"/>
      <c r="IOB73" s="666"/>
      <c r="IOC73" s="666"/>
      <c r="IOD73" s="1453"/>
      <c r="IOE73" s="1453"/>
      <c r="IOF73" s="1453"/>
      <c r="IOG73" s="1454"/>
      <c r="IOH73" s="666"/>
      <c r="IOI73" s="666"/>
      <c r="IOJ73" s="666"/>
      <c r="IOK73" s="1455"/>
      <c r="IOL73" s="666"/>
      <c r="IOM73" s="666"/>
      <c r="ION73" s="666"/>
      <c r="IOO73" s="666"/>
      <c r="IOP73" s="666"/>
      <c r="IOQ73" s="666"/>
      <c r="IOR73" s="666"/>
      <c r="IOS73" s="666"/>
      <c r="IOT73" s="666"/>
      <c r="IOU73" s="1453"/>
      <c r="IOV73" s="1453"/>
      <c r="IOW73" s="1453"/>
      <c r="IOX73" s="1454"/>
      <c r="IOY73" s="666"/>
      <c r="IOZ73" s="666"/>
      <c r="IPA73" s="666"/>
      <c r="IPB73" s="1455"/>
      <c r="IPC73" s="666"/>
      <c r="IPD73" s="666"/>
      <c r="IPE73" s="666"/>
      <c r="IPF73" s="666"/>
      <c r="IPG73" s="666"/>
      <c r="IPH73" s="666"/>
      <c r="IPI73" s="666"/>
      <c r="IPJ73" s="666"/>
      <c r="IPK73" s="666"/>
      <c r="IPL73" s="1453"/>
      <c r="IPM73" s="1453"/>
      <c r="IPN73" s="1453"/>
      <c r="IPO73" s="1454"/>
      <c r="IPP73" s="666"/>
      <c r="IPQ73" s="666"/>
      <c r="IPR73" s="666"/>
      <c r="IPS73" s="1455"/>
      <c r="IPT73" s="666"/>
      <c r="IPU73" s="666"/>
      <c r="IPV73" s="666"/>
      <c r="IPW73" s="666"/>
      <c r="IPX73" s="666"/>
      <c r="IPY73" s="666"/>
      <c r="IPZ73" s="666"/>
      <c r="IQA73" s="666"/>
      <c r="IQB73" s="666"/>
      <c r="IQC73" s="1453"/>
      <c r="IQD73" s="1453"/>
      <c r="IQE73" s="1453"/>
      <c r="IQF73" s="1454"/>
      <c r="IQG73" s="666"/>
      <c r="IQH73" s="666"/>
      <c r="IQI73" s="666"/>
      <c r="IQJ73" s="1455"/>
      <c r="IQK73" s="666"/>
      <c r="IQL73" s="666"/>
      <c r="IQM73" s="666"/>
      <c r="IQN73" s="666"/>
      <c r="IQO73" s="666"/>
      <c r="IQP73" s="666"/>
      <c r="IQQ73" s="666"/>
      <c r="IQR73" s="666"/>
      <c r="IQS73" s="666"/>
      <c r="IQT73" s="1453"/>
      <c r="IQU73" s="1453"/>
      <c r="IQV73" s="1453"/>
      <c r="IQW73" s="1454"/>
      <c r="IQX73" s="666"/>
      <c r="IQY73" s="666"/>
      <c r="IQZ73" s="666"/>
      <c r="IRA73" s="1455"/>
      <c r="IRB73" s="666"/>
      <c r="IRC73" s="666"/>
      <c r="IRD73" s="666"/>
      <c r="IRE73" s="666"/>
      <c r="IRF73" s="666"/>
      <c r="IRG73" s="666"/>
      <c r="IRH73" s="666"/>
      <c r="IRI73" s="666"/>
      <c r="IRJ73" s="666"/>
      <c r="IRK73" s="1453"/>
      <c r="IRL73" s="1453"/>
      <c r="IRM73" s="1453"/>
      <c r="IRN73" s="1454"/>
      <c r="IRO73" s="666"/>
      <c r="IRP73" s="666"/>
      <c r="IRQ73" s="666"/>
      <c r="IRR73" s="1455"/>
      <c r="IRS73" s="666"/>
      <c r="IRT73" s="666"/>
      <c r="IRU73" s="666"/>
      <c r="IRV73" s="666"/>
      <c r="IRW73" s="666"/>
      <c r="IRX73" s="666"/>
      <c r="IRY73" s="666"/>
      <c r="IRZ73" s="666"/>
      <c r="ISA73" s="666"/>
      <c r="ISB73" s="1453"/>
      <c r="ISC73" s="1453"/>
      <c r="ISD73" s="1453"/>
      <c r="ISE73" s="1454"/>
      <c r="ISF73" s="666"/>
      <c r="ISG73" s="666"/>
      <c r="ISH73" s="666"/>
      <c r="ISI73" s="1455"/>
      <c r="ISJ73" s="666"/>
      <c r="ISK73" s="666"/>
      <c r="ISL73" s="666"/>
      <c r="ISM73" s="666"/>
      <c r="ISN73" s="666"/>
      <c r="ISO73" s="666"/>
      <c r="ISP73" s="666"/>
      <c r="ISQ73" s="666"/>
      <c r="ISR73" s="666"/>
      <c r="ISS73" s="1453"/>
      <c r="IST73" s="1453"/>
      <c r="ISU73" s="1453"/>
      <c r="ISV73" s="1454"/>
      <c r="ISW73" s="666"/>
      <c r="ISX73" s="666"/>
      <c r="ISY73" s="666"/>
      <c r="ISZ73" s="1455"/>
      <c r="ITA73" s="666"/>
      <c r="ITB73" s="666"/>
      <c r="ITC73" s="666"/>
      <c r="ITD73" s="666"/>
      <c r="ITE73" s="666"/>
      <c r="ITF73" s="666"/>
      <c r="ITG73" s="666"/>
      <c r="ITH73" s="666"/>
      <c r="ITI73" s="666"/>
      <c r="ITJ73" s="1453"/>
      <c r="ITK73" s="1453"/>
      <c r="ITL73" s="1453"/>
      <c r="ITM73" s="1454"/>
      <c r="ITN73" s="666"/>
      <c r="ITO73" s="666"/>
      <c r="ITP73" s="666"/>
      <c r="ITQ73" s="1455"/>
      <c r="ITR73" s="666"/>
      <c r="ITS73" s="666"/>
      <c r="ITT73" s="666"/>
      <c r="ITU73" s="666"/>
      <c r="ITV73" s="666"/>
      <c r="ITW73" s="666"/>
      <c r="ITX73" s="666"/>
      <c r="ITY73" s="666"/>
      <c r="ITZ73" s="666"/>
      <c r="IUA73" s="1453"/>
      <c r="IUB73" s="1453"/>
      <c r="IUC73" s="1453"/>
      <c r="IUD73" s="1454"/>
      <c r="IUE73" s="666"/>
      <c r="IUF73" s="666"/>
      <c r="IUG73" s="666"/>
      <c r="IUH73" s="1455"/>
      <c r="IUI73" s="666"/>
      <c r="IUJ73" s="666"/>
      <c r="IUK73" s="666"/>
      <c r="IUL73" s="666"/>
      <c r="IUM73" s="666"/>
      <c r="IUN73" s="666"/>
      <c r="IUO73" s="666"/>
      <c r="IUP73" s="666"/>
      <c r="IUQ73" s="666"/>
      <c r="IUR73" s="1453"/>
      <c r="IUS73" s="1453"/>
      <c r="IUT73" s="1453"/>
      <c r="IUU73" s="1454"/>
      <c r="IUV73" s="666"/>
      <c r="IUW73" s="666"/>
      <c r="IUX73" s="666"/>
      <c r="IUY73" s="1455"/>
      <c r="IUZ73" s="666"/>
      <c r="IVA73" s="666"/>
      <c r="IVB73" s="666"/>
      <c r="IVC73" s="666"/>
      <c r="IVD73" s="666"/>
      <c r="IVE73" s="666"/>
      <c r="IVF73" s="666"/>
      <c r="IVG73" s="666"/>
      <c r="IVH73" s="666"/>
      <c r="IVI73" s="1453"/>
      <c r="IVJ73" s="1453"/>
      <c r="IVK73" s="1453"/>
      <c r="IVL73" s="1454"/>
      <c r="IVM73" s="666"/>
      <c r="IVN73" s="666"/>
      <c r="IVO73" s="666"/>
      <c r="IVP73" s="1455"/>
      <c r="IVQ73" s="666"/>
      <c r="IVR73" s="666"/>
      <c r="IVS73" s="666"/>
      <c r="IVT73" s="666"/>
      <c r="IVU73" s="666"/>
      <c r="IVV73" s="666"/>
      <c r="IVW73" s="666"/>
      <c r="IVX73" s="666"/>
      <c r="IVY73" s="666"/>
      <c r="IVZ73" s="1453"/>
      <c r="IWA73" s="1453"/>
      <c r="IWB73" s="1453"/>
      <c r="IWC73" s="1454"/>
      <c r="IWD73" s="666"/>
      <c r="IWE73" s="666"/>
      <c r="IWF73" s="666"/>
      <c r="IWG73" s="1455"/>
      <c r="IWH73" s="666"/>
      <c r="IWI73" s="666"/>
      <c r="IWJ73" s="666"/>
      <c r="IWK73" s="666"/>
      <c r="IWL73" s="666"/>
      <c r="IWM73" s="666"/>
      <c r="IWN73" s="666"/>
      <c r="IWO73" s="666"/>
      <c r="IWP73" s="666"/>
      <c r="IWQ73" s="1453"/>
      <c r="IWR73" s="1453"/>
      <c r="IWS73" s="1453"/>
      <c r="IWT73" s="1454"/>
      <c r="IWU73" s="666"/>
      <c r="IWV73" s="666"/>
      <c r="IWW73" s="666"/>
      <c r="IWX73" s="1455"/>
      <c r="IWY73" s="666"/>
      <c r="IWZ73" s="666"/>
      <c r="IXA73" s="666"/>
      <c r="IXB73" s="666"/>
      <c r="IXC73" s="666"/>
      <c r="IXD73" s="666"/>
      <c r="IXE73" s="666"/>
      <c r="IXF73" s="666"/>
      <c r="IXG73" s="666"/>
      <c r="IXH73" s="1453"/>
      <c r="IXI73" s="1453"/>
      <c r="IXJ73" s="1453"/>
      <c r="IXK73" s="1454"/>
      <c r="IXL73" s="666"/>
      <c r="IXM73" s="666"/>
      <c r="IXN73" s="666"/>
      <c r="IXO73" s="1455"/>
      <c r="IXP73" s="666"/>
      <c r="IXQ73" s="666"/>
      <c r="IXR73" s="666"/>
      <c r="IXS73" s="666"/>
      <c r="IXT73" s="666"/>
      <c r="IXU73" s="666"/>
      <c r="IXV73" s="666"/>
      <c r="IXW73" s="666"/>
      <c r="IXX73" s="666"/>
      <c r="IXY73" s="1453"/>
      <c r="IXZ73" s="1453"/>
      <c r="IYA73" s="1453"/>
      <c r="IYB73" s="1454"/>
      <c r="IYC73" s="666"/>
      <c r="IYD73" s="666"/>
      <c r="IYE73" s="666"/>
      <c r="IYF73" s="1455"/>
      <c r="IYG73" s="666"/>
      <c r="IYH73" s="666"/>
      <c r="IYI73" s="666"/>
      <c r="IYJ73" s="666"/>
      <c r="IYK73" s="666"/>
      <c r="IYL73" s="666"/>
      <c r="IYM73" s="666"/>
      <c r="IYN73" s="666"/>
      <c r="IYO73" s="666"/>
      <c r="IYP73" s="1453"/>
      <c r="IYQ73" s="1453"/>
      <c r="IYR73" s="1453"/>
      <c r="IYS73" s="1454"/>
      <c r="IYT73" s="666"/>
      <c r="IYU73" s="666"/>
      <c r="IYV73" s="666"/>
      <c r="IYW73" s="1455"/>
      <c r="IYX73" s="666"/>
      <c r="IYY73" s="666"/>
      <c r="IYZ73" s="666"/>
      <c r="IZA73" s="666"/>
      <c r="IZB73" s="666"/>
      <c r="IZC73" s="666"/>
      <c r="IZD73" s="666"/>
      <c r="IZE73" s="666"/>
      <c r="IZF73" s="666"/>
      <c r="IZG73" s="1453"/>
      <c r="IZH73" s="1453"/>
      <c r="IZI73" s="1453"/>
      <c r="IZJ73" s="1454"/>
      <c r="IZK73" s="666"/>
      <c r="IZL73" s="666"/>
      <c r="IZM73" s="666"/>
      <c r="IZN73" s="1455"/>
      <c r="IZO73" s="666"/>
      <c r="IZP73" s="666"/>
      <c r="IZQ73" s="666"/>
      <c r="IZR73" s="666"/>
      <c r="IZS73" s="666"/>
      <c r="IZT73" s="666"/>
      <c r="IZU73" s="666"/>
      <c r="IZV73" s="666"/>
      <c r="IZW73" s="666"/>
      <c r="IZX73" s="1453"/>
      <c r="IZY73" s="1453"/>
      <c r="IZZ73" s="1453"/>
      <c r="JAA73" s="1454"/>
      <c r="JAB73" s="666"/>
      <c r="JAC73" s="666"/>
      <c r="JAD73" s="666"/>
      <c r="JAE73" s="1455"/>
      <c r="JAF73" s="666"/>
      <c r="JAG73" s="666"/>
      <c r="JAH73" s="666"/>
      <c r="JAI73" s="666"/>
      <c r="JAJ73" s="666"/>
      <c r="JAK73" s="666"/>
      <c r="JAL73" s="666"/>
      <c r="JAM73" s="666"/>
      <c r="JAN73" s="666"/>
      <c r="JAO73" s="1453"/>
      <c r="JAP73" s="1453"/>
      <c r="JAQ73" s="1453"/>
      <c r="JAR73" s="1454"/>
      <c r="JAS73" s="666"/>
      <c r="JAT73" s="666"/>
      <c r="JAU73" s="666"/>
      <c r="JAV73" s="1455"/>
      <c r="JAW73" s="666"/>
      <c r="JAX73" s="666"/>
      <c r="JAY73" s="666"/>
      <c r="JAZ73" s="666"/>
      <c r="JBA73" s="666"/>
      <c r="JBB73" s="666"/>
      <c r="JBC73" s="666"/>
      <c r="JBD73" s="666"/>
      <c r="JBE73" s="666"/>
      <c r="JBF73" s="1453"/>
      <c r="JBG73" s="1453"/>
      <c r="JBH73" s="1453"/>
      <c r="JBI73" s="1454"/>
      <c r="JBJ73" s="666"/>
      <c r="JBK73" s="666"/>
      <c r="JBL73" s="666"/>
      <c r="JBM73" s="1455"/>
      <c r="JBN73" s="666"/>
      <c r="JBO73" s="666"/>
      <c r="JBP73" s="666"/>
      <c r="JBQ73" s="666"/>
      <c r="JBR73" s="666"/>
      <c r="JBS73" s="666"/>
      <c r="JBT73" s="666"/>
      <c r="JBU73" s="666"/>
      <c r="JBV73" s="666"/>
      <c r="JBW73" s="1453"/>
      <c r="JBX73" s="1453"/>
      <c r="JBY73" s="1453"/>
      <c r="JBZ73" s="1454"/>
      <c r="JCA73" s="666"/>
      <c r="JCB73" s="666"/>
      <c r="JCC73" s="666"/>
      <c r="JCD73" s="1455"/>
      <c r="JCE73" s="666"/>
      <c r="JCF73" s="666"/>
      <c r="JCG73" s="666"/>
      <c r="JCH73" s="666"/>
      <c r="JCI73" s="666"/>
      <c r="JCJ73" s="666"/>
      <c r="JCK73" s="666"/>
      <c r="JCL73" s="666"/>
      <c r="JCM73" s="666"/>
      <c r="JCN73" s="1453"/>
      <c r="JCO73" s="1453"/>
      <c r="JCP73" s="1453"/>
      <c r="JCQ73" s="1454"/>
      <c r="JCR73" s="666"/>
      <c r="JCS73" s="666"/>
      <c r="JCT73" s="666"/>
      <c r="JCU73" s="1455"/>
      <c r="JCV73" s="666"/>
      <c r="JCW73" s="666"/>
      <c r="JCX73" s="666"/>
      <c r="JCY73" s="666"/>
      <c r="JCZ73" s="666"/>
      <c r="JDA73" s="666"/>
      <c r="JDB73" s="666"/>
      <c r="JDC73" s="666"/>
      <c r="JDD73" s="666"/>
      <c r="JDE73" s="1453"/>
      <c r="JDF73" s="1453"/>
      <c r="JDG73" s="1453"/>
      <c r="JDH73" s="1454"/>
      <c r="JDI73" s="666"/>
      <c r="JDJ73" s="666"/>
      <c r="JDK73" s="666"/>
      <c r="JDL73" s="1455"/>
      <c r="JDM73" s="666"/>
      <c r="JDN73" s="666"/>
      <c r="JDO73" s="666"/>
      <c r="JDP73" s="666"/>
      <c r="JDQ73" s="666"/>
      <c r="JDR73" s="666"/>
      <c r="JDS73" s="666"/>
      <c r="JDT73" s="666"/>
      <c r="JDU73" s="666"/>
      <c r="JDV73" s="1453"/>
      <c r="JDW73" s="1453"/>
      <c r="JDX73" s="1453"/>
      <c r="JDY73" s="1454"/>
      <c r="JDZ73" s="666"/>
      <c r="JEA73" s="666"/>
      <c r="JEB73" s="666"/>
      <c r="JEC73" s="1455"/>
      <c r="JED73" s="666"/>
      <c r="JEE73" s="666"/>
      <c r="JEF73" s="666"/>
      <c r="JEG73" s="666"/>
      <c r="JEH73" s="666"/>
      <c r="JEI73" s="666"/>
      <c r="JEJ73" s="666"/>
      <c r="JEK73" s="666"/>
      <c r="JEL73" s="666"/>
      <c r="JEM73" s="1453"/>
      <c r="JEN73" s="1453"/>
      <c r="JEO73" s="1453"/>
      <c r="JEP73" s="1454"/>
      <c r="JEQ73" s="666"/>
      <c r="JER73" s="666"/>
      <c r="JES73" s="666"/>
      <c r="JET73" s="1455"/>
      <c r="JEU73" s="666"/>
      <c r="JEV73" s="666"/>
      <c r="JEW73" s="666"/>
      <c r="JEX73" s="666"/>
      <c r="JEY73" s="666"/>
      <c r="JEZ73" s="666"/>
      <c r="JFA73" s="666"/>
      <c r="JFB73" s="666"/>
      <c r="JFC73" s="666"/>
      <c r="JFD73" s="1453"/>
      <c r="JFE73" s="1453"/>
      <c r="JFF73" s="1453"/>
      <c r="JFG73" s="1454"/>
      <c r="JFH73" s="666"/>
      <c r="JFI73" s="666"/>
      <c r="JFJ73" s="666"/>
      <c r="JFK73" s="1455"/>
      <c r="JFL73" s="666"/>
      <c r="JFM73" s="666"/>
      <c r="JFN73" s="666"/>
      <c r="JFO73" s="666"/>
      <c r="JFP73" s="666"/>
      <c r="JFQ73" s="666"/>
      <c r="JFR73" s="666"/>
      <c r="JFS73" s="666"/>
      <c r="JFT73" s="666"/>
      <c r="JFU73" s="1453"/>
      <c r="JFV73" s="1453"/>
      <c r="JFW73" s="1453"/>
      <c r="JFX73" s="1454"/>
      <c r="JFY73" s="666"/>
      <c r="JFZ73" s="666"/>
      <c r="JGA73" s="666"/>
      <c r="JGB73" s="1455"/>
      <c r="JGC73" s="666"/>
      <c r="JGD73" s="666"/>
      <c r="JGE73" s="666"/>
      <c r="JGF73" s="666"/>
      <c r="JGG73" s="666"/>
      <c r="JGH73" s="666"/>
      <c r="JGI73" s="666"/>
      <c r="JGJ73" s="666"/>
      <c r="JGK73" s="666"/>
      <c r="JGL73" s="1453"/>
      <c r="JGM73" s="1453"/>
      <c r="JGN73" s="1453"/>
      <c r="JGO73" s="1454"/>
      <c r="JGP73" s="666"/>
      <c r="JGQ73" s="666"/>
      <c r="JGR73" s="666"/>
      <c r="JGS73" s="1455"/>
      <c r="JGT73" s="666"/>
      <c r="JGU73" s="666"/>
      <c r="JGV73" s="666"/>
      <c r="JGW73" s="666"/>
      <c r="JGX73" s="666"/>
      <c r="JGY73" s="666"/>
      <c r="JGZ73" s="666"/>
      <c r="JHA73" s="666"/>
      <c r="JHB73" s="666"/>
      <c r="JHC73" s="1453"/>
      <c r="JHD73" s="1453"/>
      <c r="JHE73" s="1453"/>
      <c r="JHF73" s="1454"/>
      <c r="JHG73" s="666"/>
      <c r="JHH73" s="666"/>
      <c r="JHI73" s="666"/>
      <c r="JHJ73" s="1455"/>
      <c r="JHK73" s="666"/>
      <c r="JHL73" s="666"/>
      <c r="JHM73" s="666"/>
      <c r="JHN73" s="666"/>
      <c r="JHO73" s="666"/>
      <c r="JHP73" s="666"/>
      <c r="JHQ73" s="666"/>
      <c r="JHR73" s="666"/>
      <c r="JHS73" s="666"/>
      <c r="JHT73" s="1453"/>
      <c r="JHU73" s="1453"/>
      <c r="JHV73" s="1453"/>
      <c r="JHW73" s="1454"/>
      <c r="JHX73" s="666"/>
      <c r="JHY73" s="666"/>
      <c r="JHZ73" s="666"/>
      <c r="JIA73" s="1455"/>
      <c r="JIB73" s="666"/>
      <c r="JIC73" s="666"/>
      <c r="JID73" s="666"/>
      <c r="JIE73" s="666"/>
      <c r="JIF73" s="666"/>
      <c r="JIG73" s="666"/>
      <c r="JIH73" s="666"/>
      <c r="JII73" s="666"/>
      <c r="JIJ73" s="666"/>
      <c r="JIK73" s="1453"/>
      <c r="JIL73" s="1453"/>
      <c r="JIM73" s="1453"/>
      <c r="JIN73" s="1454"/>
      <c r="JIO73" s="666"/>
      <c r="JIP73" s="666"/>
      <c r="JIQ73" s="666"/>
      <c r="JIR73" s="1455"/>
      <c r="JIS73" s="666"/>
      <c r="JIT73" s="666"/>
      <c r="JIU73" s="666"/>
      <c r="JIV73" s="666"/>
      <c r="JIW73" s="666"/>
      <c r="JIX73" s="666"/>
      <c r="JIY73" s="666"/>
      <c r="JIZ73" s="666"/>
      <c r="JJA73" s="666"/>
      <c r="JJB73" s="1453"/>
      <c r="JJC73" s="1453"/>
      <c r="JJD73" s="1453"/>
      <c r="JJE73" s="1454"/>
      <c r="JJF73" s="666"/>
      <c r="JJG73" s="666"/>
      <c r="JJH73" s="666"/>
      <c r="JJI73" s="1455"/>
      <c r="JJJ73" s="666"/>
      <c r="JJK73" s="666"/>
      <c r="JJL73" s="666"/>
      <c r="JJM73" s="666"/>
      <c r="JJN73" s="666"/>
      <c r="JJO73" s="666"/>
      <c r="JJP73" s="666"/>
      <c r="JJQ73" s="666"/>
      <c r="JJR73" s="666"/>
      <c r="JJS73" s="1453"/>
      <c r="JJT73" s="1453"/>
      <c r="JJU73" s="1453"/>
      <c r="JJV73" s="1454"/>
      <c r="JJW73" s="666"/>
      <c r="JJX73" s="666"/>
      <c r="JJY73" s="666"/>
      <c r="JJZ73" s="1455"/>
      <c r="JKA73" s="666"/>
      <c r="JKB73" s="666"/>
      <c r="JKC73" s="666"/>
      <c r="JKD73" s="666"/>
      <c r="JKE73" s="666"/>
      <c r="JKF73" s="666"/>
      <c r="JKG73" s="666"/>
      <c r="JKH73" s="666"/>
      <c r="JKI73" s="666"/>
      <c r="JKJ73" s="1453"/>
      <c r="JKK73" s="1453"/>
      <c r="JKL73" s="1453"/>
      <c r="JKM73" s="1454"/>
      <c r="JKN73" s="666"/>
      <c r="JKO73" s="666"/>
      <c r="JKP73" s="666"/>
      <c r="JKQ73" s="1455"/>
      <c r="JKR73" s="666"/>
      <c r="JKS73" s="666"/>
      <c r="JKT73" s="666"/>
      <c r="JKU73" s="666"/>
      <c r="JKV73" s="666"/>
      <c r="JKW73" s="666"/>
      <c r="JKX73" s="666"/>
      <c r="JKY73" s="666"/>
      <c r="JKZ73" s="666"/>
      <c r="JLA73" s="1453"/>
      <c r="JLB73" s="1453"/>
      <c r="JLC73" s="1453"/>
      <c r="JLD73" s="1454"/>
      <c r="JLE73" s="666"/>
      <c r="JLF73" s="666"/>
      <c r="JLG73" s="666"/>
      <c r="JLH73" s="1455"/>
      <c r="JLI73" s="666"/>
      <c r="JLJ73" s="666"/>
      <c r="JLK73" s="666"/>
      <c r="JLL73" s="666"/>
      <c r="JLM73" s="666"/>
      <c r="JLN73" s="666"/>
      <c r="JLO73" s="666"/>
      <c r="JLP73" s="666"/>
      <c r="JLQ73" s="666"/>
      <c r="JLR73" s="1453"/>
      <c r="JLS73" s="1453"/>
      <c r="JLT73" s="1453"/>
      <c r="JLU73" s="1454"/>
      <c r="JLV73" s="666"/>
      <c r="JLW73" s="666"/>
      <c r="JLX73" s="666"/>
      <c r="JLY73" s="1455"/>
      <c r="JLZ73" s="666"/>
      <c r="JMA73" s="666"/>
      <c r="JMB73" s="666"/>
      <c r="JMC73" s="666"/>
      <c r="JMD73" s="666"/>
      <c r="JME73" s="666"/>
      <c r="JMF73" s="666"/>
      <c r="JMG73" s="666"/>
      <c r="JMH73" s="666"/>
      <c r="JMI73" s="1453"/>
      <c r="JMJ73" s="1453"/>
      <c r="JMK73" s="1453"/>
      <c r="JML73" s="1454"/>
      <c r="JMM73" s="666"/>
      <c r="JMN73" s="666"/>
      <c r="JMO73" s="666"/>
      <c r="JMP73" s="1455"/>
      <c r="JMQ73" s="666"/>
      <c r="JMR73" s="666"/>
      <c r="JMS73" s="666"/>
      <c r="JMT73" s="666"/>
      <c r="JMU73" s="666"/>
      <c r="JMV73" s="666"/>
      <c r="JMW73" s="666"/>
      <c r="JMX73" s="666"/>
      <c r="JMY73" s="666"/>
      <c r="JMZ73" s="1453"/>
      <c r="JNA73" s="1453"/>
      <c r="JNB73" s="1453"/>
      <c r="JNC73" s="1454"/>
      <c r="JND73" s="666"/>
      <c r="JNE73" s="666"/>
      <c r="JNF73" s="666"/>
      <c r="JNG73" s="1455"/>
      <c r="JNH73" s="666"/>
      <c r="JNI73" s="666"/>
      <c r="JNJ73" s="666"/>
      <c r="JNK73" s="666"/>
      <c r="JNL73" s="666"/>
      <c r="JNM73" s="666"/>
      <c r="JNN73" s="666"/>
      <c r="JNO73" s="666"/>
      <c r="JNP73" s="666"/>
      <c r="JNQ73" s="1453"/>
      <c r="JNR73" s="1453"/>
      <c r="JNS73" s="1453"/>
      <c r="JNT73" s="1454"/>
      <c r="JNU73" s="666"/>
      <c r="JNV73" s="666"/>
      <c r="JNW73" s="666"/>
      <c r="JNX73" s="1455"/>
      <c r="JNY73" s="666"/>
      <c r="JNZ73" s="666"/>
      <c r="JOA73" s="666"/>
      <c r="JOB73" s="666"/>
      <c r="JOC73" s="666"/>
      <c r="JOD73" s="666"/>
      <c r="JOE73" s="666"/>
      <c r="JOF73" s="666"/>
      <c r="JOG73" s="666"/>
      <c r="JOH73" s="1453"/>
      <c r="JOI73" s="1453"/>
      <c r="JOJ73" s="1453"/>
      <c r="JOK73" s="1454"/>
      <c r="JOL73" s="666"/>
      <c r="JOM73" s="666"/>
      <c r="JON73" s="666"/>
      <c r="JOO73" s="1455"/>
      <c r="JOP73" s="666"/>
      <c r="JOQ73" s="666"/>
      <c r="JOR73" s="666"/>
      <c r="JOS73" s="666"/>
      <c r="JOT73" s="666"/>
      <c r="JOU73" s="666"/>
      <c r="JOV73" s="666"/>
      <c r="JOW73" s="666"/>
      <c r="JOX73" s="666"/>
      <c r="JOY73" s="1453"/>
      <c r="JOZ73" s="1453"/>
      <c r="JPA73" s="1453"/>
      <c r="JPB73" s="1454"/>
      <c r="JPC73" s="666"/>
      <c r="JPD73" s="666"/>
      <c r="JPE73" s="666"/>
      <c r="JPF73" s="1455"/>
      <c r="JPG73" s="666"/>
      <c r="JPH73" s="666"/>
      <c r="JPI73" s="666"/>
      <c r="JPJ73" s="666"/>
      <c r="JPK73" s="666"/>
      <c r="JPL73" s="666"/>
      <c r="JPM73" s="666"/>
      <c r="JPN73" s="666"/>
      <c r="JPO73" s="666"/>
      <c r="JPP73" s="1453"/>
      <c r="JPQ73" s="1453"/>
      <c r="JPR73" s="1453"/>
      <c r="JPS73" s="1454"/>
      <c r="JPT73" s="666"/>
      <c r="JPU73" s="666"/>
      <c r="JPV73" s="666"/>
      <c r="JPW73" s="1455"/>
      <c r="JPX73" s="666"/>
      <c r="JPY73" s="666"/>
      <c r="JPZ73" s="666"/>
      <c r="JQA73" s="666"/>
      <c r="JQB73" s="666"/>
      <c r="JQC73" s="666"/>
      <c r="JQD73" s="666"/>
      <c r="JQE73" s="666"/>
      <c r="JQF73" s="666"/>
      <c r="JQG73" s="1453"/>
      <c r="JQH73" s="1453"/>
      <c r="JQI73" s="1453"/>
      <c r="JQJ73" s="1454"/>
      <c r="JQK73" s="666"/>
      <c r="JQL73" s="666"/>
      <c r="JQM73" s="666"/>
      <c r="JQN73" s="1455"/>
      <c r="JQO73" s="666"/>
      <c r="JQP73" s="666"/>
      <c r="JQQ73" s="666"/>
      <c r="JQR73" s="666"/>
      <c r="JQS73" s="666"/>
      <c r="JQT73" s="666"/>
      <c r="JQU73" s="666"/>
      <c r="JQV73" s="666"/>
      <c r="JQW73" s="666"/>
      <c r="JQX73" s="1453"/>
      <c r="JQY73" s="1453"/>
      <c r="JQZ73" s="1453"/>
      <c r="JRA73" s="1454"/>
      <c r="JRB73" s="666"/>
      <c r="JRC73" s="666"/>
      <c r="JRD73" s="666"/>
      <c r="JRE73" s="1455"/>
      <c r="JRF73" s="666"/>
      <c r="JRG73" s="666"/>
      <c r="JRH73" s="666"/>
      <c r="JRI73" s="666"/>
      <c r="JRJ73" s="666"/>
      <c r="JRK73" s="666"/>
      <c r="JRL73" s="666"/>
      <c r="JRM73" s="666"/>
      <c r="JRN73" s="666"/>
      <c r="JRO73" s="1453"/>
      <c r="JRP73" s="1453"/>
      <c r="JRQ73" s="1453"/>
      <c r="JRR73" s="1454"/>
      <c r="JRS73" s="666"/>
      <c r="JRT73" s="666"/>
      <c r="JRU73" s="666"/>
      <c r="JRV73" s="1455"/>
      <c r="JRW73" s="666"/>
      <c r="JRX73" s="666"/>
      <c r="JRY73" s="666"/>
      <c r="JRZ73" s="666"/>
      <c r="JSA73" s="666"/>
      <c r="JSB73" s="666"/>
      <c r="JSC73" s="666"/>
      <c r="JSD73" s="666"/>
      <c r="JSE73" s="666"/>
      <c r="JSF73" s="1453"/>
      <c r="JSG73" s="1453"/>
      <c r="JSH73" s="1453"/>
      <c r="JSI73" s="1454"/>
      <c r="JSJ73" s="666"/>
      <c r="JSK73" s="666"/>
      <c r="JSL73" s="666"/>
      <c r="JSM73" s="1455"/>
      <c r="JSN73" s="666"/>
      <c r="JSO73" s="666"/>
      <c r="JSP73" s="666"/>
      <c r="JSQ73" s="666"/>
      <c r="JSR73" s="666"/>
      <c r="JSS73" s="666"/>
      <c r="JST73" s="666"/>
      <c r="JSU73" s="666"/>
      <c r="JSV73" s="666"/>
      <c r="JSW73" s="1453"/>
      <c r="JSX73" s="1453"/>
      <c r="JSY73" s="1453"/>
      <c r="JSZ73" s="1454"/>
      <c r="JTA73" s="666"/>
      <c r="JTB73" s="666"/>
      <c r="JTC73" s="666"/>
      <c r="JTD73" s="1455"/>
      <c r="JTE73" s="666"/>
      <c r="JTF73" s="666"/>
      <c r="JTG73" s="666"/>
      <c r="JTH73" s="666"/>
      <c r="JTI73" s="666"/>
      <c r="JTJ73" s="666"/>
      <c r="JTK73" s="666"/>
      <c r="JTL73" s="666"/>
      <c r="JTM73" s="666"/>
      <c r="JTN73" s="1453"/>
      <c r="JTO73" s="1453"/>
      <c r="JTP73" s="1453"/>
      <c r="JTQ73" s="1454"/>
      <c r="JTR73" s="666"/>
      <c r="JTS73" s="666"/>
      <c r="JTT73" s="666"/>
      <c r="JTU73" s="1455"/>
      <c r="JTV73" s="666"/>
      <c r="JTW73" s="666"/>
      <c r="JTX73" s="666"/>
      <c r="JTY73" s="666"/>
      <c r="JTZ73" s="666"/>
      <c r="JUA73" s="666"/>
      <c r="JUB73" s="666"/>
      <c r="JUC73" s="666"/>
      <c r="JUD73" s="666"/>
      <c r="JUE73" s="1453"/>
      <c r="JUF73" s="1453"/>
      <c r="JUG73" s="1453"/>
      <c r="JUH73" s="1454"/>
      <c r="JUI73" s="666"/>
      <c r="JUJ73" s="666"/>
      <c r="JUK73" s="666"/>
      <c r="JUL73" s="1455"/>
      <c r="JUM73" s="666"/>
      <c r="JUN73" s="666"/>
      <c r="JUO73" s="666"/>
      <c r="JUP73" s="666"/>
      <c r="JUQ73" s="666"/>
      <c r="JUR73" s="666"/>
      <c r="JUS73" s="666"/>
      <c r="JUT73" s="666"/>
      <c r="JUU73" s="666"/>
      <c r="JUV73" s="1453"/>
      <c r="JUW73" s="1453"/>
      <c r="JUX73" s="1453"/>
      <c r="JUY73" s="1454"/>
      <c r="JUZ73" s="666"/>
      <c r="JVA73" s="666"/>
      <c r="JVB73" s="666"/>
      <c r="JVC73" s="1455"/>
      <c r="JVD73" s="666"/>
      <c r="JVE73" s="666"/>
      <c r="JVF73" s="666"/>
      <c r="JVG73" s="666"/>
      <c r="JVH73" s="666"/>
      <c r="JVI73" s="666"/>
      <c r="JVJ73" s="666"/>
      <c r="JVK73" s="666"/>
      <c r="JVL73" s="666"/>
      <c r="JVM73" s="1453"/>
      <c r="JVN73" s="1453"/>
      <c r="JVO73" s="1453"/>
      <c r="JVP73" s="1454"/>
      <c r="JVQ73" s="666"/>
      <c r="JVR73" s="666"/>
      <c r="JVS73" s="666"/>
      <c r="JVT73" s="1455"/>
      <c r="JVU73" s="666"/>
      <c r="JVV73" s="666"/>
      <c r="JVW73" s="666"/>
      <c r="JVX73" s="666"/>
      <c r="JVY73" s="666"/>
      <c r="JVZ73" s="666"/>
      <c r="JWA73" s="666"/>
      <c r="JWB73" s="666"/>
      <c r="JWC73" s="666"/>
      <c r="JWD73" s="1453"/>
      <c r="JWE73" s="1453"/>
      <c r="JWF73" s="1453"/>
      <c r="JWG73" s="1454"/>
      <c r="JWH73" s="666"/>
      <c r="JWI73" s="666"/>
      <c r="JWJ73" s="666"/>
      <c r="JWK73" s="1455"/>
      <c r="JWL73" s="666"/>
      <c r="JWM73" s="666"/>
      <c r="JWN73" s="666"/>
      <c r="JWO73" s="666"/>
      <c r="JWP73" s="666"/>
      <c r="JWQ73" s="666"/>
      <c r="JWR73" s="666"/>
      <c r="JWS73" s="666"/>
      <c r="JWT73" s="666"/>
      <c r="JWU73" s="1453"/>
      <c r="JWV73" s="1453"/>
      <c r="JWW73" s="1453"/>
      <c r="JWX73" s="1454"/>
      <c r="JWY73" s="666"/>
      <c r="JWZ73" s="666"/>
      <c r="JXA73" s="666"/>
      <c r="JXB73" s="1455"/>
      <c r="JXC73" s="666"/>
      <c r="JXD73" s="666"/>
      <c r="JXE73" s="666"/>
      <c r="JXF73" s="666"/>
      <c r="JXG73" s="666"/>
      <c r="JXH73" s="666"/>
      <c r="JXI73" s="666"/>
      <c r="JXJ73" s="666"/>
      <c r="JXK73" s="666"/>
      <c r="JXL73" s="1453"/>
      <c r="JXM73" s="1453"/>
      <c r="JXN73" s="1453"/>
      <c r="JXO73" s="1454"/>
      <c r="JXP73" s="666"/>
      <c r="JXQ73" s="666"/>
      <c r="JXR73" s="666"/>
      <c r="JXS73" s="1455"/>
      <c r="JXT73" s="666"/>
      <c r="JXU73" s="666"/>
      <c r="JXV73" s="666"/>
      <c r="JXW73" s="666"/>
      <c r="JXX73" s="666"/>
      <c r="JXY73" s="666"/>
      <c r="JXZ73" s="666"/>
      <c r="JYA73" s="666"/>
      <c r="JYB73" s="666"/>
      <c r="JYC73" s="1453"/>
      <c r="JYD73" s="1453"/>
      <c r="JYE73" s="1453"/>
      <c r="JYF73" s="1454"/>
      <c r="JYG73" s="666"/>
      <c r="JYH73" s="666"/>
      <c r="JYI73" s="666"/>
      <c r="JYJ73" s="1455"/>
      <c r="JYK73" s="666"/>
      <c r="JYL73" s="666"/>
      <c r="JYM73" s="666"/>
      <c r="JYN73" s="666"/>
      <c r="JYO73" s="666"/>
      <c r="JYP73" s="666"/>
      <c r="JYQ73" s="666"/>
      <c r="JYR73" s="666"/>
      <c r="JYS73" s="666"/>
      <c r="JYT73" s="1453"/>
      <c r="JYU73" s="1453"/>
      <c r="JYV73" s="1453"/>
      <c r="JYW73" s="1454"/>
      <c r="JYX73" s="666"/>
      <c r="JYY73" s="666"/>
      <c r="JYZ73" s="666"/>
      <c r="JZA73" s="1455"/>
      <c r="JZB73" s="666"/>
      <c r="JZC73" s="666"/>
      <c r="JZD73" s="666"/>
      <c r="JZE73" s="666"/>
      <c r="JZF73" s="666"/>
      <c r="JZG73" s="666"/>
      <c r="JZH73" s="666"/>
      <c r="JZI73" s="666"/>
      <c r="JZJ73" s="666"/>
      <c r="JZK73" s="1453"/>
      <c r="JZL73" s="1453"/>
      <c r="JZM73" s="1453"/>
      <c r="JZN73" s="1454"/>
      <c r="JZO73" s="666"/>
      <c r="JZP73" s="666"/>
      <c r="JZQ73" s="666"/>
      <c r="JZR73" s="1455"/>
      <c r="JZS73" s="666"/>
      <c r="JZT73" s="666"/>
      <c r="JZU73" s="666"/>
      <c r="JZV73" s="666"/>
      <c r="JZW73" s="666"/>
      <c r="JZX73" s="666"/>
      <c r="JZY73" s="666"/>
      <c r="JZZ73" s="666"/>
      <c r="KAA73" s="666"/>
      <c r="KAB73" s="1453"/>
      <c r="KAC73" s="1453"/>
      <c r="KAD73" s="1453"/>
      <c r="KAE73" s="1454"/>
      <c r="KAF73" s="666"/>
      <c r="KAG73" s="666"/>
      <c r="KAH73" s="666"/>
      <c r="KAI73" s="1455"/>
      <c r="KAJ73" s="666"/>
      <c r="KAK73" s="666"/>
      <c r="KAL73" s="666"/>
      <c r="KAM73" s="666"/>
      <c r="KAN73" s="666"/>
      <c r="KAO73" s="666"/>
      <c r="KAP73" s="666"/>
      <c r="KAQ73" s="666"/>
      <c r="KAR73" s="666"/>
      <c r="KAS73" s="1453"/>
      <c r="KAT73" s="1453"/>
      <c r="KAU73" s="1453"/>
      <c r="KAV73" s="1454"/>
      <c r="KAW73" s="666"/>
      <c r="KAX73" s="666"/>
      <c r="KAY73" s="666"/>
      <c r="KAZ73" s="1455"/>
      <c r="KBA73" s="666"/>
      <c r="KBB73" s="666"/>
      <c r="KBC73" s="666"/>
      <c r="KBD73" s="666"/>
      <c r="KBE73" s="666"/>
      <c r="KBF73" s="666"/>
      <c r="KBG73" s="666"/>
      <c r="KBH73" s="666"/>
      <c r="KBI73" s="666"/>
      <c r="KBJ73" s="1453"/>
      <c r="KBK73" s="1453"/>
      <c r="KBL73" s="1453"/>
      <c r="KBM73" s="1454"/>
      <c r="KBN73" s="666"/>
      <c r="KBO73" s="666"/>
      <c r="KBP73" s="666"/>
      <c r="KBQ73" s="1455"/>
      <c r="KBR73" s="666"/>
      <c r="KBS73" s="666"/>
      <c r="KBT73" s="666"/>
      <c r="KBU73" s="666"/>
      <c r="KBV73" s="666"/>
      <c r="KBW73" s="666"/>
      <c r="KBX73" s="666"/>
      <c r="KBY73" s="666"/>
      <c r="KBZ73" s="666"/>
      <c r="KCA73" s="1453"/>
      <c r="KCB73" s="1453"/>
      <c r="KCC73" s="1453"/>
      <c r="KCD73" s="1454"/>
      <c r="KCE73" s="666"/>
      <c r="KCF73" s="666"/>
      <c r="KCG73" s="666"/>
      <c r="KCH73" s="1455"/>
      <c r="KCI73" s="666"/>
      <c r="KCJ73" s="666"/>
      <c r="KCK73" s="666"/>
      <c r="KCL73" s="666"/>
      <c r="KCM73" s="666"/>
      <c r="KCN73" s="666"/>
      <c r="KCO73" s="666"/>
      <c r="KCP73" s="666"/>
      <c r="KCQ73" s="666"/>
      <c r="KCR73" s="1453"/>
      <c r="KCS73" s="1453"/>
      <c r="KCT73" s="1453"/>
      <c r="KCU73" s="1454"/>
      <c r="KCV73" s="666"/>
      <c r="KCW73" s="666"/>
      <c r="KCX73" s="666"/>
      <c r="KCY73" s="1455"/>
      <c r="KCZ73" s="666"/>
      <c r="KDA73" s="666"/>
      <c r="KDB73" s="666"/>
      <c r="KDC73" s="666"/>
      <c r="KDD73" s="666"/>
      <c r="KDE73" s="666"/>
      <c r="KDF73" s="666"/>
      <c r="KDG73" s="666"/>
      <c r="KDH73" s="666"/>
      <c r="KDI73" s="1453"/>
      <c r="KDJ73" s="1453"/>
      <c r="KDK73" s="1453"/>
      <c r="KDL73" s="1454"/>
      <c r="KDM73" s="666"/>
      <c r="KDN73" s="666"/>
      <c r="KDO73" s="666"/>
      <c r="KDP73" s="1455"/>
      <c r="KDQ73" s="666"/>
      <c r="KDR73" s="666"/>
      <c r="KDS73" s="666"/>
      <c r="KDT73" s="666"/>
      <c r="KDU73" s="666"/>
      <c r="KDV73" s="666"/>
      <c r="KDW73" s="666"/>
      <c r="KDX73" s="666"/>
      <c r="KDY73" s="666"/>
      <c r="KDZ73" s="1453"/>
      <c r="KEA73" s="1453"/>
      <c r="KEB73" s="1453"/>
      <c r="KEC73" s="1454"/>
      <c r="KED73" s="666"/>
      <c r="KEE73" s="666"/>
      <c r="KEF73" s="666"/>
      <c r="KEG73" s="1455"/>
      <c r="KEH73" s="666"/>
      <c r="KEI73" s="666"/>
      <c r="KEJ73" s="666"/>
      <c r="KEK73" s="666"/>
      <c r="KEL73" s="666"/>
      <c r="KEM73" s="666"/>
      <c r="KEN73" s="666"/>
      <c r="KEO73" s="666"/>
      <c r="KEP73" s="666"/>
      <c r="KEQ73" s="1453"/>
      <c r="KER73" s="1453"/>
      <c r="KES73" s="1453"/>
      <c r="KET73" s="1454"/>
      <c r="KEU73" s="666"/>
      <c r="KEV73" s="666"/>
      <c r="KEW73" s="666"/>
      <c r="KEX73" s="1455"/>
      <c r="KEY73" s="666"/>
      <c r="KEZ73" s="666"/>
      <c r="KFA73" s="666"/>
      <c r="KFB73" s="666"/>
      <c r="KFC73" s="666"/>
      <c r="KFD73" s="666"/>
      <c r="KFE73" s="666"/>
      <c r="KFF73" s="666"/>
      <c r="KFG73" s="666"/>
      <c r="KFH73" s="1453"/>
      <c r="KFI73" s="1453"/>
      <c r="KFJ73" s="1453"/>
      <c r="KFK73" s="1454"/>
      <c r="KFL73" s="666"/>
      <c r="KFM73" s="666"/>
      <c r="KFN73" s="666"/>
      <c r="KFO73" s="1455"/>
      <c r="KFP73" s="666"/>
      <c r="KFQ73" s="666"/>
      <c r="KFR73" s="666"/>
      <c r="KFS73" s="666"/>
      <c r="KFT73" s="666"/>
      <c r="KFU73" s="666"/>
      <c r="KFV73" s="666"/>
      <c r="KFW73" s="666"/>
      <c r="KFX73" s="666"/>
      <c r="KFY73" s="1453"/>
      <c r="KFZ73" s="1453"/>
      <c r="KGA73" s="1453"/>
      <c r="KGB73" s="1454"/>
      <c r="KGC73" s="666"/>
      <c r="KGD73" s="666"/>
      <c r="KGE73" s="666"/>
      <c r="KGF73" s="1455"/>
      <c r="KGG73" s="666"/>
      <c r="KGH73" s="666"/>
      <c r="KGI73" s="666"/>
      <c r="KGJ73" s="666"/>
      <c r="KGK73" s="666"/>
      <c r="KGL73" s="666"/>
      <c r="KGM73" s="666"/>
      <c r="KGN73" s="666"/>
      <c r="KGO73" s="666"/>
      <c r="KGP73" s="1453"/>
      <c r="KGQ73" s="1453"/>
      <c r="KGR73" s="1453"/>
      <c r="KGS73" s="1454"/>
      <c r="KGT73" s="666"/>
      <c r="KGU73" s="666"/>
      <c r="KGV73" s="666"/>
      <c r="KGW73" s="1455"/>
      <c r="KGX73" s="666"/>
      <c r="KGY73" s="666"/>
      <c r="KGZ73" s="666"/>
      <c r="KHA73" s="666"/>
      <c r="KHB73" s="666"/>
      <c r="KHC73" s="666"/>
      <c r="KHD73" s="666"/>
      <c r="KHE73" s="666"/>
      <c r="KHF73" s="666"/>
      <c r="KHG73" s="1453"/>
      <c r="KHH73" s="1453"/>
      <c r="KHI73" s="1453"/>
      <c r="KHJ73" s="1454"/>
      <c r="KHK73" s="666"/>
      <c r="KHL73" s="666"/>
      <c r="KHM73" s="666"/>
      <c r="KHN73" s="1455"/>
      <c r="KHO73" s="666"/>
      <c r="KHP73" s="666"/>
      <c r="KHQ73" s="666"/>
      <c r="KHR73" s="666"/>
      <c r="KHS73" s="666"/>
      <c r="KHT73" s="666"/>
      <c r="KHU73" s="666"/>
      <c r="KHV73" s="666"/>
      <c r="KHW73" s="666"/>
      <c r="KHX73" s="1453"/>
      <c r="KHY73" s="1453"/>
      <c r="KHZ73" s="1453"/>
      <c r="KIA73" s="1454"/>
      <c r="KIB73" s="666"/>
      <c r="KIC73" s="666"/>
      <c r="KID73" s="666"/>
      <c r="KIE73" s="1455"/>
      <c r="KIF73" s="666"/>
      <c r="KIG73" s="666"/>
      <c r="KIH73" s="666"/>
      <c r="KII73" s="666"/>
      <c r="KIJ73" s="666"/>
      <c r="KIK73" s="666"/>
      <c r="KIL73" s="666"/>
      <c r="KIM73" s="666"/>
      <c r="KIN73" s="666"/>
      <c r="KIO73" s="1453"/>
      <c r="KIP73" s="1453"/>
      <c r="KIQ73" s="1453"/>
      <c r="KIR73" s="1454"/>
      <c r="KIS73" s="666"/>
      <c r="KIT73" s="666"/>
      <c r="KIU73" s="666"/>
      <c r="KIV73" s="1455"/>
      <c r="KIW73" s="666"/>
      <c r="KIX73" s="666"/>
      <c r="KIY73" s="666"/>
      <c r="KIZ73" s="666"/>
      <c r="KJA73" s="666"/>
      <c r="KJB73" s="666"/>
      <c r="KJC73" s="666"/>
      <c r="KJD73" s="666"/>
      <c r="KJE73" s="666"/>
      <c r="KJF73" s="1453"/>
      <c r="KJG73" s="1453"/>
      <c r="KJH73" s="1453"/>
      <c r="KJI73" s="1454"/>
      <c r="KJJ73" s="666"/>
      <c r="KJK73" s="666"/>
      <c r="KJL73" s="666"/>
      <c r="KJM73" s="1455"/>
      <c r="KJN73" s="666"/>
      <c r="KJO73" s="666"/>
      <c r="KJP73" s="666"/>
      <c r="KJQ73" s="666"/>
      <c r="KJR73" s="666"/>
      <c r="KJS73" s="666"/>
      <c r="KJT73" s="666"/>
      <c r="KJU73" s="666"/>
      <c r="KJV73" s="666"/>
      <c r="KJW73" s="1453"/>
      <c r="KJX73" s="1453"/>
      <c r="KJY73" s="1453"/>
      <c r="KJZ73" s="1454"/>
      <c r="KKA73" s="666"/>
      <c r="KKB73" s="666"/>
      <c r="KKC73" s="666"/>
      <c r="KKD73" s="1455"/>
      <c r="KKE73" s="666"/>
      <c r="KKF73" s="666"/>
      <c r="KKG73" s="666"/>
      <c r="KKH73" s="666"/>
      <c r="KKI73" s="666"/>
      <c r="KKJ73" s="666"/>
      <c r="KKK73" s="666"/>
      <c r="KKL73" s="666"/>
      <c r="KKM73" s="666"/>
      <c r="KKN73" s="1453"/>
      <c r="KKO73" s="1453"/>
      <c r="KKP73" s="1453"/>
      <c r="KKQ73" s="1454"/>
      <c r="KKR73" s="666"/>
      <c r="KKS73" s="666"/>
      <c r="KKT73" s="666"/>
      <c r="KKU73" s="1455"/>
      <c r="KKV73" s="666"/>
      <c r="KKW73" s="666"/>
      <c r="KKX73" s="666"/>
      <c r="KKY73" s="666"/>
      <c r="KKZ73" s="666"/>
      <c r="KLA73" s="666"/>
      <c r="KLB73" s="666"/>
      <c r="KLC73" s="666"/>
      <c r="KLD73" s="666"/>
      <c r="KLE73" s="1453"/>
      <c r="KLF73" s="1453"/>
      <c r="KLG73" s="1453"/>
      <c r="KLH73" s="1454"/>
      <c r="KLI73" s="666"/>
      <c r="KLJ73" s="666"/>
      <c r="KLK73" s="666"/>
      <c r="KLL73" s="1455"/>
      <c r="KLM73" s="666"/>
      <c r="KLN73" s="666"/>
      <c r="KLO73" s="666"/>
      <c r="KLP73" s="666"/>
      <c r="KLQ73" s="666"/>
      <c r="KLR73" s="666"/>
      <c r="KLS73" s="666"/>
      <c r="KLT73" s="666"/>
      <c r="KLU73" s="666"/>
      <c r="KLV73" s="1453"/>
      <c r="KLW73" s="1453"/>
      <c r="KLX73" s="1453"/>
      <c r="KLY73" s="1454"/>
      <c r="KLZ73" s="666"/>
      <c r="KMA73" s="666"/>
      <c r="KMB73" s="666"/>
      <c r="KMC73" s="1455"/>
      <c r="KMD73" s="666"/>
      <c r="KME73" s="666"/>
      <c r="KMF73" s="666"/>
      <c r="KMG73" s="666"/>
      <c r="KMH73" s="666"/>
      <c r="KMI73" s="666"/>
      <c r="KMJ73" s="666"/>
      <c r="KMK73" s="666"/>
      <c r="KML73" s="666"/>
      <c r="KMM73" s="1453"/>
      <c r="KMN73" s="1453"/>
      <c r="KMO73" s="1453"/>
      <c r="KMP73" s="1454"/>
      <c r="KMQ73" s="666"/>
      <c r="KMR73" s="666"/>
      <c r="KMS73" s="666"/>
      <c r="KMT73" s="1455"/>
      <c r="KMU73" s="666"/>
      <c r="KMV73" s="666"/>
      <c r="KMW73" s="666"/>
      <c r="KMX73" s="666"/>
      <c r="KMY73" s="666"/>
      <c r="KMZ73" s="666"/>
      <c r="KNA73" s="666"/>
      <c r="KNB73" s="666"/>
      <c r="KNC73" s="666"/>
      <c r="KND73" s="1453"/>
      <c r="KNE73" s="1453"/>
      <c r="KNF73" s="1453"/>
      <c r="KNG73" s="1454"/>
      <c r="KNH73" s="666"/>
      <c r="KNI73" s="666"/>
      <c r="KNJ73" s="666"/>
      <c r="KNK73" s="1455"/>
      <c r="KNL73" s="666"/>
      <c r="KNM73" s="666"/>
      <c r="KNN73" s="666"/>
      <c r="KNO73" s="666"/>
      <c r="KNP73" s="666"/>
      <c r="KNQ73" s="666"/>
      <c r="KNR73" s="666"/>
      <c r="KNS73" s="666"/>
      <c r="KNT73" s="666"/>
      <c r="KNU73" s="1453"/>
      <c r="KNV73" s="1453"/>
      <c r="KNW73" s="1453"/>
      <c r="KNX73" s="1454"/>
      <c r="KNY73" s="666"/>
      <c r="KNZ73" s="666"/>
      <c r="KOA73" s="666"/>
      <c r="KOB73" s="1455"/>
      <c r="KOC73" s="666"/>
      <c r="KOD73" s="666"/>
      <c r="KOE73" s="666"/>
      <c r="KOF73" s="666"/>
      <c r="KOG73" s="666"/>
      <c r="KOH73" s="666"/>
      <c r="KOI73" s="666"/>
      <c r="KOJ73" s="666"/>
      <c r="KOK73" s="666"/>
      <c r="KOL73" s="1453"/>
      <c r="KOM73" s="1453"/>
      <c r="KON73" s="1453"/>
      <c r="KOO73" s="1454"/>
      <c r="KOP73" s="666"/>
      <c r="KOQ73" s="666"/>
      <c r="KOR73" s="666"/>
      <c r="KOS73" s="1455"/>
      <c r="KOT73" s="666"/>
      <c r="KOU73" s="666"/>
      <c r="KOV73" s="666"/>
      <c r="KOW73" s="666"/>
      <c r="KOX73" s="666"/>
      <c r="KOY73" s="666"/>
      <c r="KOZ73" s="666"/>
      <c r="KPA73" s="666"/>
      <c r="KPB73" s="666"/>
      <c r="KPC73" s="1453"/>
      <c r="KPD73" s="1453"/>
      <c r="KPE73" s="1453"/>
      <c r="KPF73" s="1454"/>
      <c r="KPG73" s="666"/>
      <c r="KPH73" s="666"/>
      <c r="KPI73" s="666"/>
      <c r="KPJ73" s="1455"/>
      <c r="KPK73" s="666"/>
      <c r="KPL73" s="666"/>
      <c r="KPM73" s="666"/>
      <c r="KPN73" s="666"/>
      <c r="KPO73" s="666"/>
      <c r="KPP73" s="666"/>
      <c r="KPQ73" s="666"/>
      <c r="KPR73" s="666"/>
      <c r="KPS73" s="666"/>
      <c r="KPT73" s="1453"/>
      <c r="KPU73" s="1453"/>
      <c r="KPV73" s="1453"/>
      <c r="KPW73" s="1454"/>
      <c r="KPX73" s="666"/>
      <c r="KPY73" s="666"/>
      <c r="KPZ73" s="666"/>
      <c r="KQA73" s="1455"/>
      <c r="KQB73" s="666"/>
      <c r="KQC73" s="666"/>
      <c r="KQD73" s="666"/>
      <c r="KQE73" s="666"/>
      <c r="KQF73" s="666"/>
      <c r="KQG73" s="666"/>
      <c r="KQH73" s="666"/>
      <c r="KQI73" s="666"/>
      <c r="KQJ73" s="666"/>
      <c r="KQK73" s="1453"/>
      <c r="KQL73" s="1453"/>
      <c r="KQM73" s="1453"/>
      <c r="KQN73" s="1454"/>
      <c r="KQO73" s="666"/>
      <c r="KQP73" s="666"/>
      <c r="KQQ73" s="666"/>
      <c r="KQR73" s="1455"/>
      <c r="KQS73" s="666"/>
      <c r="KQT73" s="666"/>
      <c r="KQU73" s="666"/>
      <c r="KQV73" s="666"/>
      <c r="KQW73" s="666"/>
      <c r="KQX73" s="666"/>
      <c r="KQY73" s="666"/>
      <c r="KQZ73" s="666"/>
      <c r="KRA73" s="666"/>
      <c r="KRB73" s="1453"/>
      <c r="KRC73" s="1453"/>
      <c r="KRD73" s="1453"/>
      <c r="KRE73" s="1454"/>
      <c r="KRF73" s="666"/>
      <c r="KRG73" s="666"/>
      <c r="KRH73" s="666"/>
      <c r="KRI73" s="1455"/>
      <c r="KRJ73" s="666"/>
      <c r="KRK73" s="666"/>
      <c r="KRL73" s="666"/>
      <c r="KRM73" s="666"/>
      <c r="KRN73" s="666"/>
      <c r="KRO73" s="666"/>
      <c r="KRP73" s="666"/>
      <c r="KRQ73" s="666"/>
      <c r="KRR73" s="666"/>
      <c r="KRS73" s="1453"/>
      <c r="KRT73" s="1453"/>
      <c r="KRU73" s="1453"/>
      <c r="KRV73" s="1454"/>
      <c r="KRW73" s="666"/>
      <c r="KRX73" s="666"/>
      <c r="KRY73" s="666"/>
      <c r="KRZ73" s="1455"/>
      <c r="KSA73" s="666"/>
      <c r="KSB73" s="666"/>
      <c r="KSC73" s="666"/>
      <c r="KSD73" s="666"/>
      <c r="KSE73" s="666"/>
      <c r="KSF73" s="666"/>
      <c r="KSG73" s="666"/>
      <c r="KSH73" s="666"/>
      <c r="KSI73" s="666"/>
      <c r="KSJ73" s="1453"/>
      <c r="KSK73" s="1453"/>
      <c r="KSL73" s="1453"/>
      <c r="KSM73" s="1454"/>
      <c r="KSN73" s="666"/>
      <c r="KSO73" s="666"/>
      <c r="KSP73" s="666"/>
      <c r="KSQ73" s="1455"/>
      <c r="KSR73" s="666"/>
      <c r="KSS73" s="666"/>
      <c r="KST73" s="666"/>
      <c r="KSU73" s="666"/>
      <c r="KSV73" s="666"/>
      <c r="KSW73" s="666"/>
      <c r="KSX73" s="666"/>
      <c r="KSY73" s="666"/>
      <c r="KSZ73" s="666"/>
      <c r="KTA73" s="1453"/>
      <c r="KTB73" s="1453"/>
      <c r="KTC73" s="1453"/>
      <c r="KTD73" s="1454"/>
      <c r="KTE73" s="666"/>
      <c r="KTF73" s="666"/>
      <c r="KTG73" s="666"/>
      <c r="KTH73" s="1455"/>
      <c r="KTI73" s="666"/>
      <c r="KTJ73" s="666"/>
      <c r="KTK73" s="666"/>
      <c r="KTL73" s="666"/>
      <c r="KTM73" s="666"/>
      <c r="KTN73" s="666"/>
      <c r="KTO73" s="666"/>
      <c r="KTP73" s="666"/>
      <c r="KTQ73" s="666"/>
      <c r="KTR73" s="1453"/>
      <c r="KTS73" s="1453"/>
      <c r="KTT73" s="1453"/>
      <c r="KTU73" s="1454"/>
      <c r="KTV73" s="666"/>
      <c r="KTW73" s="666"/>
      <c r="KTX73" s="666"/>
      <c r="KTY73" s="1455"/>
      <c r="KTZ73" s="666"/>
      <c r="KUA73" s="666"/>
      <c r="KUB73" s="666"/>
      <c r="KUC73" s="666"/>
      <c r="KUD73" s="666"/>
      <c r="KUE73" s="666"/>
      <c r="KUF73" s="666"/>
      <c r="KUG73" s="666"/>
      <c r="KUH73" s="666"/>
      <c r="KUI73" s="1453"/>
      <c r="KUJ73" s="1453"/>
      <c r="KUK73" s="1453"/>
      <c r="KUL73" s="1454"/>
      <c r="KUM73" s="666"/>
      <c r="KUN73" s="666"/>
      <c r="KUO73" s="666"/>
      <c r="KUP73" s="1455"/>
      <c r="KUQ73" s="666"/>
      <c r="KUR73" s="666"/>
      <c r="KUS73" s="666"/>
      <c r="KUT73" s="666"/>
      <c r="KUU73" s="666"/>
      <c r="KUV73" s="666"/>
      <c r="KUW73" s="666"/>
      <c r="KUX73" s="666"/>
      <c r="KUY73" s="666"/>
      <c r="KUZ73" s="1453"/>
      <c r="KVA73" s="1453"/>
      <c r="KVB73" s="1453"/>
      <c r="KVC73" s="1454"/>
      <c r="KVD73" s="666"/>
      <c r="KVE73" s="666"/>
      <c r="KVF73" s="666"/>
      <c r="KVG73" s="1455"/>
      <c r="KVH73" s="666"/>
      <c r="KVI73" s="666"/>
      <c r="KVJ73" s="666"/>
      <c r="KVK73" s="666"/>
      <c r="KVL73" s="666"/>
      <c r="KVM73" s="666"/>
      <c r="KVN73" s="666"/>
      <c r="KVO73" s="666"/>
      <c r="KVP73" s="666"/>
      <c r="KVQ73" s="1453"/>
      <c r="KVR73" s="1453"/>
      <c r="KVS73" s="1453"/>
      <c r="KVT73" s="1454"/>
      <c r="KVU73" s="666"/>
      <c r="KVV73" s="666"/>
      <c r="KVW73" s="666"/>
      <c r="KVX73" s="1455"/>
      <c r="KVY73" s="666"/>
      <c r="KVZ73" s="666"/>
      <c r="KWA73" s="666"/>
      <c r="KWB73" s="666"/>
      <c r="KWC73" s="666"/>
      <c r="KWD73" s="666"/>
      <c r="KWE73" s="666"/>
      <c r="KWF73" s="666"/>
      <c r="KWG73" s="666"/>
      <c r="KWH73" s="1453"/>
      <c r="KWI73" s="1453"/>
      <c r="KWJ73" s="1453"/>
      <c r="KWK73" s="1454"/>
      <c r="KWL73" s="666"/>
      <c r="KWM73" s="666"/>
      <c r="KWN73" s="666"/>
      <c r="KWO73" s="1455"/>
      <c r="KWP73" s="666"/>
      <c r="KWQ73" s="666"/>
      <c r="KWR73" s="666"/>
      <c r="KWS73" s="666"/>
      <c r="KWT73" s="666"/>
      <c r="KWU73" s="666"/>
      <c r="KWV73" s="666"/>
      <c r="KWW73" s="666"/>
      <c r="KWX73" s="666"/>
      <c r="KWY73" s="1453"/>
      <c r="KWZ73" s="1453"/>
      <c r="KXA73" s="1453"/>
      <c r="KXB73" s="1454"/>
      <c r="KXC73" s="666"/>
      <c r="KXD73" s="666"/>
      <c r="KXE73" s="666"/>
      <c r="KXF73" s="1455"/>
      <c r="KXG73" s="666"/>
      <c r="KXH73" s="666"/>
      <c r="KXI73" s="666"/>
      <c r="KXJ73" s="666"/>
      <c r="KXK73" s="666"/>
      <c r="KXL73" s="666"/>
      <c r="KXM73" s="666"/>
      <c r="KXN73" s="666"/>
      <c r="KXO73" s="666"/>
      <c r="KXP73" s="1453"/>
      <c r="KXQ73" s="1453"/>
      <c r="KXR73" s="1453"/>
      <c r="KXS73" s="1454"/>
      <c r="KXT73" s="666"/>
      <c r="KXU73" s="666"/>
      <c r="KXV73" s="666"/>
      <c r="KXW73" s="1455"/>
      <c r="KXX73" s="666"/>
      <c r="KXY73" s="666"/>
      <c r="KXZ73" s="666"/>
      <c r="KYA73" s="666"/>
      <c r="KYB73" s="666"/>
      <c r="KYC73" s="666"/>
      <c r="KYD73" s="666"/>
      <c r="KYE73" s="666"/>
      <c r="KYF73" s="666"/>
      <c r="KYG73" s="1453"/>
      <c r="KYH73" s="1453"/>
      <c r="KYI73" s="1453"/>
      <c r="KYJ73" s="1454"/>
      <c r="KYK73" s="666"/>
      <c r="KYL73" s="666"/>
      <c r="KYM73" s="666"/>
      <c r="KYN73" s="1455"/>
      <c r="KYO73" s="666"/>
      <c r="KYP73" s="666"/>
      <c r="KYQ73" s="666"/>
      <c r="KYR73" s="666"/>
      <c r="KYS73" s="666"/>
      <c r="KYT73" s="666"/>
      <c r="KYU73" s="666"/>
      <c r="KYV73" s="666"/>
      <c r="KYW73" s="666"/>
      <c r="KYX73" s="1453"/>
      <c r="KYY73" s="1453"/>
      <c r="KYZ73" s="1453"/>
      <c r="KZA73" s="1454"/>
      <c r="KZB73" s="666"/>
      <c r="KZC73" s="666"/>
      <c r="KZD73" s="666"/>
      <c r="KZE73" s="1455"/>
      <c r="KZF73" s="666"/>
      <c r="KZG73" s="666"/>
      <c r="KZH73" s="666"/>
      <c r="KZI73" s="666"/>
      <c r="KZJ73" s="666"/>
      <c r="KZK73" s="666"/>
      <c r="KZL73" s="666"/>
      <c r="KZM73" s="666"/>
      <c r="KZN73" s="666"/>
      <c r="KZO73" s="1453"/>
      <c r="KZP73" s="1453"/>
      <c r="KZQ73" s="1453"/>
      <c r="KZR73" s="1454"/>
      <c r="KZS73" s="666"/>
      <c r="KZT73" s="666"/>
      <c r="KZU73" s="666"/>
      <c r="KZV73" s="1455"/>
      <c r="KZW73" s="666"/>
      <c r="KZX73" s="666"/>
      <c r="KZY73" s="666"/>
      <c r="KZZ73" s="666"/>
      <c r="LAA73" s="666"/>
      <c r="LAB73" s="666"/>
      <c r="LAC73" s="666"/>
      <c r="LAD73" s="666"/>
      <c r="LAE73" s="666"/>
      <c r="LAF73" s="1453"/>
      <c r="LAG73" s="1453"/>
      <c r="LAH73" s="1453"/>
      <c r="LAI73" s="1454"/>
      <c r="LAJ73" s="666"/>
      <c r="LAK73" s="666"/>
      <c r="LAL73" s="666"/>
      <c r="LAM73" s="1455"/>
      <c r="LAN73" s="666"/>
      <c r="LAO73" s="666"/>
      <c r="LAP73" s="666"/>
      <c r="LAQ73" s="666"/>
      <c r="LAR73" s="666"/>
      <c r="LAS73" s="666"/>
      <c r="LAT73" s="666"/>
      <c r="LAU73" s="666"/>
      <c r="LAV73" s="666"/>
      <c r="LAW73" s="1453"/>
      <c r="LAX73" s="1453"/>
      <c r="LAY73" s="1453"/>
      <c r="LAZ73" s="1454"/>
      <c r="LBA73" s="666"/>
      <c r="LBB73" s="666"/>
      <c r="LBC73" s="666"/>
      <c r="LBD73" s="1455"/>
      <c r="LBE73" s="666"/>
      <c r="LBF73" s="666"/>
      <c r="LBG73" s="666"/>
      <c r="LBH73" s="666"/>
      <c r="LBI73" s="666"/>
      <c r="LBJ73" s="666"/>
      <c r="LBK73" s="666"/>
      <c r="LBL73" s="666"/>
      <c r="LBM73" s="666"/>
      <c r="LBN73" s="1453"/>
      <c r="LBO73" s="1453"/>
      <c r="LBP73" s="1453"/>
      <c r="LBQ73" s="1454"/>
      <c r="LBR73" s="666"/>
      <c r="LBS73" s="666"/>
      <c r="LBT73" s="666"/>
      <c r="LBU73" s="1455"/>
      <c r="LBV73" s="666"/>
      <c r="LBW73" s="666"/>
      <c r="LBX73" s="666"/>
      <c r="LBY73" s="666"/>
      <c r="LBZ73" s="666"/>
      <c r="LCA73" s="666"/>
      <c r="LCB73" s="666"/>
      <c r="LCC73" s="666"/>
      <c r="LCD73" s="666"/>
      <c r="LCE73" s="1453"/>
      <c r="LCF73" s="1453"/>
      <c r="LCG73" s="1453"/>
      <c r="LCH73" s="1454"/>
      <c r="LCI73" s="666"/>
      <c r="LCJ73" s="666"/>
      <c r="LCK73" s="666"/>
      <c r="LCL73" s="1455"/>
      <c r="LCM73" s="666"/>
      <c r="LCN73" s="666"/>
      <c r="LCO73" s="666"/>
      <c r="LCP73" s="666"/>
      <c r="LCQ73" s="666"/>
      <c r="LCR73" s="666"/>
      <c r="LCS73" s="666"/>
      <c r="LCT73" s="666"/>
      <c r="LCU73" s="666"/>
      <c r="LCV73" s="1453"/>
      <c r="LCW73" s="1453"/>
      <c r="LCX73" s="1453"/>
      <c r="LCY73" s="1454"/>
      <c r="LCZ73" s="666"/>
      <c r="LDA73" s="666"/>
      <c r="LDB73" s="666"/>
      <c r="LDC73" s="1455"/>
      <c r="LDD73" s="666"/>
      <c r="LDE73" s="666"/>
      <c r="LDF73" s="666"/>
      <c r="LDG73" s="666"/>
      <c r="LDH73" s="666"/>
      <c r="LDI73" s="666"/>
      <c r="LDJ73" s="666"/>
      <c r="LDK73" s="666"/>
      <c r="LDL73" s="666"/>
      <c r="LDM73" s="1453"/>
      <c r="LDN73" s="1453"/>
      <c r="LDO73" s="1453"/>
      <c r="LDP73" s="1454"/>
      <c r="LDQ73" s="666"/>
      <c r="LDR73" s="666"/>
      <c r="LDS73" s="666"/>
      <c r="LDT73" s="1455"/>
      <c r="LDU73" s="666"/>
      <c r="LDV73" s="666"/>
      <c r="LDW73" s="666"/>
      <c r="LDX73" s="666"/>
      <c r="LDY73" s="666"/>
      <c r="LDZ73" s="666"/>
      <c r="LEA73" s="666"/>
      <c r="LEB73" s="666"/>
      <c r="LEC73" s="666"/>
      <c r="LED73" s="1453"/>
      <c r="LEE73" s="1453"/>
      <c r="LEF73" s="1453"/>
      <c r="LEG73" s="1454"/>
      <c r="LEH73" s="666"/>
      <c r="LEI73" s="666"/>
      <c r="LEJ73" s="666"/>
      <c r="LEK73" s="1455"/>
      <c r="LEL73" s="666"/>
      <c r="LEM73" s="666"/>
      <c r="LEN73" s="666"/>
      <c r="LEO73" s="666"/>
      <c r="LEP73" s="666"/>
      <c r="LEQ73" s="666"/>
      <c r="LER73" s="666"/>
      <c r="LES73" s="666"/>
      <c r="LET73" s="666"/>
      <c r="LEU73" s="1453"/>
      <c r="LEV73" s="1453"/>
      <c r="LEW73" s="1453"/>
      <c r="LEX73" s="1454"/>
      <c r="LEY73" s="666"/>
      <c r="LEZ73" s="666"/>
      <c r="LFA73" s="666"/>
      <c r="LFB73" s="1455"/>
      <c r="LFC73" s="666"/>
      <c r="LFD73" s="666"/>
      <c r="LFE73" s="666"/>
      <c r="LFF73" s="666"/>
      <c r="LFG73" s="666"/>
      <c r="LFH73" s="666"/>
      <c r="LFI73" s="666"/>
      <c r="LFJ73" s="666"/>
      <c r="LFK73" s="666"/>
      <c r="LFL73" s="1453"/>
      <c r="LFM73" s="1453"/>
      <c r="LFN73" s="1453"/>
      <c r="LFO73" s="1454"/>
      <c r="LFP73" s="666"/>
      <c r="LFQ73" s="666"/>
      <c r="LFR73" s="666"/>
      <c r="LFS73" s="1455"/>
      <c r="LFT73" s="666"/>
      <c r="LFU73" s="666"/>
      <c r="LFV73" s="666"/>
      <c r="LFW73" s="666"/>
      <c r="LFX73" s="666"/>
      <c r="LFY73" s="666"/>
      <c r="LFZ73" s="666"/>
      <c r="LGA73" s="666"/>
      <c r="LGB73" s="666"/>
      <c r="LGC73" s="1453"/>
      <c r="LGD73" s="1453"/>
      <c r="LGE73" s="1453"/>
      <c r="LGF73" s="1454"/>
      <c r="LGG73" s="666"/>
      <c r="LGH73" s="666"/>
      <c r="LGI73" s="666"/>
      <c r="LGJ73" s="1455"/>
      <c r="LGK73" s="666"/>
      <c r="LGL73" s="666"/>
      <c r="LGM73" s="666"/>
      <c r="LGN73" s="666"/>
      <c r="LGO73" s="666"/>
      <c r="LGP73" s="666"/>
      <c r="LGQ73" s="666"/>
      <c r="LGR73" s="666"/>
      <c r="LGS73" s="666"/>
      <c r="LGT73" s="1453"/>
      <c r="LGU73" s="1453"/>
      <c r="LGV73" s="1453"/>
      <c r="LGW73" s="1454"/>
      <c r="LGX73" s="666"/>
      <c r="LGY73" s="666"/>
      <c r="LGZ73" s="666"/>
      <c r="LHA73" s="1455"/>
      <c r="LHB73" s="666"/>
      <c r="LHC73" s="666"/>
      <c r="LHD73" s="666"/>
      <c r="LHE73" s="666"/>
      <c r="LHF73" s="666"/>
      <c r="LHG73" s="666"/>
      <c r="LHH73" s="666"/>
      <c r="LHI73" s="666"/>
      <c r="LHJ73" s="666"/>
      <c r="LHK73" s="1453"/>
      <c r="LHL73" s="1453"/>
      <c r="LHM73" s="1453"/>
      <c r="LHN73" s="1454"/>
      <c r="LHO73" s="666"/>
      <c r="LHP73" s="666"/>
      <c r="LHQ73" s="666"/>
      <c r="LHR73" s="1455"/>
      <c r="LHS73" s="666"/>
      <c r="LHT73" s="666"/>
      <c r="LHU73" s="666"/>
      <c r="LHV73" s="666"/>
      <c r="LHW73" s="666"/>
      <c r="LHX73" s="666"/>
      <c r="LHY73" s="666"/>
      <c r="LHZ73" s="666"/>
      <c r="LIA73" s="666"/>
      <c r="LIB73" s="1453"/>
      <c r="LIC73" s="1453"/>
      <c r="LID73" s="1453"/>
      <c r="LIE73" s="1454"/>
      <c r="LIF73" s="666"/>
      <c r="LIG73" s="666"/>
      <c r="LIH73" s="666"/>
      <c r="LII73" s="1455"/>
      <c r="LIJ73" s="666"/>
      <c r="LIK73" s="666"/>
      <c r="LIL73" s="666"/>
      <c r="LIM73" s="666"/>
      <c r="LIN73" s="666"/>
      <c r="LIO73" s="666"/>
      <c r="LIP73" s="666"/>
      <c r="LIQ73" s="666"/>
      <c r="LIR73" s="666"/>
      <c r="LIS73" s="1453"/>
      <c r="LIT73" s="1453"/>
      <c r="LIU73" s="1453"/>
      <c r="LIV73" s="1454"/>
      <c r="LIW73" s="666"/>
      <c r="LIX73" s="666"/>
      <c r="LIY73" s="666"/>
      <c r="LIZ73" s="1455"/>
      <c r="LJA73" s="666"/>
      <c r="LJB73" s="666"/>
      <c r="LJC73" s="666"/>
      <c r="LJD73" s="666"/>
      <c r="LJE73" s="666"/>
      <c r="LJF73" s="666"/>
      <c r="LJG73" s="666"/>
      <c r="LJH73" s="666"/>
      <c r="LJI73" s="666"/>
      <c r="LJJ73" s="1453"/>
      <c r="LJK73" s="1453"/>
      <c r="LJL73" s="1453"/>
      <c r="LJM73" s="1454"/>
      <c r="LJN73" s="666"/>
      <c r="LJO73" s="666"/>
      <c r="LJP73" s="666"/>
      <c r="LJQ73" s="1455"/>
      <c r="LJR73" s="666"/>
      <c r="LJS73" s="666"/>
      <c r="LJT73" s="666"/>
      <c r="LJU73" s="666"/>
      <c r="LJV73" s="666"/>
      <c r="LJW73" s="666"/>
      <c r="LJX73" s="666"/>
      <c r="LJY73" s="666"/>
      <c r="LJZ73" s="666"/>
      <c r="LKA73" s="1453"/>
      <c r="LKB73" s="1453"/>
      <c r="LKC73" s="1453"/>
      <c r="LKD73" s="1454"/>
      <c r="LKE73" s="666"/>
      <c r="LKF73" s="666"/>
      <c r="LKG73" s="666"/>
      <c r="LKH73" s="1455"/>
      <c r="LKI73" s="666"/>
      <c r="LKJ73" s="666"/>
      <c r="LKK73" s="666"/>
      <c r="LKL73" s="666"/>
      <c r="LKM73" s="666"/>
      <c r="LKN73" s="666"/>
      <c r="LKO73" s="666"/>
      <c r="LKP73" s="666"/>
      <c r="LKQ73" s="666"/>
      <c r="LKR73" s="1453"/>
      <c r="LKS73" s="1453"/>
      <c r="LKT73" s="1453"/>
      <c r="LKU73" s="1454"/>
      <c r="LKV73" s="666"/>
      <c r="LKW73" s="666"/>
      <c r="LKX73" s="666"/>
      <c r="LKY73" s="1455"/>
      <c r="LKZ73" s="666"/>
      <c r="LLA73" s="666"/>
      <c r="LLB73" s="666"/>
      <c r="LLC73" s="666"/>
      <c r="LLD73" s="666"/>
      <c r="LLE73" s="666"/>
      <c r="LLF73" s="666"/>
      <c r="LLG73" s="666"/>
      <c r="LLH73" s="666"/>
      <c r="LLI73" s="1453"/>
      <c r="LLJ73" s="1453"/>
      <c r="LLK73" s="1453"/>
      <c r="LLL73" s="1454"/>
      <c r="LLM73" s="666"/>
      <c r="LLN73" s="666"/>
      <c r="LLO73" s="666"/>
      <c r="LLP73" s="1455"/>
      <c r="LLQ73" s="666"/>
      <c r="LLR73" s="666"/>
      <c r="LLS73" s="666"/>
      <c r="LLT73" s="666"/>
      <c r="LLU73" s="666"/>
      <c r="LLV73" s="666"/>
      <c r="LLW73" s="666"/>
      <c r="LLX73" s="666"/>
      <c r="LLY73" s="666"/>
      <c r="LLZ73" s="1453"/>
      <c r="LMA73" s="1453"/>
      <c r="LMB73" s="1453"/>
      <c r="LMC73" s="1454"/>
      <c r="LMD73" s="666"/>
      <c r="LME73" s="666"/>
      <c r="LMF73" s="666"/>
      <c r="LMG73" s="1455"/>
      <c r="LMH73" s="666"/>
      <c r="LMI73" s="666"/>
      <c r="LMJ73" s="666"/>
      <c r="LMK73" s="666"/>
      <c r="LML73" s="666"/>
      <c r="LMM73" s="666"/>
      <c r="LMN73" s="666"/>
      <c r="LMO73" s="666"/>
      <c r="LMP73" s="666"/>
      <c r="LMQ73" s="1453"/>
      <c r="LMR73" s="1453"/>
      <c r="LMS73" s="1453"/>
      <c r="LMT73" s="1454"/>
      <c r="LMU73" s="666"/>
      <c r="LMV73" s="666"/>
      <c r="LMW73" s="666"/>
      <c r="LMX73" s="1455"/>
      <c r="LMY73" s="666"/>
      <c r="LMZ73" s="666"/>
      <c r="LNA73" s="666"/>
      <c r="LNB73" s="666"/>
      <c r="LNC73" s="666"/>
      <c r="LND73" s="666"/>
      <c r="LNE73" s="666"/>
      <c r="LNF73" s="666"/>
      <c r="LNG73" s="666"/>
      <c r="LNH73" s="1453"/>
      <c r="LNI73" s="1453"/>
      <c r="LNJ73" s="1453"/>
      <c r="LNK73" s="1454"/>
      <c r="LNL73" s="666"/>
      <c r="LNM73" s="666"/>
      <c r="LNN73" s="666"/>
      <c r="LNO73" s="1455"/>
      <c r="LNP73" s="666"/>
      <c r="LNQ73" s="666"/>
      <c r="LNR73" s="666"/>
      <c r="LNS73" s="666"/>
      <c r="LNT73" s="666"/>
      <c r="LNU73" s="666"/>
      <c r="LNV73" s="666"/>
      <c r="LNW73" s="666"/>
      <c r="LNX73" s="666"/>
      <c r="LNY73" s="1453"/>
      <c r="LNZ73" s="1453"/>
      <c r="LOA73" s="1453"/>
      <c r="LOB73" s="1454"/>
      <c r="LOC73" s="666"/>
      <c r="LOD73" s="666"/>
      <c r="LOE73" s="666"/>
      <c r="LOF73" s="1455"/>
      <c r="LOG73" s="666"/>
      <c r="LOH73" s="666"/>
      <c r="LOI73" s="666"/>
      <c r="LOJ73" s="666"/>
      <c r="LOK73" s="666"/>
      <c r="LOL73" s="666"/>
      <c r="LOM73" s="666"/>
      <c r="LON73" s="666"/>
      <c r="LOO73" s="666"/>
      <c r="LOP73" s="1453"/>
      <c r="LOQ73" s="1453"/>
      <c r="LOR73" s="1453"/>
      <c r="LOS73" s="1454"/>
      <c r="LOT73" s="666"/>
      <c r="LOU73" s="666"/>
      <c r="LOV73" s="666"/>
      <c r="LOW73" s="1455"/>
      <c r="LOX73" s="666"/>
      <c r="LOY73" s="666"/>
      <c r="LOZ73" s="666"/>
      <c r="LPA73" s="666"/>
      <c r="LPB73" s="666"/>
      <c r="LPC73" s="666"/>
      <c r="LPD73" s="666"/>
      <c r="LPE73" s="666"/>
      <c r="LPF73" s="666"/>
      <c r="LPG73" s="1453"/>
      <c r="LPH73" s="1453"/>
      <c r="LPI73" s="1453"/>
      <c r="LPJ73" s="1454"/>
      <c r="LPK73" s="666"/>
      <c r="LPL73" s="666"/>
      <c r="LPM73" s="666"/>
      <c r="LPN73" s="1455"/>
      <c r="LPO73" s="666"/>
      <c r="LPP73" s="666"/>
      <c r="LPQ73" s="666"/>
      <c r="LPR73" s="666"/>
      <c r="LPS73" s="666"/>
      <c r="LPT73" s="666"/>
      <c r="LPU73" s="666"/>
      <c r="LPV73" s="666"/>
      <c r="LPW73" s="666"/>
      <c r="LPX73" s="1453"/>
      <c r="LPY73" s="1453"/>
      <c r="LPZ73" s="1453"/>
      <c r="LQA73" s="1454"/>
      <c r="LQB73" s="666"/>
      <c r="LQC73" s="666"/>
      <c r="LQD73" s="666"/>
      <c r="LQE73" s="1455"/>
      <c r="LQF73" s="666"/>
      <c r="LQG73" s="666"/>
      <c r="LQH73" s="666"/>
      <c r="LQI73" s="666"/>
      <c r="LQJ73" s="666"/>
      <c r="LQK73" s="666"/>
      <c r="LQL73" s="666"/>
      <c r="LQM73" s="666"/>
      <c r="LQN73" s="666"/>
      <c r="LQO73" s="1453"/>
      <c r="LQP73" s="1453"/>
      <c r="LQQ73" s="1453"/>
      <c r="LQR73" s="1454"/>
      <c r="LQS73" s="666"/>
      <c r="LQT73" s="666"/>
      <c r="LQU73" s="666"/>
      <c r="LQV73" s="1455"/>
      <c r="LQW73" s="666"/>
      <c r="LQX73" s="666"/>
      <c r="LQY73" s="666"/>
      <c r="LQZ73" s="666"/>
      <c r="LRA73" s="666"/>
      <c r="LRB73" s="666"/>
      <c r="LRC73" s="666"/>
      <c r="LRD73" s="666"/>
      <c r="LRE73" s="666"/>
      <c r="LRF73" s="1453"/>
      <c r="LRG73" s="1453"/>
      <c r="LRH73" s="1453"/>
      <c r="LRI73" s="1454"/>
      <c r="LRJ73" s="666"/>
      <c r="LRK73" s="666"/>
      <c r="LRL73" s="666"/>
      <c r="LRM73" s="1455"/>
      <c r="LRN73" s="666"/>
      <c r="LRO73" s="666"/>
      <c r="LRP73" s="666"/>
      <c r="LRQ73" s="666"/>
      <c r="LRR73" s="666"/>
      <c r="LRS73" s="666"/>
      <c r="LRT73" s="666"/>
      <c r="LRU73" s="666"/>
      <c r="LRV73" s="666"/>
      <c r="LRW73" s="1453"/>
      <c r="LRX73" s="1453"/>
      <c r="LRY73" s="1453"/>
      <c r="LRZ73" s="1454"/>
      <c r="LSA73" s="666"/>
      <c r="LSB73" s="666"/>
      <c r="LSC73" s="666"/>
      <c r="LSD73" s="1455"/>
      <c r="LSE73" s="666"/>
      <c r="LSF73" s="666"/>
      <c r="LSG73" s="666"/>
      <c r="LSH73" s="666"/>
      <c r="LSI73" s="666"/>
      <c r="LSJ73" s="666"/>
      <c r="LSK73" s="666"/>
      <c r="LSL73" s="666"/>
      <c r="LSM73" s="666"/>
      <c r="LSN73" s="1453"/>
      <c r="LSO73" s="1453"/>
      <c r="LSP73" s="1453"/>
      <c r="LSQ73" s="1454"/>
      <c r="LSR73" s="666"/>
      <c r="LSS73" s="666"/>
      <c r="LST73" s="666"/>
      <c r="LSU73" s="1455"/>
      <c r="LSV73" s="666"/>
      <c r="LSW73" s="666"/>
      <c r="LSX73" s="666"/>
      <c r="LSY73" s="666"/>
      <c r="LSZ73" s="666"/>
      <c r="LTA73" s="666"/>
      <c r="LTB73" s="666"/>
      <c r="LTC73" s="666"/>
      <c r="LTD73" s="666"/>
      <c r="LTE73" s="1453"/>
      <c r="LTF73" s="1453"/>
      <c r="LTG73" s="1453"/>
      <c r="LTH73" s="1454"/>
      <c r="LTI73" s="666"/>
      <c r="LTJ73" s="666"/>
      <c r="LTK73" s="666"/>
      <c r="LTL73" s="1455"/>
      <c r="LTM73" s="666"/>
      <c r="LTN73" s="666"/>
      <c r="LTO73" s="666"/>
      <c r="LTP73" s="666"/>
      <c r="LTQ73" s="666"/>
      <c r="LTR73" s="666"/>
      <c r="LTS73" s="666"/>
      <c r="LTT73" s="666"/>
      <c r="LTU73" s="666"/>
      <c r="LTV73" s="1453"/>
      <c r="LTW73" s="1453"/>
      <c r="LTX73" s="1453"/>
      <c r="LTY73" s="1454"/>
      <c r="LTZ73" s="666"/>
      <c r="LUA73" s="666"/>
      <c r="LUB73" s="666"/>
      <c r="LUC73" s="1455"/>
      <c r="LUD73" s="666"/>
      <c r="LUE73" s="666"/>
      <c r="LUF73" s="666"/>
      <c r="LUG73" s="666"/>
      <c r="LUH73" s="666"/>
      <c r="LUI73" s="666"/>
      <c r="LUJ73" s="666"/>
      <c r="LUK73" s="666"/>
      <c r="LUL73" s="666"/>
      <c r="LUM73" s="1453"/>
      <c r="LUN73" s="1453"/>
      <c r="LUO73" s="1453"/>
      <c r="LUP73" s="1454"/>
      <c r="LUQ73" s="666"/>
      <c r="LUR73" s="666"/>
      <c r="LUS73" s="666"/>
      <c r="LUT73" s="1455"/>
      <c r="LUU73" s="666"/>
      <c r="LUV73" s="666"/>
      <c r="LUW73" s="666"/>
      <c r="LUX73" s="666"/>
      <c r="LUY73" s="666"/>
      <c r="LUZ73" s="666"/>
      <c r="LVA73" s="666"/>
      <c r="LVB73" s="666"/>
      <c r="LVC73" s="666"/>
      <c r="LVD73" s="1453"/>
      <c r="LVE73" s="1453"/>
      <c r="LVF73" s="1453"/>
      <c r="LVG73" s="1454"/>
      <c r="LVH73" s="666"/>
      <c r="LVI73" s="666"/>
      <c r="LVJ73" s="666"/>
      <c r="LVK73" s="1455"/>
      <c r="LVL73" s="666"/>
      <c r="LVM73" s="666"/>
      <c r="LVN73" s="666"/>
      <c r="LVO73" s="666"/>
      <c r="LVP73" s="666"/>
      <c r="LVQ73" s="666"/>
      <c r="LVR73" s="666"/>
      <c r="LVS73" s="666"/>
      <c r="LVT73" s="666"/>
      <c r="LVU73" s="1453"/>
      <c r="LVV73" s="1453"/>
      <c r="LVW73" s="1453"/>
      <c r="LVX73" s="1454"/>
      <c r="LVY73" s="666"/>
      <c r="LVZ73" s="666"/>
      <c r="LWA73" s="666"/>
      <c r="LWB73" s="1455"/>
      <c r="LWC73" s="666"/>
      <c r="LWD73" s="666"/>
      <c r="LWE73" s="666"/>
      <c r="LWF73" s="666"/>
      <c r="LWG73" s="666"/>
      <c r="LWH73" s="666"/>
      <c r="LWI73" s="666"/>
      <c r="LWJ73" s="666"/>
      <c r="LWK73" s="666"/>
      <c r="LWL73" s="1453"/>
      <c r="LWM73" s="1453"/>
      <c r="LWN73" s="1453"/>
      <c r="LWO73" s="1454"/>
      <c r="LWP73" s="666"/>
      <c r="LWQ73" s="666"/>
      <c r="LWR73" s="666"/>
      <c r="LWS73" s="1455"/>
      <c r="LWT73" s="666"/>
      <c r="LWU73" s="666"/>
      <c r="LWV73" s="666"/>
      <c r="LWW73" s="666"/>
      <c r="LWX73" s="666"/>
      <c r="LWY73" s="666"/>
      <c r="LWZ73" s="666"/>
      <c r="LXA73" s="666"/>
      <c r="LXB73" s="666"/>
      <c r="LXC73" s="1453"/>
      <c r="LXD73" s="1453"/>
      <c r="LXE73" s="1453"/>
      <c r="LXF73" s="1454"/>
      <c r="LXG73" s="666"/>
      <c r="LXH73" s="666"/>
      <c r="LXI73" s="666"/>
      <c r="LXJ73" s="1455"/>
      <c r="LXK73" s="666"/>
      <c r="LXL73" s="666"/>
      <c r="LXM73" s="666"/>
      <c r="LXN73" s="666"/>
      <c r="LXO73" s="666"/>
      <c r="LXP73" s="666"/>
      <c r="LXQ73" s="666"/>
      <c r="LXR73" s="666"/>
      <c r="LXS73" s="666"/>
      <c r="LXT73" s="1453"/>
      <c r="LXU73" s="1453"/>
      <c r="LXV73" s="1453"/>
      <c r="LXW73" s="1454"/>
      <c r="LXX73" s="666"/>
      <c r="LXY73" s="666"/>
      <c r="LXZ73" s="666"/>
      <c r="LYA73" s="1455"/>
      <c r="LYB73" s="666"/>
      <c r="LYC73" s="666"/>
      <c r="LYD73" s="666"/>
      <c r="LYE73" s="666"/>
      <c r="LYF73" s="666"/>
      <c r="LYG73" s="666"/>
      <c r="LYH73" s="666"/>
      <c r="LYI73" s="666"/>
      <c r="LYJ73" s="666"/>
      <c r="LYK73" s="1453"/>
      <c r="LYL73" s="1453"/>
      <c r="LYM73" s="1453"/>
      <c r="LYN73" s="1454"/>
      <c r="LYO73" s="666"/>
      <c r="LYP73" s="666"/>
      <c r="LYQ73" s="666"/>
      <c r="LYR73" s="1455"/>
      <c r="LYS73" s="666"/>
      <c r="LYT73" s="666"/>
      <c r="LYU73" s="666"/>
      <c r="LYV73" s="666"/>
      <c r="LYW73" s="666"/>
      <c r="LYX73" s="666"/>
      <c r="LYY73" s="666"/>
      <c r="LYZ73" s="666"/>
      <c r="LZA73" s="666"/>
      <c r="LZB73" s="1453"/>
      <c r="LZC73" s="1453"/>
      <c r="LZD73" s="1453"/>
      <c r="LZE73" s="1454"/>
      <c r="LZF73" s="666"/>
      <c r="LZG73" s="666"/>
      <c r="LZH73" s="666"/>
      <c r="LZI73" s="1455"/>
      <c r="LZJ73" s="666"/>
      <c r="LZK73" s="666"/>
      <c r="LZL73" s="666"/>
      <c r="LZM73" s="666"/>
      <c r="LZN73" s="666"/>
      <c r="LZO73" s="666"/>
      <c r="LZP73" s="666"/>
      <c r="LZQ73" s="666"/>
      <c r="LZR73" s="666"/>
      <c r="LZS73" s="1453"/>
      <c r="LZT73" s="1453"/>
      <c r="LZU73" s="1453"/>
      <c r="LZV73" s="1454"/>
      <c r="LZW73" s="666"/>
      <c r="LZX73" s="666"/>
      <c r="LZY73" s="666"/>
      <c r="LZZ73" s="1455"/>
      <c r="MAA73" s="666"/>
      <c r="MAB73" s="666"/>
      <c r="MAC73" s="666"/>
      <c r="MAD73" s="666"/>
      <c r="MAE73" s="666"/>
      <c r="MAF73" s="666"/>
      <c r="MAG73" s="666"/>
      <c r="MAH73" s="666"/>
      <c r="MAI73" s="666"/>
      <c r="MAJ73" s="1453"/>
      <c r="MAK73" s="1453"/>
      <c r="MAL73" s="1453"/>
      <c r="MAM73" s="1454"/>
      <c r="MAN73" s="666"/>
      <c r="MAO73" s="666"/>
      <c r="MAP73" s="666"/>
      <c r="MAQ73" s="1455"/>
      <c r="MAR73" s="666"/>
      <c r="MAS73" s="666"/>
      <c r="MAT73" s="666"/>
      <c r="MAU73" s="666"/>
      <c r="MAV73" s="666"/>
      <c r="MAW73" s="666"/>
      <c r="MAX73" s="666"/>
      <c r="MAY73" s="666"/>
      <c r="MAZ73" s="666"/>
      <c r="MBA73" s="1453"/>
      <c r="MBB73" s="1453"/>
      <c r="MBC73" s="1453"/>
      <c r="MBD73" s="1454"/>
      <c r="MBE73" s="666"/>
      <c r="MBF73" s="666"/>
      <c r="MBG73" s="666"/>
      <c r="MBH73" s="1455"/>
      <c r="MBI73" s="666"/>
      <c r="MBJ73" s="666"/>
      <c r="MBK73" s="666"/>
      <c r="MBL73" s="666"/>
      <c r="MBM73" s="666"/>
      <c r="MBN73" s="666"/>
      <c r="MBO73" s="666"/>
      <c r="MBP73" s="666"/>
      <c r="MBQ73" s="666"/>
      <c r="MBR73" s="1453"/>
      <c r="MBS73" s="1453"/>
      <c r="MBT73" s="1453"/>
      <c r="MBU73" s="1454"/>
      <c r="MBV73" s="666"/>
      <c r="MBW73" s="666"/>
      <c r="MBX73" s="666"/>
      <c r="MBY73" s="1455"/>
      <c r="MBZ73" s="666"/>
      <c r="MCA73" s="666"/>
      <c r="MCB73" s="666"/>
      <c r="MCC73" s="666"/>
      <c r="MCD73" s="666"/>
      <c r="MCE73" s="666"/>
      <c r="MCF73" s="666"/>
      <c r="MCG73" s="666"/>
      <c r="MCH73" s="666"/>
      <c r="MCI73" s="1453"/>
      <c r="MCJ73" s="1453"/>
      <c r="MCK73" s="1453"/>
      <c r="MCL73" s="1454"/>
      <c r="MCM73" s="666"/>
      <c r="MCN73" s="666"/>
      <c r="MCO73" s="666"/>
      <c r="MCP73" s="1455"/>
      <c r="MCQ73" s="666"/>
      <c r="MCR73" s="666"/>
      <c r="MCS73" s="666"/>
      <c r="MCT73" s="666"/>
      <c r="MCU73" s="666"/>
      <c r="MCV73" s="666"/>
      <c r="MCW73" s="666"/>
      <c r="MCX73" s="666"/>
      <c r="MCY73" s="666"/>
      <c r="MCZ73" s="1453"/>
      <c r="MDA73" s="1453"/>
      <c r="MDB73" s="1453"/>
      <c r="MDC73" s="1454"/>
      <c r="MDD73" s="666"/>
      <c r="MDE73" s="666"/>
      <c r="MDF73" s="666"/>
      <c r="MDG73" s="1455"/>
      <c r="MDH73" s="666"/>
      <c r="MDI73" s="666"/>
      <c r="MDJ73" s="666"/>
      <c r="MDK73" s="666"/>
      <c r="MDL73" s="666"/>
      <c r="MDM73" s="666"/>
      <c r="MDN73" s="666"/>
      <c r="MDO73" s="666"/>
      <c r="MDP73" s="666"/>
      <c r="MDQ73" s="1453"/>
      <c r="MDR73" s="1453"/>
      <c r="MDS73" s="1453"/>
      <c r="MDT73" s="1454"/>
      <c r="MDU73" s="666"/>
      <c r="MDV73" s="666"/>
      <c r="MDW73" s="666"/>
      <c r="MDX73" s="1455"/>
      <c r="MDY73" s="666"/>
      <c r="MDZ73" s="666"/>
      <c r="MEA73" s="666"/>
      <c r="MEB73" s="666"/>
      <c r="MEC73" s="666"/>
      <c r="MED73" s="666"/>
      <c r="MEE73" s="666"/>
      <c r="MEF73" s="666"/>
      <c r="MEG73" s="666"/>
      <c r="MEH73" s="1453"/>
      <c r="MEI73" s="1453"/>
      <c r="MEJ73" s="1453"/>
      <c r="MEK73" s="1454"/>
      <c r="MEL73" s="666"/>
      <c r="MEM73" s="666"/>
      <c r="MEN73" s="666"/>
      <c r="MEO73" s="1455"/>
      <c r="MEP73" s="666"/>
      <c r="MEQ73" s="666"/>
      <c r="MER73" s="666"/>
      <c r="MES73" s="666"/>
      <c r="MET73" s="666"/>
      <c r="MEU73" s="666"/>
      <c r="MEV73" s="666"/>
      <c r="MEW73" s="666"/>
      <c r="MEX73" s="666"/>
      <c r="MEY73" s="1453"/>
      <c r="MEZ73" s="1453"/>
      <c r="MFA73" s="1453"/>
      <c r="MFB73" s="1454"/>
      <c r="MFC73" s="666"/>
      <c r="MFD73" s="666"/>
      <c r="MFE73" s="666"/>
      <c r="MFF73" s="1455"/>
      <c r="MFG73" s="666"/>
      <c r="MFH73" s="666"/>
      <c r="MFI73" s="666"/>
      <c r="MFJ73" s="666"/>
      <c r="MFK73" s="666"/>
      <c r="MFL73" s="666"/>
      <c r="MFM73" s="666"/>
      <c r="MFN73" s="666"/>
      <c r="MFO73" s="666"/>
      <c r="MFP73" s="1453"/>
      <c r="MFQ73" s="1453"/>
      <c r="MFR73" s="1453"/>
      <c r="MFS73" s="1454"/>
      <c r="MFT73" s="666"/>
      <c r="MFU73" s="666"/>
      <c r="MFV73" s="666"/>
      <c r="MFW73" s="1455"/>
      <c r="MFX73" s="666"/>
      <c r="MFY73" s="666"/>
      <c r="MFZ73" s="666"/>
      <c r="MGA73" s="666"/>
      <c r="MGB73" s="666"/>
      <c r="MGC73" s="666"/>
      <c r="MGD73" s="666"/>
      <c r="MGE73" s="666"/>
      <c r="MGF73" s="666"/>
      <c r="MGG73" s="1453"/>
      <c r="MGH73" s="1453"/>
      <c r="MGI73" s="1453"/>
      <c r="MGJ73" s="1454"/>
      <c r="MGK73" s="666"/>
      <c r="MGL73" s="666"/>
      <c r="MGM73" s="666"/>
      <c r="MGN73" s="1455"/>
      <c r="MGO73" s="666"/>
      <c r="MGP73" s="666"/>
      <c r="MGQ73" s="666"/>
      <c r="MGR73" s="666"/>
      <c r="MGS73" s="666"/>
      <c r="MGT73" s="666"/>
      <c r="MGU73" s="666"/>
      <c r="MGV73" s="666"/>
      <c r="MGW73" s="666"/>
      <c r="MGX73" s="1453"/>
      <c r="MGY73" s="1453"/>
      <c r="MGZ73" s="1453"/>
      <c r="MHA73" s="1454"/>
      <c r="MHB73" s="666"/>
      <c r="MHC73" s="666"/>
      <c r="MHD73" s="666"/>
      <c r="MHE73" s="1455"/>
      <c r="MHF73" s="666"/>
      <c r="MHG73" s="666"/>
      <c r="MHH73" s="666"/>
      <c r="MHI73" s="666"/>
      <c r="MHJ73" s="666"/>
      <c r="MHK73" s="666"/>
      <c r="MHL73" s="666"/>
      <c r="MHM73" s="666"/>
      <c r="MHN73" s="666"/>
      <c r="MHO73" s="1453"/>
      <c r="MHP73" s="1453"/>
      <c r="MHQ73" s="1453"/>
      <c r="MHR73" s="1454"/>
      <c r="MHS73" s="666"/>
      <c r="MHT73" s="666"/>
      <c r="MHU73" s="666"/>
      <c r="MHV73" s="1455"/>
      <c r="MHW73" s="666"/>
      <c r="MHX73" s="666"/>
      <c r="MHY73" s="666"/>
      <c r="MHZ73" s="666"/>
      <c r="MIA73" s="666"/>
      <c r="MIB73" s="666"/>
      <c r="MIC73" s="666"/>
      <c r="MID73" s="666"/>
      <c r="MIE73" s="666"/>
      <c r="MIF73" s="1453"/>
      <c r="MIG73" s="1453"/>
      <c r="MIH73" s="1453"/>
      <c r="MII73" s="1454"/>
      <c r="MIJ73" s="666"/>
      <c r="MIK73" s="666"/>
      <c r="MIL73" s="666"/>
      <c r="MIM73" s="1455"/>
      <c r="MIN73" s="666"/>
      <c r="MIO73" s="666"/>
      <c r="MIP73" s="666"/>
      <c r="MIQ73" s="666"/>
      <c r="MIR73" s="666"/>
      <c r="MIS73" s="666"/>
      <c r="MIT73" s="666"/>
      <c r="MIU73" s="666"/>
      <c r="MIV73" s="666"/>
      <c r="MIW73" s="1453"/>
      <c r="MIX73" s="1453"/>
      <c r="MIY73" s="1453"/>
      <c r="MIZ73" s="1454"/>
      <c r="MJA73" s="666"/>
      <c r="MJB73" s="666"/>
      <c r="MJC73" s="666"/>
      <c r="MJD73" s="1455"/>
      <c r="MJE73" s="666"/>
      <c r="MJF73" s="666"/>
      <c r="MJG73" s="666"/>
      <c r="MJH73" s="666"/>
      <c r="MJI73" s="666"/>
      <c r="MJJ73" s="666"/>
      <c r="MJK73" s="666"/>
      <c r="MJL73" s="666"/>
      <c r="MJM73" s="666"/>
      <c r="MJN73" s="1453"/>
      <c r="MJO73" s="1453"/>
      <c r="MJP73" s="1453"/>
      <c r="MJQ73" s="1454"/>
      <c r="MJR73" s="666"/>
      <c r="MJS73" s="666"/>
      <c r="MJT73" s="666"/>
      <c r="MJU73" s="1455"/>
      <c r="MJV73" s="666"/>
      <c r="MJW73" s="666"/>
      <c r="MJX73" s="666"/>
      <c r="MJY73" s="666"/>
      <c r="MJZ73" s="666"/>
      <c r="MKA73" s="666"/>
      <c r="MKB73" s="666"/>
      <c r="MKC73" s="666"/>
      <c r="MKD73" s="666"/>
      <c r="MKE73" s="1453"/>
      <c r="MKF73" s="1453"/>
      <c r="MKG73" s="1453"/>
      <c r="MKH73" s="1454"/>
      <c r="MKI73" s="666"/>
      <c r="MKJ73" s="666"/>
      <c r="MKK73" s="666"/>
      <c r="MKL73" s="1455"/>
      <c r="MKM73" s="666"/>
      <c r="MKN73" s="666"/>
      <c r="MKO73" s="666"/>
      <c r="MKP73" s="666"/>
      <c r="MKQ73" s="666"/>
      <c r="MKR73" s="666"/>
      <c r="MKS73" s="666"/>
      <c r="MKT73" s="666"/>
      <c r="MKU73" s="666"/>
      <c r="MKV73" s="1453"/>
      <c r="MKW73" s="1453"/>
      <c r="MKX73" s="1453"/>
      <c r="MKY73" s="1454"/>
      <c r="MKZ73" s="666"/>
      <c r="MLA73" s="666"/>
      <c r="MLB73" s="666"/>
      <c r="MLC73" s="1455"/>
      <c r="MLD73" s="666"/>
      <c r="MLE73" s="666"/>
      <c r="MLF73" s="666"/>
      <c r="MLG73" s="666"/>
      <c r="MLH73" s="666"/>
      <c r="MLI73" s="666"/>
      <c r="MLJ73" s="666"/>
      <c r="MLK73" s="666"/>
      <c r="MLL73" s="666"/>
      <c r="MLM73" s="1453"/>
      <c r="MLN73" s="1453"/>
      <c r="MLO73" s="1453"/>
      <c r="MLP73" s="1454"/>
      <c r="MLQ73" s="666"/>
      <c r="MLR73" s="666"/>
      <c r="MLS73" s="666"/>
      <c r="MLT73" s="1455"/>
      <c r="MLU73" s="666"/>
      <c r="MLV73" s="666"/>
      <c r="MLW73" s="666"/>
      <c r="MLX73" s="666"/>
      <c r="MLY73" s="666"/>
      <c r="MLZ73" s="666"/>
      <c r="MMA73" s="666"/>
      <c r="MMB73" s="666"/>
      <c r="MMC73" s="666"/>
      <c r="MMD73" s="1453"/>
      <c r="MME73" s="1453"/>
      <c r="MMF73" s="1453"/>
      <c r="MMG73" s="1454"/>
      <c r="MMH73" s="666"/>
      <c r="MMI73" s="666"/>
      <c r="MMJ73" s="666"/>
      <c r="MMK73" s="1455"/>
      <c r="MML73" s="666"/>
      <c r="MMM73" s="666"/>
      <c r="MMN73" s="666"/>
      <c r="MMO73" s="666"/>
      <c r="MMP73" s="666"/>
      <c r="MMQ73" s="666"/>
      <c r="MMR73" s="666"/>
      <c r="MMS73" s="666"/>
      <c r="MMT73" s="666"/>
      <c r="MMU73" s="1453"/>
      <c r="MMV73" s="1453"/>
      <c r="MMW73" s="1453"/>
      <c r="MMX73" s="1454"/>
      <c r="MMY73" s="666"/>
      <c r="MMZ73" s="666"/>
      <c r="MNA73" s="666"/>
      <c r="MNB73" s="1455"/>
      <c r="MNC73" s="666"/>
      <c r="MND73" s="666"/>
      <c r="MNE73" s="666"/>
      <c r="MNF73" s="666"/>
      <c r="MNG73" s="666"/>
      <c r="MNH73" s="666"/>
      <c r="MNI73" s="666"/>
      <c r="MNJ73" s="666"/>
      <c r="MNK73" s="666"/>
      <c r="MNL73" s="1453"/>
      <c r="MNM73" s="1453"/>
      <c r="MNN73" s="1453"/>
      <c r="MNO73" s="1454"/>
      <c r="MNP73" s="666"/>
      <c r="MNQ73" s="666"/>
      <c r="MNR73" s="666"/>
      <c r="MNS73" s="1455"/>
      <c r="MNT73" s="666"/>
      <c r="MNU73" s="666"/>
      <c r="MNV73" s="666"/>
      <c r="MNW73" s="666"/>
      <c r="MNX73" s="666"/>
      <c r="MNY73" s="666"/>
      <c r="MNZ73" s="666"/>
      <c r="MOA73" s="666"/>
      <c r="MOB73" s="666"/>
      <c r="MOC73" s="1453"/>
      <c r="MOD73" s="1453"/>
      <c r="MOE73" s="1453"/>
      <c r="MOF73" s="1454"/>
      <c r="MOG73" s="666"/>
      <c r="MOH73" s="666"/>
      <c r="MOI73" s="666"/>
      <c r="MOJ73" s="1455"/>
      <c r="MOK73" s="666"/>
      <c r="MOL73" s="666"/>
      <c r="MOM73" s="666"/>
      <c r="MON73" s="666"/>
      <c r="MOO73" s="666"/>
      <c r="MOP73" s="666"/>
      <c r="MOQ73" s="666"/>
      <c r="MOR73" s="666"/>
      <c r="MOS73" s="666"/>
      <c r="MOT73" s="1453"/>
      <c r="MOU73" s="1453"/>
      <c r="MOV73" s="1453"/>
      <c r="MOW73" s="1454"/>
      <c r="MOX73" s="666"/>
      <c r="MOY73" s="666"/>
      <c r="MOZ73" s="666"/>
      <c r="MPA73" s="1455"/>
      <c r="MPB73" s="666"/>
      <c r="MPC73" s="666"/>
      <c r="MPD73" s="666"/>
      <c r="MPE73" s="666"/>
      <c r="MPF73" s="666"/>
      <c r="MPG73" s="666"/>
      <c r="MPH73" s="666"/>
      <c r="MPI73" s="666"/>
      <c r="MPJ73" s="666"/>
      <c r="MPK73" s="1453"/>
      <c r="MPL73" s="1453"/>
      <c r="MPM73" s="1453"/>
      <c r="MPN73" s="1454"/>
      <c r="MPO73" s="666"/>
      <c r="MPP73" s="666"/>
      <c r="MPQ73" s="666"/>
      <c r="MPR73" s="1455"/>
      <c r="MPS73" s="666"/>
      <c r="MPT73" s="666"/>
      <c r="MPU73" s="666"/>
      <c r="MPV73" s="666"/>
      <c r="MPW73" s="666"/>
      <c r="MPX73" s="666"/>
      <c r="MPY73" s="666"/>
      <c r="MPZ73" s="666"/>
      <c r="MQA73" s="666"/>
      <c r="MQB73" s="1453"/>
      <c r="MQC73" s="1453"/>
      <c r="MQD73" s="1453"/>
      <c r="MQE73" s="1454"/>
      <c r="MQF73" s="666"/>
      <c r="MQG73" s="666"/>
      <c r="MQH73" s="666"/>
      <c r="MQI73" s="1455"/>
      <c r="MQJ73" s="666"/>
      <c r="MQK73" s="666"/>
      <c r="MQL73" s="666"/>
      <c r="MQM73" s="666"/>
      <c r="MQN73" s="666"/>
      <c r="MQO73" s="666"/>
      <c r="MQP73" s="666"/>
      <c r="MQQ73" s="666"/>
      <c r="MQR73" s="666"/>
      <c r="MQS73" s="1453"/>
      <c r="MQT73" s="1453"/>
      <c r="MQU73" s="1453"/>
      <c r="MQV73" s="1454"/>
      <c r="MQW73" s="666"/>
      <c r="MQX73" s="666"/>
      <c r="MQY73" s="666"/>
      <c r="MQZ73" s="1455"/>
      <c r="MRA73" s="666"/>
      <c r="MRB73" s="666"/>
      <c r="MRC73" s="666"/>
      <c r="MRD73" s="666"/>
      <c r="MRE73" s="666"/>
      <c r="MRF73" s="666"/>
      <c r="MRG73" s="666"/>
      <c r="MRH73" s="666"/>
      <c r="MRI73" s="666"/>
      <c r="MRJ73" s="1453"/>
      <c r="MRK73" s="1453"/>
      <c r="MRL73" s="1453"/>
      <c r="MRM73" s="1454"/>
      <c r="MRN73" s="666"/>
      <c r="MRO73" s="666"/>
      <c r="MRP73" s="666"/>
      <c r="MRQ73" s="1455"/>
      <c r="MRR73" s="666"/>
      <c r="MRS73" s="666"/>
      <c r="MRT73" s="666"/>
      <c r="MRU73" s="666"/>
      <c r="MRV73" s="666"/>
      <c r="MRW73" s="666"/>
      <c r="MRX73" s="666"/>
      <c r="MRY73" s="666"/>
      <c r="MRZ73" s="666"/>
      <c r="MSA73" s="1453"/>
      <c r="MSB73" s="1453"/>
      <c r="MSC73" s="1453"/>
      <c r="MSD73" s="1454"/>
      <c r="MSE73" s="666"/>
      <c r="MSF73" s="666"/>
      <c r="MSG73" s="666"/>
      <c r="MSH73" s="1455"/>
      <c r="MSI73" s="666"/>
      <c r="MSJ73" s="666"/>
      <c r="MSK73" s="666"/>
      <c r="MSL73" s="666"/>
      <c r="MSM73" s="666"/>
      <c r="MSN73" s="666"/>
      <c r="MSO73" s="666"/>
      <c r="MSP73" s="666"/>
      <c r="MSQ73" s="666"/>
      <c r="MSR73" s="1453"/>
      <c r="MSS73" s="1453"/>
      <c r="MST73" s="1453"/>
      <c r="MSU73" s="1454"/>
      <c r="MSV73" s="666"/>
      <c r="MSW73" s="666"/>
      <c r="MSX73" s="666"/>
      <c r="MSY73" s="1455"/>
      <c r="MSZ73" s="666"/>
      <c r="MTA73" s="666"/>
      <c r="MTB73" s="666"/>
      <c r="MTC73" s="666"/>
      <c r="MTD73" s="666"/>
      <c r="MTE73" s="666"/>
      <c r="MTF73" s="666"/>
      <c r="MTG73" s="666"/>
      <c r="MTH73" s="666"/>
      <c r="MTI73" s="1453"/>
      <c r="MTJ73" s="1453"/>
      <c r="MTK73" s="1453"/>
      <c r="MTL73" s="1454"/>
      <c r="MTM73" s="666"/>
      <c r="MTN73" s="666"/>
      <c r="MTO73" s="666"/>
      <c r="MTP73" s="1455"/>
      <c r="MTQ73" s="666"/>
      <c r="MTR73" s="666"/>
      <c r="MTS73" s="666"/>
      <c r="MTT73" s="666"/>
      <c r="MTU73" s="666"/>
      <c r="MTV73" s="666"/>
      <c r="MTW73" s="666"/>
      <c r="MTX73" s="666"/>
      <c r="MTY73" s="666"/>
      <c r="MTZ73" s="1453"/>
      <c r="MUA73" s="1453"/>
      <c r="MUB73" s="1453"/>
      <c r="MUC73" s="1454"/>
      <c r="MUD73" s="666"/>
      <c r="MUE73" s="666"/>
      <c r="MUF73" s="666"/>
      <c r="MUG73" s="1455"/>
      <c r="MUH73" s="666"/>
      <c r="MUI73" s="666"/>
      <c r="MUJ73" s="666"/>
      <c r="MUK73" s="666"/>
      <c r="MUL73" s="666"/>
      <c r="MUM73" s="666"/>
      <c r="MUN73" s="666"/>
      <c r="MUO73" s="666"/>
      <c r="MUP73" s="666"/>
      <c r="MUQ73" s="1453"/>
      <c r="MUR73" s="1453"/>
      <c r="MUS73" s="1453"/>
      <c r="MUT73" s="1454"/>
      <c r="MUU73" s="666"/>
      <c r="MUV73" s="666"/>
      <c r="MUW73" s="666"/>
      <c r="MUX73" s="1455"/>
      <c r="MUY73" s="666"/>
      <c r="MUZ73" s="666"/>
      <c r="MVA73" s="666"/>
      <c r="MVB73" s="666"/>
      <c r="MVC73" s="666"/>
      <c r="MVD73" s="666"/>
      <c r="MVE73" s="666"/>
      <c r="MVF73" s="666"/>
      <c r="MVG73" s="666"/>
      <c r="MVH73" s="1453"/>
      <c r="MVI73" s="1453"/>
      <c r="MVJ73" s="1453"/>
      <c r="MVK73" s="1454"/>
      <c r="MVL73" s="666"/>
      <c r="MVM73" s="666"/>
      <c r="MVN73" s="666"/>
      <c r="MVO73" s="1455"/>
      <c r="MVP73" s="666"/>
      <c r="MVQ73" s="666"/>
      <c r="MVR73" s="666"/>
      <c r="MVS73" s="666"/>
      <c r="MVT73" s="666"/>
      <c r="MVU73" s="666"/>
      <c r="MVV73" s="666"/>
      <c r="MVW73" s="666"/>
      <c r="MVX73" s="666"/>
      <c r="MVY73" s="1453"/>
      <c r="MVZ73" s="1453"/>
      <c r="MWA73" s="1453"/>
      <c r="MWB73" s="1454"/>
      <c r="MWC73" s="666"/>
      <c r="MWD73" s="666"/>
      <c r="MWE73" s="666"/>
      <c r="MWF73" s="1455"/>
      <c r="MWG73" s="666"/>
      <c r="MWH73" s="666"/>
      <c r="MWI73" s="666"/>
      <c r="MWJ73" s="666"/>
      <c r="MWK73" s="666"/>
      <c r="MWL73" s="666"/>
      <c r="MWM73" s="666"/>
      <c r="MWN73" s="666"/>
      <c r="MWO73" s="666"/>
      <c r="MWP73" s="1453"/>
      <c r="MWQ73" s="1453"/>
      <c r="MWR73" s="1453"/>
      <c r="MWS73" s="1454"/>
      <c r="MWT73" s="666"/>
      <c r="MWU73" s="666"/>
      <c r="MWV73" s="666"/>
      <c r="MWW73" s="1455"/>
      <c r="MWX73" s="666"/>
      <c r="MWY73" s="666"/>
      <c r="MWZ73" s="666"/>
      <c r="MXA73" s="666"/>
      <c r="MXB73" s="666"/>
      <c r="MXC73" s="666"/>
      <c r="MXD73" s="666"/>
      <c r="MXE73" s="666"/>
      <c r="MXF73" s="666"/>
      <c r="MXG73" s="1453"/>
      <c r="MXH73" s="1453"/>
      <c r="MXI73" s="1453"/>
      <c r="MXJ73" s="1454"/>
      <c r="MXK73" s="666"/>
      <c r="MXL73" s="666"/>
      <c r="MXM73" s="666"/>
      <c r="MXN73" s="1455"/>
      <c r="MXO73" s="666"/>
      <c r="MXP73" s="666"/>
      <c r="MXQ73" s="666"/>
      <c r="MXR73" s="666"/>
      <c r="MXS73" s="666"/>
      <c r="MXT73" s="666"/>
      <c r="MXU73" s="666"/>
      <c r="MXV73" s="666"/>
      <c r="MXW73" s="666"/>
      <c r="MXX73" s="1453"/>
      <c r="MXY73" s="1453"/>
      <c r="MXZ73" s="1453"/>
      <c r="MYA73" s="1454"/>
      <c r="MYB73" s="666"/>
      <c r="MYC73" s="666"/>
      <c r="MYD73" s="666"/>
      <c r="MYE73" s="1455"/>
      <c r="MYF73" s="666"/>
      <c r="MYG73" s="666"/>
      <c r="MYH73" s="666"/>
      <c r="MYI73" s="666"/>
      <c r="MYJ73" s="666"/>
      <c r="MYK73" s="666"/>
      <c r="MYL73" s="666"/>
      <c r="MYM73" s="666"/>
      <c r="MYN73" s="666"/>
      <c r="MYO73" s="1453"/>
      <c r="MYP73" s="1453"/>
      <c r="MYQ73" s="1453"/>
      <c r="MYR73" s="1454"/>
      <c r="MYS73" s="666"/>
      <c r="MYT73" s="666"/>
      <c r="MYU73" s="666"/>
      <c r="MYV73" s="1455"/>
      <c r="MYW73" s="666"/>
      <c r="MYX73" s="666"/>
      <c r="MYY73" s="666"/>
      <c r="MYZ73" s="666"/>
      <c r="MZA73" s="666"/>
      <c r="MZB73" s="666"/>
      <c r="MZC73" s="666"/>
      <c r="MZD73" s="666"/>
      <c r="MZE73" s="666"/>
      <c r="MZF73" s="1453"/>
      <c r="MZG73" s="1453"/>
      <c r="MZH73" s="1453"/>
      <c r="MZI73" s="1454"/>
      <c r="MZJ73" s="666"/>
      <c r="MZK73" s="666"/>
      <c r="MZL73" s="666"/>
      <c r="MZM73" s="1455"/>
      <c r="MZN73" s="666"/>
      <c r="MZO73" s="666"/>
      <c r="MZP73" s="666"/>
      <c r="MZQ73" s="666"/>
      <c r="MZR73" s="666"/>
      <c r="MZS73" s="666"/>
      <c r="MZT73" s="666"/>
      <c r="MZU73" s="666"/>
      <c r="MZV73" s="666"/>
      <c r="MZW73" s="1453"/>
      <c r="MZX73" s="1453"/>
      <c r="MZY73" s="1453"/>
      <c r="MZZ73" s="1454"/>
      <c r="NAA73" s="666"/>
      <c r="NAB73" s="666"/>
      <c r="NAC73" s="666"/>
      <c r="NAD73" s="1455"/>
      <c r="NAE73" s="666"/>
      <c r="NAF73" s="666"/>
      <c r="NAG73" s="666"/>
      <c r="NAH73" s="666"/>
      <c r="NAI73" s="666"/>
      <c r="NAJ73" s="666"/>
      <c r="NAK73" s="666"/>
      <c r="NAL73" s="666"/>
      <c r="NAM73" s="666"/>
      <c r="NAN73" s="1453"/>
      <c r="NAO73" s="1453"/>
      <c r="NAP73" s="1453"/>
      <c r="NAQ73" s="1454"/>
      <c r="NAR73" s="666"/>
      <c r="NAS73" s="666"/>
      <c r="NAT73" s="666"/>
      <c r="NAU73" s="1455"/>
      <c r="NAV73" s="666"/>
      <c r="NAW73" s="666"/>
      <c r="NAX73" s="666"/>
      <c r="NAY73" s="666"/>
      <c r="NAZ73" s="666"/>
      <c r="NBA73" s="666"/>
      <c r="NBB73" s="666"/>
      <c r="NBC73" s="666"/>
      <c r="NBD73" s="666"/>
      <c r="NBE73" s="1453"/>
      <c r="NBF73" s="1453"/>
      <c r="NBG73" s="1453"/>
      <c r="NBH73" s="1454"/>
      <c r="NBI73" s="666"/>
      <c r="NBJ73" s="666"/>
      <c r="NBK73" s="666"/>
      <c r="NBL73" s="1455"/>
      <c r="NBM73" s="666"/>
      <c r="NBN73" s="666"/>
      <c r="NBO73" s="666"/>
      <c r="NBP73" s="666"/>
      <c r="NBQ73" s="666"/>
      <c r="NBR73" s="666"/>
      <c r="NBS73" s="666"/>
      <c r="NBT73" s="666"/>
      <c r="NBU73" s="666"/>
      <c r="NBV73" s="1453"/>
      <c r="NBW73" s="1453"/>
      <c r="NBX73" s="1453"/>
      <c r="NBY73" s="1454"/>
      <c r="NBZ73" s="666"/>
      <c r="NCA73" s="666"/>
      <c r="NCB73" s="666"/>
      <c r="NCC73" s="1455"/>
      <c r="NCD73" s="666"/>
      <c r="NCE73" s="666"/>
      <c r="NCF73" s="666"/>
      <c r="NCG73" s="666"/>
      <c r="NCH73" s="666"/>
      <c r="NCI73" s="666"/>
      <c r="NCJ73" s="666"/>
      <c r="NCK73" s="666"/>
      <c r="NCL73" s="666"/>
      <c r="NCM73" s="1453"/>
      <c r="NCN73" s="1453"/>
      <c r="NCO73" s="1453"/>
      <c r="NCP73" s="1454"/>
      <c r="NCQ73" s="666"/>
      <c r="NCR73" s="666"/>
      <c r="NCS73" s="666"/>
      <c r="NCT73" s="1455"/>
      <c r="NCU73" s="666"/>
      <c r="NCV73" s="666"/>
      <c r="NCW73" s="666"/>
      <c r="NCX73" s="666"/>
      <c r="NCY73" s="666"/>
      <c r="NCZ73" s="666"/>
      <c r="NDA73" s="666"/>
      <c r="NDB73" s="666"/>
      <c r="NDC73" s="666"/>
      <c r="NDD73" s="1453"/>
      <c r="NDE73" s="1453"/>
      <c r="NDF73" s="1453"/>
      <c r="NDG73" s="1454"/>
      <c r="NDH73" s="666"/>
      <c r="NDI73" s="666"/>
      <c r="NDJ73" s="666"/>
      <c r="NDK73" s="1455"/>
      <c r="NDL73" s="666"/>
      <c r="NDM73" s="666"/>
      <c r="NDN73" s="666"/>
      <c r="NDO73" s="666"/>
      <c r="NDP73" s="666"/>
      <c r="NDQ73" s="666"/>
      <c r="NDR73" s="666"/>
      <c r="NDS73" s="666"/>
      <c r="NDT73" s="666"/>
      <c r="NDU73" s="1453"/>
      <c r="NDV73" s="1453"/>
      <c r="NDW73" s="1453"/>
      <c r="NDX73" s="1454"/>
      <c r="NDY73" s="666"/>
      <c r="NDZ73" s="666"/>
      <c r="NEA73" s="666"/>
      <c r="NEB73" s="1455"/>
      <c r="NEC73" s="666"/>
      <c r="NED73" s="666"/>
      <c r="NEE73" s="666"/>
      <c r="NEF73" s="666"/>
      <c r="NEG73" s="666"/>
      <c r="NEH73" s="666"/>
      <c r="NEI73" s="666"/>
      <c r="NEJ73" s="666"/>
      <c r="NEK73" s="666"/>
      <c r="NEL73" s="1453"/>
      <c r="NEM73" s="1453"/>
      <c r="NEN73" s="1453"/>
      <c r="NEO73" s="1454"/>
      <c r="NEP73" s="666"/>
      <c r="NEQ73" s="666"/>
      <c r="NER73" s="666"/>
      <c r="NES73" s="1455"/>
      <c r="NET73" s="666"/>
      <c r="NEU73" s="666"/>
      <c r="NEV73" s="666"/>
      <c r="NEW73" s="666"/>
      <c r="NEX73" s="666"/>
      <c r="NEY73" s="666"/>
      <c r="NEZ73" s="666"/>
      <c r="NFA73" s="666"/>
      <c r="NFB73" s="666"/>
      <c r="NFC73" s="1453"/>
      <c r="NFD73" s="1453"/>
      <c r="NFE73" s="1453"/>
      <c r="NFF73" s="1454"/>
      <c r="NFG73" s="666"/>
      <c r="NFH73" s="666"/>
      <c r="NFI73" s="666"/>
      <c r="NFJ73" s="1455"/>
      <c r="NFK73" s="666"/>
      <c r="NFL73" s="666"/>
      <c r="NFM73" s="666"/>
      <c r="NFN73" s="666"/>
      <c r="NFO73" s="666"/>
      <c r="NFP73" s="666"/>
      <c r="NFQ73" s="666"/>
      <c r="NFR73" s="666"/>
      <c r="NFS73" s="666"/>
      <c r="NFT73" s="1453"/>
      <c r="NFU73" s="1453"/>
      <c r="NFV73" s="1453"/>
      <c r="NFW73" s="1454"/>
      <c r="NFX73" s="666"/>
      <c r="NFY73" s="666"/>
      <c r="NFZ73" s="666"/>
      <c r="NGA73" s="1455"/>
      <c r="NGB73" s="666"/>
      <c r="NGC73" s="666"/>
      <c r="NGD73" s="666"/>
      <c r="NGE73" s="666"/>
      <c r="NGF73" s="666"/>
      <c r="NGG73" s="666"/>
      <c r="NGH73" s="666"/>
      <c r="NGI73" s="666"/>
      <c r="NGJ73" s="666"/>
      <c r="NGK73" s="1453"/>
      <c r="NGL73" s="1453"/>
      <c r="NGM73" s="1453"/>
      <c r="NGN73" s="1454"/>
      <c r="NGO73" s="666"/>
      <c r="NGP73" s="666"/>
      <c r="NGQ73" s="666"/>
      <c r="NGR73" s="1455"/>
      <c r="NGS73" s="666"/>
      <c r="NGT73" s="666"/>
      <c r="NGU73" s="666"/>
      <c r="NGV73" s="666"/>
      <c r="NGW73" s="666"/>
      <c r="NGX73" s="666"/>
      <c r="NGY73" s="666"/>
      <c r="NGZ73" s="666"/>
      <c r="NHA73" s="666"/>
      <c r="NHB73" s="1453"/>
      <c r="NHC73" s="1453"/>
      <c r="NHD73" s="1453"/>
      <c r="NHE73" s="1454"/>
      <c r="NHF73" s="666"/>
      <c r="NHG73" s="666"/>
      <c r="NHH73" s="666"/>
      <c r="NHI73" s="1455"/>
      <c r="NHJ73" s="666"/>
      <c r="NHK73" s="666"/>
      <c r="NHL73" s="666"/>
      <c r="NHM73" s="666"/>
      <c r="NHN73" s="666"/>
      <c r="NHO73" s="666"/>
      <c r="NHP73" s="666"/>
      <c r="NHQ73" s="666"/>
      <c r="NHR73" s="666"/>
      <c r="NHS73" s="1453"/>
      <c r="NHT73" s="1453"/>
      <c r="NHU73" s="1453"/>
      <c r="NHV73" s="1454"/>
      <c r="NHW73" s="666"/>
      <c r="NHX73" s="666"/>
      <c r="NHY73" s="666"/>
      <c r="NHZ73" s="1455"/>
      <c r="NIA73" s="666"/>
      <c r="NIB73" s="666"/>
      <c r="NIC73" s="666"/>
      <c r="NID73" s="666"/>
      <c r="NIE73" s="666"/>
      <c r="NIF73" s="666"/>
      <c r="NIG73" s="666"/>
      <c r="NIH73" s="666"/>
      <c r="NII73" s="666"/>
      <c r="NIJ73" s="1453"/>
      <c r="NIK73" s="1453"/>
      <c r="NIL73" s="1453"/>
      <c r="NIM73" s="1454"/>
      <c r="NIN73" s="666"/>
      <c r="NIO73" s="666"/>
      <c r="NIP73" s="666"/>
      <c r="NIQ73" s="1455"/>
      <c r="NIR73" s="666"/>
      <c r="NIS73" s="666"/>
      <c r="NIT73" s="666"/>
      <c r="NIU73" s="666"/>
      <c r="NIV73" s="666"/>
      <c r="NIW73" s="666"/>
      <c r="NIX73" s="666"/>
      <c r="NIY73" s="666"/>
      <c r="NIZ73" s="666"/>
      <c r="NJA73" s="1453"/>
      <c r="NJB73" s="1453"/>
      <c r="NJC73" s="1453"/>
      <c r="NJD73" s="1454"/>
      <c r="NJE73" s="666"/>
      <c r="NJF73" s="666"/>
      <c r="NJG73" s="666"/>
      <c r="NJH73" s="1455"/>
      <c r="NJI73" s="666"/>
      <c r="NJJ73" s="666"/>
      <c r="NJK73" s="666"/>
      <c r="NJL73" s="666"/>
      <c r="NJM73" s="666"/>
      <c r="NJN73" s="666"/>
      <c r="NJO73" s="666"/>
      <c r="NJP73" s="666"/>
      <c r="NJQ73" s="666"/>
      <c r="NJR73" s="1453"/>
      <c r="NJS73" s="1453"/>
      <c r="NJT73" s="1453"/>
      <c r="NJU73" s="1454"/>
      <c r="NJV73" s="666"/>
      <c r="NJW73" s="666"/>
      <c r="NJX73" s="666"/>
      <c r="NJY73" s="1455"/>
      <c r="NJZ73" s="666"/>
      <c r="NKA73" s="666"/>
      <c r="NKB73" s="666"/>
      <c r="NKC73" s="666"/>
      <c r="NKD73" s="666"/>
      <c r="NKE73" s="666"/>
      <c r="NKF73" s="666"/>
      <c r="NKG73" s="666"/>
      <c r="NKH73" s="666"/>
      <c r="NKI73" s="1453"/>
      <c r="NKJ73" s="1453"/>
      <c r="NKK73" s="1453"/>
      <c r="NKL73" s="1454"/>
      <c r="NKM73" s="666"/>
      <c r="NKN73" s="666"/>
      <c r="NKO73" s="666"/>
      <c r="NKP73" s="1455"/>
      <c r="NKQ73" s="666"/>
      <c r="NKR73" s="666"/>
      <c r="NKS73" s="666"/>
      <c r="NKT73" s="666"/>
      <c r="NKU73" s="666"/>
      <c r="NKV73" s="666"/>
      <c r="NKW73" s="666"/>
      <c r="NKX73" s="666"/>
      <c r="NKY73" s="666"/>
      <c r="NKZ73" s="1453"/>
      <c r="NLA73" s="1453"/>
      <c r="NLB73" s="1453"/>
      <c r="NLC73" s="1454"/>
      <c r="NLD73" s="666"/>
      <c r="NLE73" s="666"/>
      <c r="NLF73" s="666"/>
      <c r="NLG73" s="1455"/>
      <c r="NLH73" s="666"/>
      <c r="NLI73" s="666"/>
      <c r="NLJ73" s="666"/>
      <c r="NLK73" s="666"/>
      <c r="NLL73" s="666"/>
      <c r="NLM73" s="666"/>
      <c r="NLN73" s="666"/>
      <c r="NLO73" s="666"/>
      <c r="NLP73" s="666"/>
      <c r="NLQ73" s="1453"/>
      <c r="NLR73" s="1453"/>
      <c r="NLS73" s="1453"/>
      <c r="NLT73" s="1454"/>
      <c r="NLU73" s="666"/>
      <c r="NLV73" s="666"/>
      <c r="NLW73" s="666"/>
      <c r="NLX73" s="1455"/>
      <c r="NLY73" s="666"/>
      <c r="NLZ73" s="666"/>
      <c r="NMA73" s="666"/>
      <c r="NMB73" s="666"/>
      <c r="NMC73" s="666"/>
      <c r="NMD73" s="666"/>
      <c r="NME73" s="666"/>
      <c r="NMF73" s="666"/>
      <c r="NMG73" s="666"/>
      <c r="NMH73" s="1453"/>
      <c r="NMI73" s="1453"/>
      <c r="NMJ73" s="1453"/>
      <c r="NMK73" s="1454"/>
      <c r="NML73" s="666"/>
      <c r="NMM73" s="666"/>
      <c r="NMN73" s="666"/>
      <c r="NMO73" s="1455"/>
      <c r="NMP73" s="666"/>
      <c r="NMQ73" s="666"/>
      <c r="NMR73" s="666"/>
      <c r="NMS73" s="666"/>
      <c r="NMT73" s="666"/>
      <c r="NMU73" s="666"/>
      <c r="NMV73" s="666"/>
      <c r="NMW73" s="666"/>
      <c r="NMX73" s="666"/>
      <c r="NMY73" s="1453"/>
      <c r="NMZ73" s="1453"/>
      <c r="NNA73" s="1453"/>
      <c r="NNB73" s="1454"/>
      <c r="NNC73" s="666"/>
      <c r="NND73" s="666"/>
      <c r="NNE73" s="666"/>
      <c r="NNF73" s="1455"/>
      <c r="NNG73" s="666"/>
      <c r="NNH73" s="666"/>
      <c r="NNI73" s="666"/>
      <c r="NNJ73" s="666"/>
      <c r="NNK73" s="666"/>
      <c r="NNL73" s="666"/>
      <c r="NNM73" s="666"/>
      <c r="NNN73" s="666"/>
      <c r="NNO73" s="666"/>
      <c r="NNP73" s="1453"/>
      <c r="NNQ73" s="1453"/>
      <c r="NNR73" s="1453"/>
      <c r="NNS73" s="1454"/>
      <c r="NNT73" s="666"/>
      <c r="NNU73" s="666"/>
      <c r="NNV73" s="666"/>
      <c r="NNW73" s="1455"/>
      <c r="NNX73" s="666"/>
      <c r="NNY73" s="666"/>
      <c r="NNZ73" s="666"/>
      <c r="NOA73" s="666"/>
      <c r="NOB73" s="666"/>
      <c r="NOC73" s="666"/>
      <c r="NOD73" s="666"/>
      <c r="NOE73" s="666"/>
      <c r="NOF73" s="666"/>
      <c r="NOG73" s="1453"/>
      <c r="NOH73" s="1453"/>
      <c r="NOI73" s="1453"/>
      <c r="NOJ73" s="1454"/>
      <c r="NOK73" s="666"/>
      <c r="NOL73" s="666"/>
      <c r="NOM73" s="666"/>
      <c r="NON73" s="1455"/>
      <c r="NOO73" s="666"/>
      <c r="NOP73" s="666"/>
      <c r="NOQ73" s="666"/>
      <c r="NOR73" s="666"/>
      <c r="NOS73" s="666"/>
      <c r="NOT73" s="666"/>
      <c r="NOU73" s="666"/>
      <c r="NOV73" s="666"/>
      <c r="NOW73" s="666"/>
      <c r="NOX73" s="1453"/>
      <c r="NOY73" s="1453"/>
      <c r="NOZ73" s="1453"/>
      <c r="NPA73" s="1454"/>
      <c r="NPB73" s="666"/>
      <c r="NPC73" s="666"/>
      <c r="NPD73" s="666"/>
      <c r="NPE73" s="1455"/>
      <c r="NPF73" s="666"/>
      <c r="NPG73" s="666"/>
      <c r="NPH73" s="666"/>
      <c r="NPI73" s="666"/>
      <c r="NPJ73" s="666"/>
      <c r="NPK73" s="666"/>
      <c r="NPL73" s="666"/>
      <c r="NPM73" s="666"/>
      <c r="NPN73" s="666"/>
      <c r="NPO73" s="1453"/>
      <c r="NPP73" s="1453"/>
      <c r="NPQ73" s="1453"/>
      <c r="NPR73" s="1454"/>
      <c r="NPS73" s="666"/>
      <c r="NPT73" s="666"/>
      <c r="NPU73" s="666"/>
      <c r="NPV73" s="1455"/>
      <c r="NPW73" s="666"/>
      <c r="NPX73" s="666"/>
      <c r="NPY73" s="666"/>
      <c r="NPZ73" s="666"/>
      <c r="NQA73" s="666"/>
      <c r="NQB73" s="666"/>
      <c r="NQC73" s="666"/>
      <c r="NQD73" s="666"/>
      <c r="NQE73" s="666"/>
      <c r="NQF73" s="1453"/>
      <c r="NQG73" s="1453"/>
      <c r="NQH73" s="1453"/>
      <c r="NQI73" s="1454"/>
      <c r="NQJ73" s="666"/>
      <c r="NQK73" s="666"/>
      <c r="NQL73" s="666"/>
      <c r="NQM73" s="1455"/>
      <c r="NQN73" s="666"/>
      <c r="NQO73" s="666"/>
      <c r="NQP73" s="666"/>
      <c r="NQQ73" s="666"/>
      <c r="NQR73" s="666"/>
      <c r="NQS73" s="666"/>
      <c r="NQT73" s="666"/>
      <c r="NQU73" s="666"/>
      <c r="NQV73" s="666"/>
      <c r="NQW73" s="1453"/>
      <c r="NQX73" s="1453"/>
      <c r="NQY73" s="1453"/>
      <c r="NQZ73" s="1454"/>
      <c r="NRA73" s="666"/>
      <c r="NRB73" s="666"/>
      <c r="NRC73" s="666"/>
      <c r="NRD73" s="1455"/>
      <c r="NRE73" s="666"/>
      <c r="NRF73" s="666"/>
      <c r="NRG73" s="666"/>
      <c r="NRH73" s="666"/>
      <c r="NRI73" s="666"/>
      <c r="NRJ73" s="666"/>
      <c r="NRK73" s="666"/>
      <c r="NRL73" s="666"/>
      <c r="NRM73" s="666"/>
      <c r="NRN73" s="1453"/>
      <c r="NRO73" s="1453"/>
      <c r="NRP73" s="1453"/>
      <c r="NRQ73" s="1454"/>
      <c r="NRR73" s="666"/>
      <c r="NRS73" s="666"/>
      <c r="NRT73" s="666"/>
      <c r="NRU73" s="1455"/>
      <c r="NRV73" s="666"/>
      <c r="NRW73" s="666"/>
      <c r="NRX73" s="666"/>
      <c r="NRY73" s="666"/>
      <c r="NRZ73" s="666"/>
      <c r="NSA73" s="666"/>
      <c r="NSB73" s="666"/>
      <c r="NSC73" s="666"/>
      <c r="NSD73" s="666"/>
      <c r="NSE73" s="1453"/>
      <c r="NSF73" s="1453"/>
      <c r="NSG73" s="1453"/>
      <c r="NSH73" s="1454"/>
      <c r="NSI73" s="666"/>
      <c r="NSJ73" s="666"/>
      <c r="NSK73" s="666"/>
      <c r="NSL73" s="1455"/>
      <c r="NSM73" s="666"/>
      <c r="NSN73" s="666"/>
      <c r="NSO73" s="666"/>
      <c r="NSP73" s="666"/>
      <c r="NSQ73" s="666"/>
      <c r="NSR73" s="666"/>
      <c r="NSS73" s="666"/>
      <c r="NST73" s="666"/>
      <c r="NSU73" s="666"/>
      <c r="NSV73" s="1453"/>
      <c r="NSW73" s="1453"/>
      <c r="NSX73" s="1453"/>
      <c r="NSY73" s="1454"/>
      <c r="NSZ73" s="666"/>
      <c r="NTA73" s="666"/>
      <c r="NTB73" s="666"/>
      <c r="NTC73" s="1455"/>
      <c r="NTD73" s="666"/>
      <c r="NTE73" s="666"/>
      <c r="NTF73" s="666"/>
      <c r="NTG73" s="666"/>
      <c r="NTH73" s="666"/>
      <c r="NTI73" s="666"/>
      <c r="NTJ73" s="666"/>
      <c r="NTK73" s="666"/>
      <c r="NTL73" s="666"/>
      <c r="NTM73" s="1453"/>
      <c r="NTN73" s="1453"/>
      <c r="NTO73" s="1453"/>
      <c r="NTP73" s="1454"/>
      <c r="NTQ73" s="666"/>
      <c r="NTR73" s="666"/>
      <c r="NTS73" s="666"/>
      <c r="NTT73" s="1455"/>
      <c r="NTU73" s="666"/>
      <c r="NTV73" s="666"/>
      <c r="NTW73" s="666"/>
      <c r="NTX73" s="666"/>
      <c r="NTY73" s="666"/>
      <c r="NTZ73" s="666"/>
      <c r="NUA73" s="666"/>
      <c r="NUB73" s="666"/>
      <c r="NUC73" s="666"/>
      <c r="NUD73" s="1453"/>
      <c r="NUE73" s="1453"/>
      <c r="NUF73" s="1453"/>
      <c r="NUG73" s="1454"/>
      <c r="NUH73" s="666"/>
      <c r="NUI73" s="666"/>
      <c r="NUJ73" s="666"/>
      <c r="NUK73" s="1455"/>
      <c r="NUL73" s="666"/>
      <c r="NUM73" s="666"/>
      <c r="NUN73" s="666"/>
      <c r="NUO73" s="666"/>
      <c r="NUP73" s="666"/>
      <c r="NUQ73" s="666"/>
      <c r="NUR73" s="666"/>
      <c r="NUS73" s="666"/>
      <c r="NUT73" s="666"/>
      <c r="NUU73" s="1453"/>
      <c r="NUV73" s="1453"/>
      <c r="NUW73" s="1453"/>
      <c r="NUX73" s="1454"/>
      <c r="NUY73" s="666"/>
      <c r="NUZ73" s="666"/>
      <c r="NVA73" s="666"/>
      <c r="NVB73" s="1455"/>
      <c r="NVC73" s="666"/>
      <c r="NVD73" s="666"/>
      <c r="NVE73" s="666"/>
      <c r="NVF73" s="666"/>
      <c r="NVG73" s="666"/>
      <c r="NVH73" s="666"/>
      <c r="NVI73" s="666"/>
      <c r="NVJ73" s="666"/>
      <c r="NVK73" s="666"/>
      <c r="NVL73" s="1453"/>
      <c r="NVM73" s="1453"/>
      <c r="NVN73" s="1453"/>
      <c r="NVO73" s="1454"/>
      <c r="NVP73" s="666"/>
      <c r="NVQ73" s="666"/>
      <c r="NVR73" s="666"/>
      <c r="NVS73" s="1455"/>
      <c r="NVT73" s="666"/>
      <c r="NVU73" s="666"/>
      <c r="NVV73" s="666"/>
      <c r="NVW73" s="666"/>
      <c r="NVX73" s="666"/>
      <c r="NVY73" s="666"/>
      <c r="NVZ73" s="666"/>
      <c r="NWA73" s="666"/>
      <c r="NWB73" s="666"/>
      <c r="NWC73" s="1453"/>
      <c r="NWD73" s="1453"/>
      <c r="NWE73" s="1453"/>
      <c r="NWF73" s="1454"/>
      <c r="NWG73" s="666"/>
      <c r="NWH73" s="666"/>
      <c r="NWI73" s="666"/>
      <c r="NWJ73" s="1455"/>
      <c r="NWK73" s="666"/>
      <c r="NWL73" s="666"/>
      <c r="NWM73" s="666"/>
      <c r="NWN73" s="666"/>
      <c r="NWO73" s="666"/>
      <c r="NWP73" s="666"/>
      <c r="NWQ73" s="666"/>
      <c r="NWR73" s="666"/>
      <c r="NWS73" s="666"/>
      <c r="NWT73" s="1453"/>
      <c r="NWU73" s="1453"/>
      <c r="NWV73" s="1453"/>
      <c r="NWW73" s="1454"/>
      <c r="NWX73" s="666"/>
      <c r="NWY73" s="666"/>
      <c r="NWZ73" s="666"/>
      <c r="NXA73" s="1455"/>
      <c r="NXB73" s="666"/>
      <c r="NXC73" s="666"/>
      <c r="NXD73" s="666"/>
      <c r="NXE73" s="666"/>
      <c r="NXF73" s="666"/>
      <c r="NXG73" s="666"/>
      <c r="NXH73" s="666"/>
      <c r="NXI73" s="666"/>
      <c r="NXJ73" s="666"/>
      <c r="NXK73" s="1453"/>
      <c r="NXL73" s="1453"/>
      <c r="NXM73" s="1453"/>
      <c r="NXN73" s="1454"/>
      <c r="NXO73" s="666"/>
      <c r="NXP73" s="666"/>
      <c r="NXQ73" s="666"/>
      <c r="NXR73" s="1455"/>
      <c r="NXS73" s="666"/>
      <c r="NXT73" s="666"/>
      <c r="NXU73" s="666"/>
      <c r="NXV73" s="666"/>
      <c r="NXW73" s="666"/>
      <c r="NXX73" s="666"/>
      <c r="NXY73" s="666"/>
      <c r="NXZ73" s="666"/>
      <c r="NYA73" s="666"/>
      <c r="NYB73" s="1453"/>
      <c r="NYC73" s="1453"/>
      <c r="NYD73" s="1453"/>
      <c r="NYE73" s="1454"/>
      <c r="NYF73" s="666"/>
      <c r="NYG73" s="666"/>
      <c r="NYH73" s="666"/>
      <c r="NYI73" s="1455"/>
      <c r="NYJ73" s="666"/>
      <c r="NYK73" s="666"/>
      <c r="NYL73" s="666"/>
      <c r="NYM73" s="666"/>
      <c r="NYN73" s="666"/>
      <c r="NYO73" s="666"/>
      <c r="NYP73" s="666"/>
      <c r="NYQ73" s="666"/>
      <c r="NYR73" s="666"/>
      <c r="NYS73" s="1453"/>
      <c r="NYT73" s="1453"/>
      <c r="NYU73" s="1453"/>
      <c r="NYV73" s="1454"/>
      <c r="NYW73" s="666"/>
      <c r="NYX73" s="666"/>
      <c r="NYY73" s="666"/>
      <c r="NYZ73" s="1455"/>
      <c r="NZA73" s="666"/>
      <c r="NZB73" s="666"/>
      <c r="NZC73" s="666"/>
      <c r="NZD73" s="666"/>
      <c r="NZE73" s="666"/>
      <c r="NZF73" s="666"/>
      <c r="NZG73" s="666"/>
      <c r="NZH73" s="666"/>
      <c r="NZI73" s="666"/>
      <c r="NZJ73" s="1453"/>
      <c r="NZK73" s="1453"/>
      <c r="NZL73" s="1453"/>
      <c r="NZM73" s="1454"/>
      <c r="NZN73" s="666"/>
      <c r="NZO73" s="666"/>
      <c r="NZP73" s="666"/>
      <c r="NZQ73" s="1455"/>
      <c r="NZR73" s="666"/>
      <c r="NZS73" s="666"/>
      <c r="NZT73" s="666"/>
      <c r="NZU73" s="666"/>
      <c r="NZV73" s="666"/>
      <c r="NZW73" s="666"/>
      <c r="NZX73" s="666"/>
      <c r="NZY73" s="666"/>
      <c r="NZZ73" s="666"/>
      <c r="OAA73" s="1453"/>
      <c r="OAB73" s="1453"/>
      <c r="OAC73" s="1453"/>
      <c r="OAD73" s="1454"/>
      <c r="OAE73" s="666"/>
      <c r="OAF73" s="666"/>
      <c r="OAG73" s="666"/>
      <c r="OAH73" s="1455"/>
      <c r="OAI73" s="666"/>
      <c r="OAJ73" s="666"/>
      <c r="OAK73" s="666"/>
      <c r="OAL73" s="666"/>
      <c r="OAM73" s="666"/>
      <c r="OAN73" s="666"/>
      <c r="OAO73" s="666"/>
      <c r="OAP73" s="666"/>
      <c r="OAQ73" s="666"/>
      <c r="OAR73" s="1453"/>
      <c r="OAS73" s="1453"/>
      <c r="OAT73" s="1453"/>
      <c r="OAU73" s="1454"/>
      <c r="OAV73" s="666"/>
      <c r="OAW73" s="666"/>
      <c r="OAX73" s="666"/>
      <c r="OAY73" s="1455"/>
      <c r="OAZ73" s="666"/>
      <c r="OBA73" s="666"/>
      <c r="OBB73" s="666"/>
      <c r="OBC73" s="666"/>
      <c r="OBD73" s="666"/>
      <c r="OBE73" s="666"/>
      <c r="OBF73" s="666"/>
      <c r="OBG73" s="666"/>
      <c r="OBH73" s="666"/>
      <c r="OBI73" s="1453"/>
      <c r="OBJ73" s="1453"/>
      <c r="OBK73" s="1453"/>
      <c r="OBL73" s="1454"/>
      <c r="OBM73" s="666"/>
      <c r="OBN73" s="666"/>
      <c r="OBO73" s="666"/>
      <c r="OBP73" s="1455"/>
      <c r="OBQ73" s="666"/>
      <c r="OBR73" s="666"/>
      <c r="OBS73" s="666"/>
      <c r="OBT73" s="666"/>
      <c r="OBU73" s="666"/>
      <c r="OBV73" s="666"/>
      <c r="OBW73" s="666"/>
      <c r="OBX73" s="666"/>
      <c r="OBY73" s="666"/>
      <c r="OBZ73" s="1453"/>
      <c r="OCA73" s="1453"/>
      <c r="OCB73" s="1453"/>
      <c r="OCC73" s="1454"/>
      <c r="OCD73" s="666"/>
      <c r="OCE73" s="666"/>
      <c r="OCF73" s="666"/>
      <c r="OCG73" s="1455"/>
      <c r="OCH73" s="666"/>
      <c r="OCI73" s="666"/>
      <c r="OCJ73" s="666"/>
      <c r="OCK73" s="666"/>
      <c r="OCL73" s="666"/>
      <c r="OCM73" s="666"/>
      <c r="OCN73" s="666"/>
      <c r="OCO73" s="666"/>
      <c r="OCP73" s="666"/>
      <c r="OCQ73" s="1453"/>
      <c r="OCR73" s="1453"/>
      <c r="OCS73" s="1453"/>
      <c r="OCT73" s="1454"/>
      <c r="OCU73" s="666"/>
      <c r="OCV73" s="666"/>
      <c r="OCW73" s="666"/>
      <c r="OCX73" s="1455"/>
      <c r="OCY73" s="666"/>
      <c r="OCZ73" s="666"/>
      <c r="ODA73" s="666"/>
      <c r="ODB73" s="666"/>
      <c r="ODC73" s="666"/>
      <c r="ODD73" s="666"/>
      <c r="ODE73" s="666"/>
      <c r="ODF73" s="666"/>
      <c r="ODG73" s="666"/>
      <c r="ODH73" s="1453"/>
      <c r="ODI73" s="1453"/>
      <c r="ODJ73" s="1453"/>
      <c r="ODK73" s="1454"/>
      <c r="ODL73" s="666"/>
      <c r="ODM73" s="666"/>
      <c r="ODN73" s="666"/>
      <c r="ODO73" s="1455"/>
      <c r="ODP73" s="666"/>
      <c r="ODQ73" s="666"/>
      <c r="ODR73" s="666"/>
      <c r="ODS73" s="666"/>
      <c r="ODT73" s="666"/>
      <c r="ODU73" s="666"/>
      <c r="ODV73" s="666"/>
      <c r="ODW73" s="666"/>
      <c r="ODX73" s="666"/>
      <c r="ODY73" s="1453"/>
      <c r="ODZ73" s="1453"/>
      <c r="OEA73" s="1453"/>
      <c r="OEB73" s="1454"/>
      <c r="OEC73" s="666"/>
      <c r="OED73" s="666"/>
      <c r="OEE73" s="666"/>
      <c r="OEF73" s="1455"/>
      <c r="OEG73" s="666"/>
      <c r="OEH73" s="666"/>
      <c r="OEI73" s="666"/>
      <c r="OEJ73" s="666"/>
      <c r="OEK73" s="666"/>
      <c r="OEL73" s="666"/>
      <c r="OEM73" s="666"/>
      <c r="OEN73" s="666"/>
      <c r="OEO73" s="666"/>
      <c r="OEP73" s="1453"/>
      <c r="OEQ73" s="1453"/>
      <c r="OER73" s="1453"/>
      <c r="OES73" s="1454"/>
      <c r="OET73" s="666"/>
      <c r="OEU73" s="666"/>
      <c r="OEV73" s="666"/>
      <c r="OEW73" s="1455"/>
      <c r="OEX73" s="666"/>
      <c r="OEY73" s="666"/>
      <c r="OEZ73" s="666"/>
      <c r="OFA73" s="666"/>
      <c r="OFB73" s="666"/>
      <c r="OFC73" s="666"/>
      <c r="OFD73" s="666"/>
      <c r="OFE73" s="666"/>
      <c r="OFF73" s="666"/>
      <c r="OFG73" s="1453"/>
      <c r="OFH73" s="1453"/>
      <c r="OFI73" s="1453"/>
      <c r="OFJ73" s="1454"/>
      <c r="OFK73" s="666"/>
      <c r="OFL73" s="666"/>
      <c r="OFM73" s="666"/>
      <c r="OFN73" s="1455"/>
      <c r="OFO73" s="666"/>
      <c r="OFP73" s="666"/>
      <c r="OFQ73" s="666"/>
      <c r="OFR73" s="666"/>
      <c r="OFS73" s="666"/>
      <c r="OFT73" s="666"/>
      <c r="OFU73" s="666"/>
      <c r="OFV73" s="666"/>
      <c r="OFW73" s="666"/>
      <c r="OFX73" s="1453"/>
      <c r="OFY73" s="1453"/>
      <c r="OFZ73" s="1453"/>
      <c r="OGA73" s="1454"/>
      <c r="OGB73" s="666"/>
      <c r="OGC73" s="666"/>
      <c r="OGD73" s="666"/>
      <c r="OGE73" s="1455"/>
      <c r="OGF73" s="666"/>
      <c r="OGG73" s="666"/>
      <c r="OGH73" s="666"/>
      <c r="OGI73" s="666"/>
      <c r="OGJ73" s="666"/>
      <c r="OGK73" s="666"/>
      <c r="OGL73" s="666"/>
      <c r="OGM73" s="666"/>
      <c r="OGN73" s="666"/>
      <c r="OGO73" s="1453"/>
      <c r="OGP73" s="1453"/>
      <c r="OGQ73" s="1453"/>
      <c r="OGR73" s="1454"/>
      <c r="OGS73" s="666"/>
      <c r="OGT73" s="666"/>
      <c r="OGU73" s="666"/>
      <c r="OGV73" s="1455"/>
      <c r="OGW73" s="666"/>
      <c r="OGX73" s="666"/>
      <c r="OGY73" s="666"/>
      <c r="OGZ73" s="666"/>
      <c r="OHA73" s="666"/>
      <c r="OHB73" s="666"/>
      <c r="OHC73" s="666"/>
      <c r="OHD73" s="666"/>
      <c r="OHE73" s="666"/>
      <c r="OHF73" s="1453"/>
      <c r="OHG73" s="1453"/>
      <c r="OHH73" s="1453"/>
      <c r="OHI73" s="1454"/>
      <c r="OHJ73" s="666"/>
      <c r="OHK73" s="666"/>
      <c r="OHL73" s="666"/>
      <c r="OHM73" s="1455"/>
      <c r="OHN73" s="666"/>
      <c r="OHO73" s="666"/>
      <c r="OHP73" s="666"/>
      <c r="OHQ73" s="666"/>
      <c r="OHR73" s="666"/>
      <c r="OHS73" s="666"/>
      <c r="OHT73" s="666"/>
      <c r="OHU73" s="666"/>
      <c r="OHV73" s="666"/>
      <c r="OHW73" s="1453"/>
      <c r="OHX73" s="1453"/>
      <c r="OHY73" s="1453"/>
      <c r="OHZ73" s="1454"/>
      <c r="OIA73" s="666"/>
      <c r="OIB73" s="666"/>
      <c r="OIC73" s="666"/>
      <c r="OID73" s="1455"/>
      <c r="OIE73" s="666"/>
      <c r="OIF73" s="666"/>
      <c r="OIG73" s="666"/>
      <c r="OIH73" s="666"/>
      <c r="OII73" s="666"/>
      <c r="OIJ73" s="666"/>
      <c r="OIK73" s="666"/>
      <c r="OIL73" s="666"/>
      <c r="OIM73" s="666"/>
      <c r="OIN73" s="1453"/>
      <c r="OIO73" s="1453"/>
      <c r="OIP73" s="1453"/>
      <c r="OIQ73" s="1454"/>
      <c r="OIR73" s="666"/>
      <c r="OIS73" s="666"/>
      <c r="OIT73" s="666"/>
      <c r="OIU73" s="1455"/>
      <c r="OIV73" s="666"/>
      <c r="OIW73" s="666"/>
      <c r="OIX73" s="666"/>
      <c r="OIY73" s="666"/>
      <c r="OIZ73" s="666"/>
      <c r="OJA73" s="666"/>
      <c r="OJB73" s="666"/>
      <c r="OJC73" s="666"/>
      <c r="OJD73" s="666"/>
      <c r="OJE73" s="1453"/>
      <c r="OJF73" s="1453"/>
      <c r="OJG73" s="1453"/>
      <c r="OJH73" s="1454"/>
      <c r="OJI73" s="666"/>
      <c r="OJJ73" s="666"/>
      <c r="OJK73" s="666"/>
      <c r="OJL73" s="1455"/>
      <c r="OJM73" s="666"/>
      <c r="OJN73" s="666"/>
      <c r="OJO73" s="666"/>
      <c r="OJP73" s="666"/>
      <c r="OJQ73" s="666"/>
      <c r="OJR73" s="666"/>
      <c r="OJS73" s="666"/>
      <c r="OJT73" s="666"/>
      <c r="OJU73" s="666"/>
      <c r="OJV73" s="1453"/>
      <c r="OJW73" s="1453"/>
      <c r="OJX73" s="1453"/>
      <c r="OJY73" s="1454"/>
      <c r="OJZ73" s="666"/>
      <c r="OKA73" s="666"/>
      <c r="OKB73" s="666"/>
      <c r="OKC73" s="1455"/>
      <c r="OKD73" s="666"/>
      <c r="OKE73" s="666"/>
      <c r="OKF73" s="666"/>
      <c r="OKG73" s="666"/>
      <c r="OKH73" s="666"/>
      <c r="OKI73" s="666"/>
      <c r="OKJ73" s="666"/>
      <c r="OKK73" s="666"/>
      <c r="OKL73" s="666"/>
      <c r="OKM73" s="1453"/>
      <c r="OKN73" s="1453"/>
      <c r="OKO73" s="1453"/>
      <c r="OKP73" s="1454"/>
      <c r="OKQ73" s="666"/>
      <c r="OKR73" s="666"/>
      <c r="OKS73" s="666"/>
      <c r="OKT73" s="1455"/>
      <c r="OKU73" s="666"/>
      <c r="OKV73" s="666"/>
      <c r="OKW73" s="666"/>
      <c r="OKX73" s="666"/>
      <c r="OKY73" s="666"/>
      <c r="OKZ73" s="666"/>
      <c r="OLA73" s="666"/>
      <c r="OLB73" s="666"/>
      <c r="OLC73" s="666"/>
      <c r="OLD73" s="1453"/>
      <c r="OLE73" s="1453"/>
      <c r="OLF73" s="1453"/>
      <c r="OLG73" s="1454"/>
      <c r="OLH73" s="666"/>
      <c r="OLI73" s="666"/>
      <c r="OLJ73" s="666"/>
      <c r="OLK73" s="1455"/>
      <c r="OLL73" s="666"/>
      <c r="OLM73" s="666"/>
      <c r="OLN73" s="666"/>
      <c r="OLO73" s="666"/>
      <c r="OLP73" s="666"/>
      <c r="OLQ73" s="666"/>
      <c r="OLR73" s="666"/>
      <c r="OLS73" s="666"/>
      <c r="OLT73" s="666"/>
      <c r="OLU73" s="1453"/>
      <c r="OLV73" s="1453"/>
      <c r="OLW73" s="1453"/>
      <c r="OLX73" s="1454"/>
      <c r="OLY73" s="666"/>
      <c r="OLZ73" s="666"/>
      <c r="OMA73" s="666"/>
      <c r="OMB73" s="1455"/>
      <c r="OMC73" s="666"/>
      <c r="OMD73" s="666"/>
      <c r="OME73" s="666"/>
      <c r="OMF73" s="666"/>
      <c r="OMG73" s="666"/>
      <c r="OMH73" s="666"/>
      <c r="OMI73" s="666"/>
      <c r="OMJ73" s="666"/>
      <c r="OMK73" s="666"/>
      <c r="OML73" s="1453"/>
      <c r="OMM73" s="1453"/>
      <c r="OMN73" s="1453"/>
      <c r="OMO73" s="1454"/>
      <c r="OMP73" s="666"/>
      <c r="OMQ73" s="666"/>
      <c r="OMR73" s="666"/>
      <c r="OMS73" s="1455"/>
      <c r="OMT73" s="666"/>
      <c r="OMU73" s="666"/>
      <c r="OMV73" s="666"/>
      <c r="OMW73" s="666"/>
      <c r="OMX73" s="666"/>
      <c r="OMY73" s="666"/>
      <c r="OMZ73" s="666"/>
      <c r="ONA73" s="666"/>
      <c r="ONB73" s="666"/>
      <c r="ONC73" s="1453"/>
      <c r="OND73" s="1453"/>
      <c r="ONE73" s="1453"/>
      <c r="ONF73" s="1454"/>
      <c r="ONG73" s="666"/>
      <c r="ONH73" s="666"/>
      <c r="ONI73" s="666"/>
      <c r="ONJ73" s="1455"/>
      <c r="ONK73" s="666"/>
      <c r="ONL73" s="666"/>
      <c r="ONM73" s="666"/>
      <c r="ONN73" s="666"/>
      <c r="ONO73" s="666"/>
      <c r="ONP73" s="666"/>
      <c r="ONQ73" s="666"/>
      <c r="ONR73" s="666"/>
      <c r="ONS73" s="666"/>
      <c r="ONT73" s="1453"/>
      <c r="ONU73" s="1453"/>
      <c r="ONV73" s="1453"/>
      <c r="ONW73" s="1454"/>
      <c r="ONX73" s="666"/>
      <c r="ONY73" s="666"/>
      <c r="ONZ73" s="666"/>
      <c r="OOA73" s="1455"/>
      <c r="OOB73" s="666"/>
      <c r="OOC73" s="666"/>
      <c r="OOD73" s="666"/>
      <c r="OOE73" s="666"/>
      <c r="OOF73" s="666"/>
      <c r="OOG73" s="666"/>
      <c r="OOH73" s="666"/>
      <c r="OOI73" s="666"/>
      <c r="OOJ73" s="666"/>
      <c r="OOK73" s="1453"/>
      <c r="OOL73" s="1453"/>
      <c r="OOM73" s="1453"/>
      <c r="OON73" s="1454"/>
      <c r="OOO73" s="666"/>
      <c r="OOP73" s="666"/>
      <c r="OOQ73" s="666"/>
      <c r="OOR73" s="1455"/>
      <c r="OOS73" s="666"/>
      <c r="OOT73" s="666"/>
      <c r="OOU73" s="666"/>
      <c r="OOV73" s="666"/>
      <c r="OOW73" s="666"/>
      <c r="OOX73" s="666"/>
      <c r="OOY73" s="666"/>
      <c r="OOZ73" s="666"/>
      <c r="OPA73" s="666"/>
      <c r="OPB73" s="1453"/>
      <c r="OPC73" s="1453"/>
      <c r="OPD73" s="1453"/>
      <c r="OPE73" s="1454"/>
      <c r="OPF73" s="666"/>
      <c r="OPG73" s="666"/>
      <c r="OPH73" s="666"/>
      <c r="OPI73" s="1455"/>
      <c r="OPJ73" s="666"/>
      <c r="OPK73" s="666"/>
      <c r="OPL73" s="666"/>
      <c r="OPM73" s="666"/>
      <c r="OPN73" s="666"/>
      <c r="OPO73" s="666"/>
      <c r="OPP73" s="666"/>
      <c r="OPQ73" s="666"/>
      <c r="OPR73" s="666"/>
      <c r="OPS73" s="1453"/>
      <c r="OPT73" s="1453"/>
      <c r="OPU73" s="1453"/>
      <c r="OPV73" s="1454"/>
      <c r="OPW73" s="666"/>
      <c r="OPX73" s="666"/>
      <c r="OPY73" s="666"/>
      <c r="OPZ73" s="1455"/>
      <c r="OQA73" s="666"/>
      <c r="OQB73" s="666"/>
      <c r="OQC73" s="666"/>
      <c r="OQD73" s="666"/>
      <c r="OQE73" s="666"/>
      <c r="OQF73" s="666"/>
      <c r="OQG73" s="666"/>
      <c r="OQH73" s="666"/>
      <c r="OQI73" s="666"/>
      <c r="OQJ73" s="1453"/>
      <c r="OQK73" s="1453"/>
      <c r="OQL73" s="1453"/>
      <c r="OQM73" s="1454"/>
      <c r="OQN73" s="666"/>
      <c r="OQO73" s="666"/>
      <c r="OQP73" s="666"/>
      <c r="OQQ73" s="1455"/>
      <c r="OQR73" s="666"/>
      <c r="OQS73" s="666"/>
      <c r="OQT73" s="666"/>
      <c r="OQU73" s="666"/>
      <c r="OQV73" s="666"/>
      <c r="OQW73" s="666"/>
      <c r="OQX73" s="666"/>
      <c r="OQY73" s="666"/>
      <c r="OQZ73" s="666"/>
      <c r="ORA73" s="1453"/>
      <c r="ORB73" s="1453"/>
      <c r="ORC73" s="1453"/>
      <c r="ORD73" s="1454"/>
      <c r="ORE73" s="666"/>
      <c r="ORF73" s="666"/>
      <c r="ORG73" s="666"/>
      <c r="ORH73" s="1455"/>
      <c r="ORI73" s="666"/>
      <c r="ORJ73" s="666"/>
      <c r="ORK73" s="666"/>
      <c r="ORL73" s="666"/>
      <c r="ORM73" s="666"/>
      <c r="ORN73" s="666"/>
      <c r="ORO73" s="666"/>
      <c r="ORP73" s="666"/>
      <c r="ORQ73" s="666"/>
      <c r="ORR73" s="1453"/>
      <c r="ORS73" s="1453"/>
      <c r="ORT73" s="1453"/>
      <c r="ORU73" s="1454"/>
      <c r="ORV73" s="666"/>
      <c r="ORW73" s="666"/>
      <c r="ORX73" s="666"/>
      <c r="ORY73" s="1455"/>
      <c r="ORZ73" s="666"/>
      <c r="OSA73" s="666"/>
      <c r="OSB73" s="666"/>
      <c r="OSC73" s="666"/>
      <c r="OSD73" s="666"/>
      <c r="OSE73" s="666"/>
      <c r="OSF73" s="666"/>
      <c r="OSG73" s="666"/>
      <c r="OSH73" s="666"/>
      <c r="OSI73" s="1453"/>
      <c r="OSJ73" s="1453"/>
      <c r="OSK73" s="1453"/>
      <c r="OSL73" s="1454"/>
      <c r="OSM73" s="666"/>
      <c r="OSN73" s="666"/>
      <c r="OSO73" s="666"/>
      <c r="OSP73" s="1455"/>
      <c r="OSQ73" s="666"/>
      <c r="OSR73" s="666"/>
      <c r="OSS73" s="666"/>
      <c r="OST73" s="666"/>
      <c r="OSU73" s="666"/>
      <c r="OSV73" s="666"/>
      <c r="OSW73" s="666"/>
      <c r="OSX73" s="666"/>
      <c r="OSY73" s="666"/>
      <c r="OSZ73" s="1453"/>
      <c r="OTA73" s="1453"/>
      <c r="OTB73" s="1453"/>
      <c r="OTC73" s="1454"/>
      <c r="OTD73" s="666"/>
      <c r="OTE73" s="666"/>
      <c r="OTF73" s="666"/>
      <c r="OTG73" s="1455"/>
      <c r="OTH73" s="666"/>
      <c r="OTI73" s="666"/>
      <c r="OTJ73" s="666"/>
      <c r="OTK73" s="666"/>
      <c r="OTL73" s="666"/>
      <c r="OTM73" s="666"/>
      <c r="OTN73" s="666"/>
      <c r="OTO73" s="666"/>
      <c r="OTP73" s="666"/>
      <c r="OTQ73" s="1453"/>
      <c r="OTR73" s="1453"/>
      <c r="OTS73" s="1453"/>
      <c r="OTT73" s="1454"/>
      <c r="OTU73" s="666"/>
      <c r="OTV73" s="666"/>
      <c r="OTW73" s="666"/>
      <c r="OTX73" s="1455"/>
      <c r="OTY73" s="666"/>
      <c r="OTZ73" s="666"/>
      <c r="OUA73" s="666"/>
      <c r="OUB73" s="666"/>
      <c r="OUC73" s="666"/>
      <c r="OUD73" s="666"/>
      <c r="OUE73" s="666"/>
      <c r="OUF73" s="666"/>
      <c r="OUG73" s="666"/>
      <c r="OUH73" s="1453"/>
      <c r="OUI73" s="1453"/>
      <c r="OUJ73" s="1453"/>
      <c r="OUK73" s="1454"/>
      <c r="OUL73" s="666"/>
      <c r="OUM73" s="666"/>
      <c r="OUN73" s="666"/>
      <c r="OUO73" s="1455"/>
      <c r="OUP73" s="666"/>
      <c r="OUQ73" s="666"/>
      <c r="OUR73" s="666"/>
      <c r="OUS73" s="666"/>
      <c r="OUT73" s="666"/>
      <c r="OUU73" s="666"/>
      <c r="OUV73" s="666"/>
      <c r="OUW73" s="666"/>
      <c r="OUX73" s="666"/>
      <c r="OUY73" s="1453"/>
      <c r="OUZ73" s="1453"/>
      <c r="OVA73" s="1453"/>
      <c r="OVB73" s="1454"/>
      <c r="OVC73" s="666"/>
      <c r="OVD73" s="666"/>
      <c r="OVE73" s="666"/>
      <c r="OVF73" s="1455"/>
      <c r="OVG73" s="666"/>
      <c r="OVH73" s="666"/>
      <c r="OVI73" s="666"/>
      <c r="OVJ73" s="666"/>
      <c r="OVK73" s="666"/>
      <c r="OVL73" s="666"/>
      <c r="OVM73" s="666"/>
      <c r="OVN73" s="666"/>
      <c r="OVO73" s="666"/>
      <c r="OVP73" s="1453"/>
      <c r="OVQ73" s="1453"/>
      <c r="OVR73" s="1453"/>
      <c r="OVS73" s="1454"/>
      <c r="OVT73" s="666"/>
      <c r="OVU73" s="666"/>
      <c r="OVV73" s="666"/>
      <c r="OVW73" s="1455"/>
      <c r="OVX73" s="666"/>
      <c r="OVY73" s="666"/>
      <c r="OVZ73" s="666"/>
      <c r="OWA73" s="666"/>
      <c r="OWB73" s="666"/>
      <c r="OWC73" s="666"/>
      <c r="OWD73" s="666"/>
      <c r="OWE73" s="666"/>
      <c r="OWF73" s="666"/>
      <c r="OWG73" s="1453"/>
      <c r="OWH73" s="1453"/>
      <c r="OWI73" s="1453"/>
      <c r="OWJ73" s="1454"/>
      <c r="OWK73" s="666"/>
      <c r="OWL73" s="666"/>
      <c r="OWM73" s="666"/>
      <c r="OWN73" s="1455"/>
      <c r="OWO73" s="666"/>
      <c r="OWP73" s="666"/>
      <c r="OWQ73" s="666"/>
      <c r="OWR73" s="666"/>
      <c r="OWS73" s="666"/>
      <c r="OWT73" s="666"/>
      <c r="OWU73" s="666"/>
      <c r="OWV73" s="666"/>
      <c r="OWW73" s="666"/>
      <c r="OWX73" s="1453"/>
      <c r="OWY73" s="1453"/>
      <c r="OWZ73" s="1453"/>
      <c r="OXA73" s="1454"/>
      <c r="OXB73" s="666"/>
      <c r="OXC73" s="666"/>
      <c r="OXD73" s="666"/>
      <c r="OXE73" s="1455"/>
      <c r="OXF73" s="666"/>
      <c r="OXG73" s="666"/>
      <c r="OXH73" s="666"/>
      <c r="OXI73" s="666"/>
      <c r="OXJ73" s="666"/>
      <c r="OXK73" s="666"/>
      <c r="OXL73" s="666"/>
      <c r="OXM73" s="666"/>
      <c r="OXN73" s="666"/>
      <c r="OXO73" s="1453"/>
      <c r="OXP73" s="1453"/>
      <c r="OXQ73" s="1453"/>
      <c r="OXR73" s="1454"/>
      <c r="OXS73" s="666"/>
      <c r="OXT73" s="666"/>
      <c r="OXU73" s="666"/>
      <c r="OXV73" s="1455"/>
      <c r="OXW73" s="666"/>
      <c r="OXX73" s="666"/>
      <c r="OXY73" s="666"/>
      <c r="OXZ73" s="666"/>
      <c r="OYA73" s="666"/>
      <c r="OYB73" s="666"/>
      <c r="OYC73" s="666"/>
      <c r="OYD73" s="666"/>
      <c r="OYE73" s="666"/>
      <c r="OYF73" s="1453"/>
      <c r="OYG73" s="1453"/>
      <c r="OYH73" s="1453"/>
      <c r="OYI73" s="1454"/>
      <c r="OYJ73" s="666"/>
      <c r="OYK73" s="666"/>
      <c r="OYL73" s="666"/>
      <c r="OYM73" s="1455"/>
      <c r="OYN73" s="666"/>
      <c r="OYO73" s="666"/>
      <c r="OYP73" s="666"/>
      <c r="OYQ73" s="666"/>
      <c r="OYR73" s="666"/>
      <c r="OYS73" s="666"/>
      <c r="OYT73" s="666"/>
      <c r="OYU73" s="666"/>
      <c r="OYV73" s="666"/>
      <c r="OYW73" s="1453"/>
      <c r="OYX73" s="1453"/>
      <c r="OYY73" s="1453"/>
      <c r="OYZ73" s="1454"/>
      <c r="OZA73" s="666"/>
      <c r="OZB73" s="666"/>
      <c r="OZC73" s="666"/>
      <c r="OZD73" s="1455"/>
      <c r="OZE73" s="666"/>
      <c r="OZF73" s="666"/>
      <c r="OZG73" s="666"/>
      <c r="OZH73" s="666"/>
      <c r="OZI73" s="666"/>
      <c r="OZJ73" s="666"/>
      <c r="OZK73" s="666"/>
      <c r="OZL73" s="666"/>
      <c r="OZM73" s="666"/>
      <c r="OZN73" s="1453"/>
      <c r="OZO73" s="1453"/>
      <c r="OZP73" s="1453"/>
      <c r="OZQ73" s="1454"/>
      <c r="OZR73" s="666"/>
      <c r="OZS73" s="666"/>
      <c r="OZT73" s="666"/>
      <c r="OZU73" s="1455"/>
      <c r="OZV73" s="666"/>
      <c r="OZW73" s="666"/>
      <c r="OZX73" s="666"/>
      <c r="OZY73" s="666"/>
      <c r="OZZ73" s="666"/>
      <c r="PAA73" s="666"/>
      <c r="PAB73" s="666"/>
      <c r="PAC73" s="666"/>
      <c r="PAD73" s="666"/>
      <c r="PAE73" s="1453"/>
      <c r="PAF73" s="1453"/>
      <c r="PAG73" s="1453"/>
      <c r="PAH73" s="1454"/>
      <c r="PAI73" s="666"/>
      <c r="PAJ73" s="666"/>
      <c r="PAK73" s="666"/>
      <c r="PAL73" s="1455"/>
      <c r="PAM73" s="666"/>
      <c r="PAN73" s="666"/>
      <c r="PAO73" s="666"/>
      <c r="PAP73" s="666"/>
      <c r="PAQ73" s="666"/>
      <c r="PAR73" s="666"/>
      <c r="PAS73" s="666"/>
      <c r="PAT73" s="666"/>
      <c r="PAU73" s="666"/>
      <c r="PAV73" s="1453"/>
      <c r="PAW73" s="1453"/>
      <c r="PAX73" s="1453"/>
      <c r="PAY73" s="1454"/>
      <c r="PAZ73" s="666"/>
      <c r="PBA73" s="666"/>
      <c r="PBB73" s="666"/>
      <c r="PBC73" s="1455"/>
      <c r="PBD73" s="666"/>
      <c r="PBE73" s="666"/>
      <c r="PBF73" s="666"/>
      <c r="PBG73" s="666"/>
      <c r="PBH73" s="666"/>
      <c r="PBI73" s="666"/>
      <c r="PBJ73" s="666"/>
      <c r="PBK73" s="666"/>
      <c r="PBL73" s="666"/>
      <c r="PBM73" s="1453"/>
      <c r="PBN73" s="1453"/>
      <c r="PBO73" s="1453"/>
      <c r="PBP73" s="1454"/>
      <c r="PBQ73" s="666"/>
      <c r="PBR73" s="666"/>
      <c r="PBS73" s="666"/>
      <c r="PBT73" s="1455"/>
      <c r="PBU73" s="666"/>
      <c r="PBV73" s="666"/>
      <c r="PBW73" s="666"/>
      <c r="PBX73" s="666"/>
      <c r="PBY73" s="666"/>
      <c r="PBZ73" s="666"/>
      <c r="PCA73" s="666"/>
      <c r="PCB73" s="666"/>
      <c r="PCC73" s="666"/>
      <c r="PCD73" s="1453"/>
      <c r="PCE73" s="1453"/>
      <c r="PCF73" s="1453"/>
      <c r="PCG73" s="1454"/>
      <c r="PCH73" s="666"/>
      <c r="PCI73" s="666"/>
      <c r="PCJ73" s="666"/>
      <c r="PCK73" s="1455"/>
      <c r="PCL73" s="666"/>
      <c r="PCM73" s="666"/>
      <c r="PCN73" s="666"/>
      <c r="PCO73" s="666"/>
      <c r="PCP73" s="666"/>
      <c r="PCQ73" s="666"/>
      <c r="PCR73" s="666"/>
      <c r="PCS73" s="666"/>
      <c r="PCT73" s="666"/>
      <c r="PCU73" s="1453"/>
      <c r="PCV73" s="1453"/>
      <c r="PCW73" s="1453"/>
      <c r="PCX73" s="1454"/>
      <c r="PCY73" s="666"/>
      <c r="PCZ73" s="666"/>
      <c r="PDA73" s="666"/>
      <c r="PDB73" s="1455"/>
      <c r="PDC73" s="666"/>
      <c r="PDD73" s="666"/>
      <c r="PDE73" s="666"/>
      <c r="PDF73" s="666"/>
      <c r="PDG73" s="666"/>
      <c r="PDH73" s="666"/>
      <c r="PDI73" s="666"/>
      <c r="PDJ73" s="666"/>
      <c r="PDK73" s="666"/>
      <c r="PDL73" s="1453"/>
      <c r="PDM73" s="1453"/>
      <c r="PDN73" s="1453"/>
      <c r="PDO73" s="1454"/>
      <c r="PDP73" s="666"/>
      <c r="PDQ73" s="666"/>
      <c r="PDR73" s="666"/>
      <c r="PDS73" s="1455"/>
      <c r="PDT73" s="666"/>
      <c r="PDU73" s="666"/>
      <c r="PDV73" s="666"/>
      <c r="PDW73" s="666"/>
      <c r="PDX73" s="666"/>
      <c r="PDY73" s="666"/>
      <c r="PDZ73" s="666"/>
      <c r="PEA73" s="666"/>
      <c r="PEB73" s="666"/>
      <c r="PEC73" s="1453"/>
      <c r="PED73" s="1453"/>
      <c r="PEE73" s="1453"/>
      <c r="PEF73" s="1454"/>
      <c r="PEG73" s="666"/>
      <c r="PEH73" s="666"/>
      <c r="PEI73" s="666"/>
      <c r="PEJ73" s="1455"/>
      <c r="PEK73" s="666"/>
      <c r="PEL73" s="666"/>
      <c r="PEM73" s="666"/>
      <c r="PEN73" s="666"/>
      <c r="PEO73" s="666"/>
      <c r="PEP73" s="666"/>
      <c r="PEQ73" s="666"/>
      <c r="PER73" s="666"/>
      <c r="PES73" s="666"/>
      <c r="PET73" s="1453"/>
      <c r="PEU73" s="1453"/>
      <c r="PEV73" s="1453"/>
      <c r="PEW73" s="1454"/>
      <c r="PEX73" s="666"/>
      <c r="PEY73" s="666"/>
      <c r="PEZ73" s="666"/>
      <c r="PFA73" s="1455"/>
      <c r="PFB73" s="666"/>
      <c r="PFC73" s="666"/>
      <c r="PFD73" s="666"/>
      <c r="PFE73" s="666"/>
      <c r="PFF73" s="666"/>
      <c r="PFG73" s="666"/>
      <c r="PFH73" s="666"/>
      <c r="PFI73" s="666"/>
      <c r="PFJ73" s="666"/>
      <c r="PFK73" s="1453"/>
      <c r="PFL73" s="1453"/>
      <c r="PFM73" s="1453"/>
      <c r="PFN73" s="1454"/>
      <c r="PFO73" s="666"/>
      <c r="PFP73" s="666"/>
      <c r="PFQ73" s="666"/>
      <c r="PFR73" s="1455"/>
      <c r="PFS73" s="666"/>
      <c r="PFT73" s="666"/>
      <c r="PFU73" s="666"/>
      <c r="PFV73" s="666"/>
      <c r="PFW73" s="666"/>
      <c r="PFX73" s="666"/>
      <c r="PFY73" s="666"/>
      <c r="PFZ73" s="666"/>
      <c r="PGA73" s="666"/>
      <c r="PGB73" s="1453"/>
      <c r="PGC73" s="1453"/>
      <c r="PGD73" s="1453"/>
      <c r="PGE73" s="1454"/>
      <c r="PGF73" s="666"/>
      <c r="PGG73" s="666"/>
      <c r="PGH73" s="666"/>
      <c r="PGI73" s="1455"/>
      <c r="PGJ73" s="666"/>
      <c r="PGK73" s="666"/>
      <c r="PGL73" s="666"/>
      <c r="PGM73" s="666"/>
      <c r="PGN73" s="666"/>
      <c r="PGO73" s="666"/>
      <c r="PGP73" s="666"/>
      <c r="PGQ73" s="666"/>
      <c r="PGR73" s="666"/>
      <c r="PGS73" s="1453"/>
      <c r="PGT73" s="1453"/>
      <c r="PGU73" s="1453"/>
      <c r="PGV73" s="1454"/>
      <c r="PGW73" s="666"/>
      <c r="PGX73" s="666"/>
      <c r="PGY73" s="666"/>
      <c r="PGZ73" s="1455"/>
      <c r="PHA73" s="666"/>
      <c r="PHB73" s="666"/>
      <c r="PHC73" s="666"/>
      <c r="PHD73" s="666"/>
      <c r="PHE73" s="666"/>
      <c r="PHF73" s="666"/>
      <c r="PHG73" s="666"/>
      <c r="PHH73" s="666"/>
      <c r="PHI73" s="666"/>
      <c r="PHJ73" s="1453"/>
      <c r="PHK73" s="1453"/>
      <c r="PHL73" s="1453"/>
      <c r="PHM73" s="1454"/>
      <c r="PHN73" s="666"/>
      <c r="PHO73" s="666"/>
      <c r="PHP73" s="666"/>
      <c r="PHQ73" s="1455"/>
      <c r="PHR73" s="666"/>
      <c r="PHS73" s="666"/>
      <c r="PHT73" s="666"/>
      <c r="PHU73" s="666"/>
      <c r="PHV73" s="666"/>
      <c r="PHW73" s="666"/>
      <c r="PHX73" s="666"/>
      <c r="PHY73" s="666"/>
      <c r="PHZ73" s="666"/>
      <c r="PIA73" s="1453"/>
      <c r="PIB73" s="1453"/>
      <c r="PIC73" s="1453"/>
      <c r="PID73" s="1454"/>
      <c r="PIE73" s="666"/>
      <c r="PIF73" s="666"/>
      <c r="PIG73" s="666"/>
      <c r="PIH73" s="1455"/>
      <c r="PII73" s="666"/>
      <c r="PIJ73" s="666"/>
      <c r="PIK73" s="666"/>
      <c r="PIL73" s="666"/>
      <c r="PIM73" s="666"/>
      <c r="PIN73" s="666"/>
      <c r="PIO73" s="666"/>
      <c r="PIP73" s="666"/>
      <c r="PIQ73" s="666"/>
      <c r="PIR73" s="1453"/>
      <c r="PIS73" s="1453"/>
      <c r="PIT73" s="1453"/>
      <c r="PIU73" s="1454"/>
      <c r="PIV73" s="666"/>
      <c r="PIW73" s="666"/>
      <c r="PIX73" s="666"/>
      <c r="PIY73" s="1455"/>
      <c r="PIZ73" s="666"/>
      <c r="PJA73" s="666"/>
      <c r="PJB73" s="666"/>
      <c r="PJC73" s="666"/>
      <c r="PJD73" s="666"/>
      <c r="PJE73" s="666"/>
      <c r="PJF73" s="666"/>
      <c r="PJG73" s="666"/>
      <c r="PJH73" s="666"/>
      <c r="PJI73" s="1453"/>
      <c r="PJJ73" s="1453"/>
      <c r="PJK73" s="1453"/>
      <c r="PJL73" s="1454"/>
      <c r="PJM73" s="666"/>
      <c r="PJN73" s="666"/>
      <c r="PJO73" s="666"/>
      <c r="PJP73" s="1455"/>
      <c r="PJQ73" s="666"/>
      <c r="PJR73" s="666"/>
      <c r="PJS73" s="666"/>
      <c r="PJT73" s="666"/>
      <c r="PJU73" s="666"/>
      <c r="PJV73" s="666"/>
      <c r="PJW73" s="666"/>
      <c r="PJX73" s="666"/>
      <c r="PJY73" s="666"/>
      <c r="PJZ73" s="1453"/>
      <c r="PKA73" s="1453"/>
      <c r="PKB73" s="1453"/>
      <c r="PKC73" s="1454"/>
      <c r="PKD73" s="666"/>
      <c r="PKE73" s="666"/>
      <c r="PKF73" s="666"/>
      <c r="PKG73" s="1455"/>
      <c r="PKH73" s="666"/>
      <c r="PKI73" s="666"/>
      <c r="PKJ73" s="666"/>
      <c r="PKK73" s="666"/>
      <c r="PKL73" s="666"/>
      <c r="PKM73" s="666"/>
      <c r="PKN73" s="666"/>
      <c r="PKO73" s="666"/>
      <c r="PKP73" s="666"/>
      <c r="PKQ73" s="1453"/>
      <c r="PKR73" s="1453"/>
      <c r="PKS73" s="1453"/>
      <c r="PKT73" s="1454"/>
      <c r="PKU73" s="666"/>
      <c r="PKV73" s="666"/>
      <c r="PKW73" s="666"/>
      <c r="PKX73" s="1455"/>
      <c r="PKY73" s="666"/>
      <c r="PKZ73" s="666"/>
      <c r="PLA73" s="666"/>
      <c r="PLB73" s="666"/>
      <c r="PLC73" s="666"/>
      <c r="PLD73" s="666"/>
      <c r="PLE73" s="666"/>
      <c r="PLF73" s="666"/>
      <c r="PLG73" s="666"/>
      <c r="PLH73" s="1453"/>
      <c r="PLI73" s="1453"/>
      <c r="PLJ73" s="1453"/>
      <c r="PLK73" s="1454"/>
      <c r="PLL73" s="666"/>
      <c r="PLM73" s="666"/>
      <c r="PLN73" s="666"/>
      <c r="PLO73" s="1455"/>
      <c r="PLP73" s="666"/>
      <c r="PLQ73" s="666"/>
      <c r="PLR73" s="666"/>
      <c r="PLS73" s="666"/>
      <c r="PLT73" s="666"/>
      <c r="PLU73" s="666"/>
      <c r="PLV73" s="666"/>
      <c r="PLW73" s="666"/>
      <c r="PLX73" s="666"/>
      <c r="PLY73" s="1453"/>
      <c r="PLZ73" s="1453"/>
      <c r="PMA73" s="1453"/>
      <c r="PMB73" s="1454"/>
      <c r="PMC73" s="666"/>
      <c r="PMD73" s="666"/>
      <c r="PME73" s="666"/>
      <c r="PMF73" s="1455"/>
      <c r="PMG73" s="666"/>
      <c r="PMH73" s="666"/>
      <c r="PMI73" s="666"/>
      <c r="PMJ73" s="666"/>
      <c r="PMK73" s="666"/>
      <c r="PML73" s="666"/>
      <c r="PMM73" s="666"/>
      <c r="PMN73" s="666"/>
      <c r="PMO73" s="666"/>
      <c r="PMP73" s="1453"/>
      <c r="PMQ73" s="1453"/>
      <c r="PMR73" s="1453"/>
      <c r="PMS73" s="1454"/>
      <c r="PMT73" s="666"/>
      <c r="PMU73" s="666"/>
      <c r="PMV73" s="666"/>
      <c r="PMW73" s="1455"/>
      <c r="PMX73" s="666"/>
      <c r="PMY73" s="666"/>
      <c r="PMZ73" s="666"/>
      <c r="PNA73" s="666"/>
      <c r="PNB73" s="666"/>
      <c r="PNC73" s="666"/>
      <c r="PND73" s="666"/>
      <c r="PNE73" s="666"/>
      <c r="PNF73" s="666"/>
      <c r="PNG73" s="1453"/>
      <c r="PNH73" s="1453"/>
      <c r="PNI73" s="1453"/>
      <c r="PNJ73" s="1454"/>
      <c r="PNK73" s="666"/>
      <c r="PNL73" s="666"/>
      <c r="PNM73" s="666"/>
      <c r="PNN73" s="1455"/>
      <c r="PNO73" s="666"/>
      <c r="PNP73" s="666"/>
      <c r="PNQ73" s="666"/>
      <c r="PNR73" s="666"/>
      <c r="PNS73" s="666"/>
      <c r="PNT73" s="666"/>
      <c r="PNU73" s="666"/>
      <c r="PNV73" s="666"/>
      <c r="PNW73" s="666"/>
      <c r="PNX73" s="1453"/>
      <c r="PNY73" s="1453"/>
      <c r="PNZ73" s="1453"/>
      <c r="POA73" s="1454"/>
      <c r="POB73" s="666"/>
      <c r="POC73" s="666"/>
      <c r="POD73" s="666"/>
      <c r="POE73" s="1455"/>
      <c r="POF73" s="666"/>
      <c r="POG73" s="666"/>
      <c r="POH73" s="666"/>
      <c r="POI73" s="666"/>
      <c r="POJ73" s="666"/>
      <c r="POK73" s="666"/>
      <c r="POL73" s="666"/>
      <c r="POM73" s="666"/>
      <c r="PON73" s="666"/>
      <c r="POO73" s="1453"/>
      <c r="POP73" s="1453"/>
      <c r="POQ73" s="1453"/>
      <c r="POR73" s="1454"/>
      <c r="POS73" s="666"/>
      <c r="POT73" s="666"/>
      <c r="POU73" s="666"/>
      <c r="POV73" s="1455"/>
      <c r="POW73" s="666"/>
      <c r="POX73" s="666"/>
      <c r="POY73" s="666"/>
      <c r="POZ73" s="666"/>
      <c r="PPA73" s="666"/>
      <c r="PPB73" s="666"/>
      <c r="PPC73" s="666"/>
      <c r="PPD73" s="666"/>
      <c r="PPE73" s="666"/>
      <c r="PPF73" s="1453"/>
      <c r="PPG73" s="1453"/>
      <c r="PPH73" s="1453"/>
      <c r="PPI73" s="1454"/>
      <c r="PPJ73" s="666"/>
      <c r="PPK73" s="666"/>
      <c r="PPL73" s="666"/>
      <c r="PPM73" s="1455"/>
      <c r="PPN73" s="666"/>
      <c r="PPO73" s="666"/>
      <c r="PPP73" s="666"/>
      <c r="PPQ73" s="666"/>
      <c r="PPR73" s="666"/>
      <c r="PPS73" s="666"/>
      <c r="PPT73" s="666"/>
      <c r="PPU73" s="666"/>
      <c r="PPV73" s="666"/>
      <c r="PPW73" s="1453"/>
      <c r="PPX73" s="1453"/>
      <c r="PPY73" s="1453"/>
      <c r="PPZ73" s="1454"/>
      <c r="PQA73" s="666"/>
      <c r="PQB73" s="666"/>
      <c r="PQC73" s="666"/>
      <c r="PQD73" s="1455"/>
      <c r="PQE73" s="666"/>
      <c r="PQF73" s="666"/>
      <c r="PQG73" s="666"/>
      <c r="PQH73" s="666"/>
      <c r="PQI73" s="666"/>
      <c r="PQJ73" s="666"/>
      <c r="PQK73" s="666"/>
      <c r="PQL73" s="666"/>
      <c r="PQM73" s="666"/>
      <c r="PQN73" s="1453"/>
      <c r="PQO73" s="1453"/>
      <c r="PQP73" s="1453"/>
      <c r="PQQ73" s="1454"/>
      <c r="PQR73" s="666"/>
      <c r="PQS73" s="666"/>
      <c r="PQT73" s="666"/>
      <c r="PQU73" s="1455"/>
      <c r="PQV73" s="666"/>
      <c r="PQW73" s="666"/>
      <c r="PQX73" s="666"/>
      <c r="PQY73" s="666"/>
      <c r="PQZ73" s="666"/>
      <c r="PRA73" s="666"/>
      <c r="PRB73" s="666"/>
      <c r="PRC73" s="666"/>
      <c r="PRD73" s="666"/>
      <c r="PRE73" s="1453"/>
      <c r="PRF73" s="1453"/>
      <c r="PRG73" s="1453"/>
      <c r="PRH73" s="1454"/>
      <c r="PRI73" s="666"/>
      <c r="PRJ73" s="666"/>
      <c r="PRK73" s="666"/>
      <c r="PRL73" s="1455"/>
      <c r="PRM73" s="666"/>
      <c r="PRN73" s="666"/>
      <c r="PRO73" s="666"/>
      <c r="PRP73" s="666"/>
      <c r="PRQ73" s="666"/>
      <c r="PRR73" s="666"/>
      <c r="PRS73" s="666"/>
      <c r="PRT73" s="666"/>
      <c r="PRU73" s="666"/>
      <c r="PRV73" s="1453"/>
      <c r="PRW73" s="1453"/>
      <c r="PRX73" s="1453"/>
      <c r="PRY73" s="1454"/>
      <c r="PRZ73" s="666"/>
      <c r="PSA73" s="666"/>
      <c r="PSB73" s="666"/>
      <c r="PSC73" s="1455"/>
      <c r="PSD73" s="666"/>
      <c r="PSE73" s="666"/>
      <c r="PSF73" s="666"/>
      <c r="PSG73" s="666"/>
      <c r="PSH73" s="666"/>
      <c r="PSI73" s="666"/>
      <c r="PSJ73" s="666"/>
      <c r="PSK73" s="666"/>
      <c r="PSL73" s="666"/>
      <c r="PSM73" s="1453"/>
      <c r="PSN73" s="1453"/>
      <c r="PSO73" s="1453"/>
      <c r="PSP73" s="1454"/>
      <c r="PSQ73" s="666"/>
      <c r="PSR73" s="666"/>
      <c r="PSS73" s="666"/>
      <c r="PST73" s="1455"/>
      <c r="PSU73" s="666"/>
      <c r="PSV73" s="666"/>
      <c r="PSW73" s="666"/>
      <c r="PSX73" s="666"/>
      <c r="PSY73" s="666"/>
      <c r="PSZ73" s="666"/>
      <c r="PTA73" s="666"/>
      <c r="PTB73" s="666"/>
      <c r="PTC73" s="666"/>
      <c r="PTD73" s="1453"/>
      <c r="PTE73" s="1453"/>
      <c r="PTF73" s="1453"/>
      <c r="PTG73" s="1454"/>
      <c r="PTH73" s="666"/>
      <c r="PTI73" s="666"/>
      <c r="PTJ73" s="666"/>
      <c r="PTK73" s="1455"/>
      <c r="PTL73" s="666"/>
      <c r="PTM73" s="666"/>
      <c r="PTN73" s="666"/>
      <c r="PTO73" s="666"/>
      <c r="PTP73" s="666"/>
      <c r="PTQ73" s="666"/>
      <c r="PTR73" s="666"/>
      <c r="PTS73" s="666"/>
      <c r="PTT73" s="666"/>
      <c r="PTU73" s="1453"/>
      <c r="PTV73" s="1453"/>
      <c r="PTW73" s="1453"/>
      <c r="PTX73" s="1454"/>
      <c r="PTY73" s="666"/>
      <c r="PTZ73" s="666"/>
      <c r="PUA73" s="666"/>
      <c r="PUB73" s="1455"/>
      <c r="PUC73" s="666"/>
      <c r="PUD73" s="666"/>
      <c r="PUE73" s="666"/>
      <c r="PUF73" s="666"/>
      <c r="PUG73" s="666"/>
      <c r="PUH73" s="666"/>
      <c r="PUI73" s="666"/>
      <c r="PUJ73" s="666"/>
      <c r="PUK73" s="666"/>
      <c r="PUL73" s="1453"/>
      <c r="PUM73" s="1453"/>
      <c r="PUN73" s="1453"/>
      <c r="PUO73" s="1454"/>
      <c r="PUP73" s="666"/>
      <c r="PUQ73" s="666"/>
      <c r="PUR73" s="666"/>
      <c r="PUS73" s="1455"/>
      <c r="PUT73" s="666"/>
      <c r="PUU73" s="666"/>
      <c r="PUV73" s="666"/>
      <c r="PUW73" s="666"/>
      <c r="PUX73" s="666"/>
      <c r="PUY73" s="666"/>
      <c r="PUZ73" s="666"/>
      <c r="PVA73" s="666"/>
      <c r="PVB73" s="666"/>
      <c r="PVC73" s="1453"/>
      <c r="PVD73" s="1453"/>
      <c r="PVE73" s="1453"/>
      <c r="PVF73" s="1454"/>
      <c r="PVG73" s="666"/>
      <c r="PVH73" s="666"/>
      <c r="PVI73" s="666"/>
      <c r="PVJ73" s="1455"/>
      <c r="PVK73" s="666"/>
      <c r="PVL73" s="666"/>
      <c r="PVM73" s="666"/>
      <c r="PVN73" s="666"/>
      <c r="PVO73" s="666"/>
      <c r="PVP73" s="666"/>
      <c r="PVQ73" s="666"/>
      <c r="PVR73" s="666"/>
      <c r="PVS73" s="666"/>
      <c r="PVT73" s="1453"/>
      <c r="PVU73" s="1453"/>
      <c r="PVV73" s="1453"/>
      <c r="PVW73" s="1454"/>
      <c r="PVX73" s="666"/>
      <c r="PVY73" s="666"/>
      <c r="PVZ73" s="666"/>
      <c r="PWA73" s="1455"/>
      <c r="PWB73" s="666"/>
      <c r="PWC73" s="666"/>
      <c r="PWD73" s="666"/>
      <c r="PWE73" s="666"/>
      <c r="PWF73" s="666"/>
      <c r="PWG73" s="666"/>
      <c r="PWH73" s="666"/>
      <c r="PWI73" s="666"/>
      <c r="PWJ73" s="666"/>
      <c r="PWK73" s="1453"/>
      <c r="PWL73" s="1453"/>
      <c r="PWM73" s="1453"/>
      <c r="PWN73" s="1454"/>
      <c r="PWO73" s="666"/>
      <c r="PWP73" s="666"/>
      <c r="PWQ73" s="666"/>
      <c r="PWR73" s="1455"/>
      <c r="PWS73" s="666"/>
      <c r="PWT73" s="666"/>
      <c r="PWU73" s="666"/>
      <c r="PWV73" s="666"/>
      <c r="PWW73" s="666"/>
      <c r="PWX73" s="666"/>
      <c r="PWY73" s="666"/>
      <c r="PWZ73" s="666"/>
      <c r="PXA73" s="666"/>
      <c r="PXB73" s="1453"/>
      <c r="PXC73" s="1453"/>
      <c r="PXD73" s="1453"/>
      <c r="PXE73" s="1454"/>
      <c r="PXF73" s="666"/>
      <c r="PXG73" s="666"/>
      <c r="PXH73" s="666"/>
      <c r="PXI73" s="1455"/>
      <c r="PXJ73" s="666"/>
      <c r="PXK73" s="666"/>
      <c r="PXL73" s="666"/>
      <c r="PXM73" s="666"/>
      <c r="PXN73" s="666"/>
      <c r="PXO73" s="666"/>
      <c r="PXP73" s="666"/>
      <c r="PXQ73" s="666"/>
      <c r="PXR73" s="666"/>
      <c r="PXS73" s="1453"/>
      <c r="PXT73" s="1453"/>
      <c r="PXU73" s="1453"/>
      <c r="PXV73" s="1454"/>
      <c r="PXW73" s="666"/>
      <c r="PXX73" s="666"/>
      <c r="PXY73" s="666"/>
      <c r="PXZ73" s="1455"/>
      <c r="PYA73" s="666"/>
      <c r="PYB73" s="666"/>
      <c r="PYC73" s="666"/>
      <c r="PYD73" s="666"/>
      <c r="PYE73" s="666"/>
      <c r="PYF73" s="666"/>
      <c r="PYG73" s="666"/>
      <c r="PYH73" s="666"/>
      <c r="PYI73" s="666"/>
      <c r="PYJ73" s="1453"/>
      <c r="PYK73" s="1453"/>
      <c r="PYL73" s="1453"/>
      <c r="PYM73" s="1454"/>
      <c r="PYN73" s="666"/>
      <c r="PYO73" s="666"/>
      <c r="PYP73" s="666"/>
      <c r="PYQ73" s="1455"/>
      <c r="PYR73" s="666"/>
      <c r="PYS73" s="666"/>
      <c r="PYT73" s="666"/>
      <c r="PYU73" s="666"/>
      <c r="PYV73" s="666"/>
      <c r="PYW73" s="666"/>
      <c r="PYX73" s="666"/>
      <c r="PYY73" s="666"/>
      <c r="PYZ73" s="666"/>
      <c r="PZA73" s="1453"/>
      <c r="PZB73" s="1453"/>
      <c r="PZC73" s="1453"/>
      <c r="PZD73" s="1454"/>
      <c r="PZE73" s="666"/>
      <c r="PZF73" s="666"/>
      <c r="PZG73" s="666"/>
      <c r="PZH73" s="1455"/>
      <c r="PZI73" s="666"/>
      <c r="PZJ73" s="666"/>
      <c r="PZK73" s="666"/>
      <c r="PZL73" s="666"/>
      <c r="PZM73" s="666"/>
      <c r="PZN73" s="666"/>
      <c r="PZO73" s="666"/>
      <c r="PZP73" s="666"/>
      <c r="PZQ73" s="666"/>
      <c r="PZR73" s="1453"/>
      <c r="PZS73" s="1453"/>
      <c r="PZT73" s="1453"/>
      <c r="PZU73" s="1454"/>
      <c r="PZV73" s="666"/>
      <c r="PZW73" s="666"/>
      <c r="PZX73" s="666"/>
      <c r="PZY73" s="1455"/>
      <c r="PZZ73" s="666"/>
      <c r="QAA73" s="666"/>
      <c r="QAB73" s="666"/>
      <c r="QAC73" s="666"/>
      <c r="QAD73" s="666"/>
      <c r="QAE73" s="666"/>
      <c r="QAF73" s="666"/>
      <c r="QAG73" s="666"/>
      <c r="QAH73" s="666"/>
      <c r="QAI73" s="1453"/>
      <c r="QAJ73" s="1453"/>
      <c r="QAK73" s="1453"/>
      <c r="QAL73" s="1454"/>
      <c r="QAM73" s="666"/>
      <c r="QAN73" s="666"/>
      <c r="QAO73" s="666"/>
      <c r="QAP73" s="1455"/>
      <c r="QAQ73" s="666"/>
      <c r="QAR73" s="666"/>
      <c r="QAS73" s="666"/>
      <c r="QAT73" s="666"/>
      <c r="QAU73" s="666"/>
      <c r="QAV73" s="666"/>
      <c r="QAW73" s="666"/>
      <c r="QAX73" s="666"/>
      <c r="QAY73" s="666"/>
      <c r="QAZ73" s="1453"/>
      <c r="QBA73" s="1453"/>
      <c r="QBB73" s="1453"/>
      <c r="QBC73" s="1454"/>
      <c r="QBD73" s="666"/>
      <c r="QBE73" s="666"/>
      <c r="QBF73" s="666"/>
      <c r="QBG73" s="1455"/>
      <c r="QBH73" s="666"/>
      <c r="QBI73" s="666"/>
      <c r="QBJ73" s="666"/>
      <c r="QBK73" s="666"/>
      <c r="QBL73" s="666"/>
      <c r="QBM73" s="666"/>
      <c r="QBN73" s="666"/>
      <c r="QBO73" s="666"/>
      <c r="QBP73" s="666"/>
      <c r="QBQ73" s="1453"/>
      <c r="QBR73" s="1453"/>
      <c r="QBS73" s="1453"/>
      <c r="QBT73" s="1454"/>
      <c r="QBU73" s="666"/>
      <c r="QBV73" s="666"/>
      <c r="QBW73" s="666"/>
      <c r="QBX73" s="1455"/>
      <c r="QBY73" s="666"/>
      <c r="QBZ73" s="666"/>
      <c r="QCA73" s="666"/>
      <c r="QCB73" s="666"/>
      <c r="QCC73" s="666"/>
      <c r="QCD73" s="666"/>
      <c r="QCE73" s="666"/>
      <c r="QCF73" s="666"/>
      <c r="QCG73" s="666"/>
      <c r="QCH73" s="1453"/>
      <c r="QCI73" s="1453"/>
      <c r="QCJ73" s="1453"/>
      <c r="QCK73" s="1454"/>
      <c r="QCL73" s="666"/>
      <c r="QCM73" s="666"/>
      <c r="QCN73" s="666"/>
      <c r="QCO73" s="1455"/>
      <c r="QCP73" s="666"/>
      <c r="QCQ73" s="666"/>
      <c r="QCR73" s="666"/>
      <c r="QCS73" s="666"/>
      <c r="QCT73" s="666"/>
      <c r="QCU73" s="666"/>
      <c r="QCV73" s="666"/>
      <c r="QCW73" s="666"/>
      <c r="QCX73" s="666"/>
      <c r="QCY73" s="1453"/>
      <c r="QCZ73" s="1453"/>
      <c r="QDA73" s="1453"/>
      <c r="QDB73" s="1454"/>
      <c r="QDC73" s="666"/>
      <c r="QDD73" s="666"/>
      <c r="QDE73" s="666"/>
      <c r="QDF73" s="1455"/>
      <c r="QDG73" s="666"/>
      <c r="QDH73" s="666"/>
      <c r="QDI73" s="666"/>
      <c r="QDJ73" s="666"/>
      <c r="QDK73" s="666"/>
      <c r="QDL73" s="666"/>
      <c r="QDM73" s="666"/>
      <c r="QDN73" s="666"/>
      <c r="QDO73" s="666"/>
      <c r="QDP73" s="1453"/>
      <c r="QDQ73" s="1453"/>
      <c r="QDR73" s="1453"/>
      <c r="QDS73" s="1454"/>
      <c r="QDT73" s="666"/>
      <c r="QDU73" s="666"/>
      <c r="QDV73" s="666"/>
      <c r="QDW73" s="1455"/>
      <c r="QDX73" s="666"/>
      <c r="QDY73" s="666"/>
      <c r="QDZ73" s="666"/>
      <c r="QEA73" s="666"/>
      <c r="QEB73" s="666"/>
      <c r="QEC73" s="666"/>
      <c r="QED73" s="666"/>
      <c r="QEE73" s="666"/>
      <c r="QEF73" s="666"/>
      <c r="QEG73" s="1453"/>
      <c r="QEH73" s="1453"/>
      <c r="QEI73" s="1453"/>
      <c r="QEJ73" s="1454"/>
      <c r="QEK73" s="666"/>
      <c r="QEL73" s="666"/>
      <c r="QEM73" s="666"/>
      <c r="QEN73" s="1455"/>
      <c r="QEO73" s="666"/>
      <c r="QEP73" s="666"/>
      <c r="QEQ73" s="666"/>
      <c r="QER73" s="666"/>
      <c r="QES73" s="666"/>
      <c r="QET73" s="666"/>
      <c r="QEU73" s="666"/>
      <c r="QEV73" s="666"/>
      <c r="QEW73" s="666"/>
      <c r="QEX73" s="1453"/>
      <c r="QEY73" s="1453"/>
      <c r="QEZ73" s="1453"/>
      <c r="QFA73" s="1454"/>
      <c r="QFB73" s="666"/>
      <c r="QFC73" s="666"/>
      <c r="QFD73" s="666"/>
      <c r="QFE73" s="1455"/>
      <c r="QFF73" s="666"/>
      <c r="QFG73" s="666"/>
      <c r="QFH73" s="666"/>
      <c r="QFI73" s="666"/>
      <c r="QFJ73" s="666"/>
      <c r="QFK73" s="666"/>
      <c r="QFL73" s="666"/>
      <c r="QFM73" s="666"/>
      <c r="QFN73" s="666"/>
      <c r="QFO73" s="1453"/>
      <c r="QFP73" s="1453"/>
      <c r="QFQ73" s="1453"/>
      <c r="QFR73" s="1454"/>
      <c r="QFS73" s="666"/>
      <c r="QFT73" s="666"/>
      <c r="QFU73" s="666"/>
      <c r="QFV73" s="1455"/>
      <c r="QFW73" s="666"/>
      <c r="QFX73" s="666"/>
      <c r="QFY73" s="666"/>
      <c r="QFZ73" s="666"/>
      <c r="QGA73" s="666"/>
      <c r="QGB73" s="666"/>
      <c r="QGC73" s="666"/>
      <c r="QGD73" s="666"/>
      <c r="QGE73" s="666"/>
      <c r="QGF73" s="1453"/>
      <c r="QGG73" s="1453"/>
      <c r="QGH73" s="1453"/>
      <c r="QGI73" s="1454"/>
      <c r="QGJ73" s="666"/>
      <c r="QGK73" s="666"/>
      <c r="QGL73" s="666"/>
      <c r="QGM73" s="1455"/>
      <c r="QGN73" s="666"/>
      <c r="QGO73" s="666"/>
      <c r="QGP73" s="666"/>
      <c r="QGQ73" s="666"/>
      <c r="QGR73" s="666"/>
      <c r="QGS73" s="666"/>
      <c r="QGT73" s="666"/>
      <c r="QGU73" s="666"/>
      <c r="QGV73" s="666"/>
      <c r="QGW73" s="1453"/>
      <c r="QGX73" s="1453"/>
      <c r="QGY73" s="1453"/>
      <c r="QGZ73" s="1454"/>
      <c r="QHA73" s="666"/>
      <c r="QHB73" s="666"/>
      <c r="QHC73" s="666"/>
      <c r="QHD73" s="1455"/>
      <c r="QHE73" s="666"/>
      <c r="QHF73" s="666"/>
      <c r="QHG73" s="666"/>
      <c r="QHH73" s="666"/>
      <c r="QHI73" s="666"/>
      <c r="QHJ73" s="666"/>
      <c r="QHK73" s="666"/>
      <c r="QHL73" s="666"/>
      <c r="QHM73" s="666"/>
      <c r="QHN73" s="1453"/>
      <c r="QHO73" s="1453"/>
      <c r="QHP73" s="1453"/>
      <c r="QHQ73" s="1454"/>
      <c r="QHR73" s="666"/>
      <c r="QHS73" s="666"/>
      <c r="QHT73" s="666"/>
      <c r="QHU73" s="1455"/>
      <c r="QHV73" s="666"/>
      <c r="QHW73" s="666"/>
      <c r="QHX73" s="666"/>
      <c r="QHY73" s="666"/>
      <c r="QHZ73" s="666"/>
      <c r="QIA73" s="666"/>
      <c r="QIB73" s="666"/>
      <c r="QIC73" s="666"/>
      <c r="QID73" s="666"/>
      <c r="QIE73" s="1453"/>
      <c r="QIF73" s="1453"/>
      <c r="QIG73" s="1453"/>
      <c r="QIH73" s="1454"/>
      <c r="QII73" s="666"/>
      <c r="QIJ73" s="666"/>
      <c r="QIK73" s="666"/>
      <c r="QIL73" s="1455"/>
      <c r="QIM73" s="666"/>
      <c r="QIN73" s="666"/>
      <c r="QIO73" s="666"/>
      <c r="QIP73" s="666"/>
      <c r="QIQ73" s="666"/>
      <c r="QIR73" s="666"/>
      <c r="QIS73" s="666"/>
      <c r="QIT73" s="666"/>
      <c r="QIU73" s="666"/>
      <c r="QIV73" s="1453"/>
      <c r="QIW73" s="1453"/>
      <c r="QIX73" s="1453"/>
      <c r="QIY73" s="1454"/>
      <c r="QIZ73" s="666"/>
      <c r="QJA73" s="666"/>
      <c r="QJB73" s="666"/>
      <c r="QJC73" s="1455"/>
      <c r="QJD73" s="666"/>
      <c r="QJE73" s="666"/>
      <c r="QJF73" s="666"/>
      <c r="QJG73" s="666"/>
      <c r="QJH73" s="666"/>
      <c r="QJI73" s="666"/>
      <c r="QJJ73" s="666"/>
      <c r="QJK73" s="666"/>
      <c r="QJL73" s="666"/>
      <c r="QJM73" s="1453"/>
      <c r="QJN73" s="1453"/>
      <c r="QJO73" s="1453"/>
      <c r="QJP73" s="1454"/>
      <c r="QJQ73" s="666"/>
      <c r="QJR73" s="666"/>
      <c r="QJS73" s="666"/>
      <c r="QJT73" s="1455"/>
      <c r="QJU73" s="666"/>
      <c r="QJV73" s="666"/>
      <c r="QJW73" s="666"/>
      <c r="QJX73" s="666"/>
      <c r="QJY73" s="666"/>
      <c r="QJZ73" s="666"/>
      <c r="QKA73" s="666"/>
      <c r="QKB73" s="666"/>
      <c r="QKC73" s="666"/>
      <c r="QKD73" s="1453"/>
      <c r="QKE73" s="1453"/>
      <c r="QKF73" s="1453"/>
      <c r="QKG73" s="1454"/>
      <c r="QKH73" s="666"/>
      <c r="QKI73" s="666"/>
      <c r="QKJ73" s="666"/>
      <c r="QKK73" s="1455"/>
      <c r="QKL73" s="666"/>
      <c r="QKM73" s="666"/>
      <c r="QKN73" s="666"/>
      <c r="QKO73" s="666"/>
      <c r="QKP73" s="666"/>
      <c r="QKQ73" s="666"/>
      <c r="QKR73" s="666"/>
      <c r="QKS73" s="666"/>
      <c r="QKT73" s="666"/>
      <c r="QKU73" s="1453"/>
      <c r="QKV73" s="1453"/>
      <c r="QKW73" s="1453"/>
      <c r="QKX73" s="1454"/>
      <c r="QKY73" s="666"/>
      <c r="QKZ73" s="666"/>
      <c r="QLA73" s="666"/>
      <c r="QLB73" s="1455"/>
      <c r="QLC73" s="666"/>
      <c r="QLD73" s="666"/>
      <c r="QLE73" s="666"/>
      <c r="QLF73" s="666"/>
      <c r="QLG73" s="666"/>
      <c r="QLH73" s="666"/>
      <c r="QLI73" s="666"/>
      <c r="QLJ73" s="666"/>
      <c r="QLK73" s="666"/>
      <c r="QLL73" s="1453"/>
      <c r="QLM73" s="1453"/>
      <c r="QLN73" s="1453"/>
      <c r="QLO73" s="1454"/>
      <c r="QLP73" s="666"/>
      <c r="QLQ73" s="666"/>
      <c r="QLR73" s="666"/>
      <c r="QLS73" s="1455"/>
      <c r="QLT73" s="666"/>
      <c r="QLU73" s="666"/>
      <c r="QLV73" s="666"/>
      <c r="QLW73" s="666"/>
      <c r="QLX73" s="666"/>
      <c r="QLY73" s="666"/>
      <c r="QLZ73" s="666"/>
      <c r="QMA73" s="666"/>
      <c r="QMB73" s="666"/>
      <c r="QMC73" s="1453"/>
      <c r="QMD73" s="1453"/>
      <c r="QME73" s="1453"/>
      <c r="QMF73" s="1454"/>
      <c r="QMG73" s="666"/>
      <c r="QMH73" s="666"/>
      <c r="QMI73" s="666"/>
      <c r="QMJ73" s="1455"/>
      <c r="QMK73" s="666"/>
      <c r="QML73" s="666"/>
      <c r="QMM73" s="666"/>
      <c r="QMN73" s="666"/>
      <c r="QMO73" s="666"/>
      <c r="QMP73" s="666"/>
      <c r="QMQ73" s="666"/>
      <c r="QMR73" s="666"/>
      <c r="QMS73" s="666"/>
      <c r="QMT73" s="1453"/>
      <c r="QMU73" s="1453"/>
      <c r="QMV73" s="1453"/>
      <c r="QMW73" s="1454"/>
      <c r="QMX73" s="666"/>
      <c r="QMY73" s="666"/>
      <c r="QMZ73" s="666"/>
      <c r="QNA73" s="1455"/>
      <c r="QNB73" s="666"/>
      <c r="QNC73" s="666"/>
      <c r="QND73" s="666"/>
      <c r="QNE73" s="666"/>
      <c r="QNF73" s="666"/>
      <c r="QNG73" s="666"/>
      <c r="QNH73" s="666"/>
      <c r="QNI73" s="666"/>
      <c r="QNJ73" s="666"/>
      <c r="QNK73" s="1453"/>
      <c r="QNL73" s="1453"/>
      <c r="QNM73" s="1453"/>
      <c r="QNN73" s="1454"/>
      <c r="QNO73" s="666"/>
      <c r="QNP73" s="666"/>
      <c r="QNQ73" s="666"/>
      <c r="QNR73" s="1455"/>
      <c r="QNS73" s="666"/>
      <c r="QNT73" s="666"/>
      <c r="QNU73" s="666"/>
      <c r="QNV73" s="666"/>
      <c r="QNW73" s="666"/>
      <c r="QNX73" s="666"/>
      <c r="QNY73" s="666"/>
      <c r="QNZ73" s="666"/>
      <c r="QOA73" s="666"/>
      <c r="QOB73" s="1453"/>
      <c r="QOC73" s="1453"/>
      <c r="QOD73" s="1453"/>
      <c r="QOE73" s="1454"/>
      <c r="QOF73" s="666"/>
      <c r="QOG73" s="666"/>
      <c r="QOH73" s="666"/>
      <c r="QOI73" s="1455"/>
      <c r="QOJ73" s="666"/>
      <c r="QOK73" s="666"/>
      <c r="QOL73" s="666"/>
      <c r="QOM73" s="666"/>
      <c r="QON73" s="666"/>
      <c r="QOO73" s="666"/>
      <c r="QOP73" s="666"/>
      <c r="QOQ73" s="666"/>
      <c r="QOR73" s="666"/>
      <c r="QOS73" s="1453"/>
      <c r="QOT73" s="1453"/>
      <c r="QOU73" s="1453"/>
      <c r="QOV73" s="1454"/>
      <c r="QOW73" s="666"/>
      <c r="QOX73" s="666"/>
      <c r="QOY73" s="666"/>
      <c r="QOZ73" s="1455"/>
      <c r="QPA73" s="666"/>
      <c r="QPB73" s="666"/>
      <c r="QPC73" s="666"/>
      <c r="QPD73" s="666"/>
      <c r="QPE73" s="666"/>
      <c r="QPF73" s="666"/>
      <c r="QPG73" s="666"/>
      <c r="QPH73" s="666"/>
      <c r="QPI73" s="666"/>
      <c r="QPJ73" s="1453"/>
      <c r="QPK73" s="1453"/>
      <c r="QPL73" s="1453"/>
      <c r="QPM73" s="1454"/>
      <c r="QPN73" s="666"/>
      <c r="QPO73" s="666"/>
      <c r="QPP73" s="666"/>
      <c r="QPQ73" s="1455"/>
      <c r="QPR73" s="666"/>
      <c r="QPS73" s="666"/>
      <c r="QPT73" s="666"/>
      <c r="QPU73" s="666"/>
      <c r="QPV73" s="666"/>
      <c r="QPW73" s="666"/>
      <c r="QPX73" s="666"/>
      <c r="QPY73" s="666"/>
      <c r="QPZ73" s="666"/>
      <c r="QQA73" s="1453"/>
      <c r="QQB73" s="1453"/>
      <c r="QQC73" s="1453"/>
      <c r="QQD73" s="1454"/>
      <c r="QQE73" s="666"/>
      <c r="QQF73" s="666"/>
      <c r="QQG73" s="666"/>
      <c r="QQH73" s="1455"/>
      <c r="QQI73" s="666"/>
      <c r="QQJ73" s="666"/>
      <c r="QQK73" s="666"/>
      <c r="QQL73" s="666"/>
      <c r="QQM73" s="666"/>
      <c r="QQN73" s="666"/>
      <c r="QQO73" s="666"/>
      <c r="QQP73" s="666"/>
      <c r="QQQ73" s="666"/>
      <c r="QQR73" s="1453"/>
      <c r="QQS73" s="1453"/>
      <c r="QQT73" s="1453"/>
      <c r="QQU73" s="1454"/>
      <c r="QQV73" s="666"/>
      <c r="QQW73" s="666"/>
      <c r="QQX73" s="666"/>
      <c r="QQY73" s="1455"/>
      <c r="QQZ73" s="666"/>
      <c r="QRA73" s="666"/>
      <c r="QRB73" s="666"/>
      <c r="QRC73" s="666"/>
      <c r="QRD73" s="666"/>
      <c r="QRE73" s="666"/>
      <c r="QRF73" s="666"/>
      <c r="QRG73" s="666"/>
      <c r="QRH73" s="666"/>
      <c r="QRI73" s="1453"/>
      <c r="QRJ73" s="1453"/>
      <c r="QRK73" s="1453"/>
      <c r="QRL73" s="1454"/>
      <c r="QRM73" s="666"/>
      <c r="QRN73" s="666"/>
      <c r="QRO73" s="666"/>
      <c r="QRP73" s="1455"/>
      <c r="QRQ73" s="666"/>
      <c r="QRR73" s="666"/>
      <c r="QRS73" s="666"/>
      <c r="QRT73" s="666"/>
      <c r="QRU73" s="666"/>
      <c r="QRV73" s="666"/>
      <c r="QRW73" s="666"/>
      <c r="QRX73" s="666"/>
      <c r="QRY73" s="666"/>
      <c r="QRZ73" s="1453"/>
      <c r="QSA73" s="1453"/>
      <c r="QSB73" s="1453"/>
      <c r="QSC73" s="1454"/>
      <c r="QSD73" s="666"/>
      <c r="QSE73" s="666"/>
      <c r="QSF73" s="666"/>
      <c r="QSG73" s="1455"/>
      <c r="QSH73" s="666"/>
      <c r="QSI73" s="666"/>
      <c r="QSJ73" s="666"/>
      <c r="QSK73" s="666"/>
      <c r="QSL73" s="666"/>
      <c r="QSM73" s="666"/>
      <c r="QSN73" s="666"/>
      <c r="QSO73" s="666"/>
      <c r="QSP73" s="666"/>
      <c r="QSQ73" s="1453"/>
      <c r="QSR73" s="1453"/>
      <c r="QSS73" s="1453"/>
      <c r="QST73" s="1454"/>
      <c r="QSU73" s="666"/>
      <c r="QSV73" s="666"/>
      <c r="QSW73" s="666"/>
      <c r="QSX73" s="1455"/>
      <c r="QSY73" s="666"/>
      <c r="QSZ73" s="666"/>
      <c r="QTA73" s="666"/>
      <c r="QTB73" s="666"/>
      <c r="QTC73" s="666"/>
      <c r="QTD73" s="666"/>
      <c r="QTE73" s="666"/>
      <c r="QTF73" s="666"/>
      <c r="QTG73" s="666"/>
      <c r="QTH73" s="1453"/>
      <c r="QTI73" s="1453"/>
      <c r="QTJ73" s="1453"/>
      <c r="QTK73" s="1454"/>
      <c r="QTL73" s="666"/>
      <c r="QTM73" s="666"/>
      <c r="QTN73" s="666"/>
      <c r="QTO73" s="1455"/>
      <c r="QTP73" s="666"/>
      <c r="QTQ73" s="666"/>
      <c r="QTR73" s="666"/>
      <c r="QTS73" s="666"/>
      <c r="QTT73" s="666"/>
      <c r="QTU73" s="666"/>
      <c r="QTV73" s="666"/>
      <c r="QTW73" s="666"/>
      <c r="QTX73" s="666"/>
      <c r="QTY73" s="1453"/>
      <c r="QTZ73" s="1453"/>
      <c r="QUA73" s="1453"/>
      <c r="QUB73" s="1454"/>
      <c r="QUC73" s="666"/>
      <c r="QUD73" s="666"/>
      <c r="QUE73" s="666"/>
      <c r="QUF73" s="1455"/>
      <c r="QUG73" s="666"/>
      <c r="QUH73" s="666"/>
      <c r="QUI73" s="666"/>
      <c r="QUJ73" s="666"/>
      <c r="QUK73" s="666"/>
      <c r="QUL73" s="666"/>
      <c r="QUM73" s="666"/>
      <c r="QUN73" s="666"/>
      <c r="QUO73" s="666"/>
      <c r="QUP73" s="1453"/>
      <c r="QUQ73" s="1453"/>
      <c r="QUR73" s="1453"/>
      <c r="QUS73" s="1454"/>
      <c r="QUT73" s="666"/>
      <c r="QUU73" s="666"/>
      <c r="QUV73" s="666"/>
      <c r="QUW73" s="1455"/>
      <c r="QUX73" s="666"/>
      <c r="QUY73" s="666"/>
      <c r="QUZ73" s="666"/>
      <c r="QVA73" s="666"/>
      <c r="QVB73" s="666"/>
      <c r="QVC73" s="666"/>
      <c r="QVD73" s="666"/>
      <c r="QVE73" s="666"/>
      <c r="QVF73" s="666"/>
      <c r="QVG73" s="1453"/>
      <c r="QVH73" s="1453"/>
      <c r="QVI73" s="1453"/>
      <c r="QVJ73" s="1454"/>
      <c r="QVK73" s="666"/>
      <c r="QVL73" s="666"/>
      <c r="QVM73" s="666"/>
      <c r="QVN73" s="1455"/>
      <c r="QVO73" s="666"/>
      <c r="QVP73" s="666"/>
      <c r="QVQ73" s="666"/>
      <c r="QVR73" s="666"/>
      <c r="QVS73" s="666"/>
      <c r="QVT73" s="666"/>
      <c r="QVU73" s="666"/>
      <c r="QVV73" s="666"/>
      <c r="QVW73" s="666"/>
      <c r="QVX73" s="1453"/>
      <c r="QVY73" s="1453"/>
      <c r="QVZ73" s="1453"/>
      <c r="QWA73" s="1454"/>
      <c r="QWB73" s="666"/>
      <c r="QWC73" s="666"/>
      <c r="QWD73" s="666"/>
      <c r="QWE73" s="1455"/>
      <c r="QWF73" s="666"/>
      <c r="QWG73" s="666"/>
      <c r="QWH73" s="666"/>
      <c r="QWI73" s="666"/>
      <c r="QWJ73" s="666"/>
      <c r="QWK73" s="666"/>
      <c r="QWL73" s="666"/>
      <c r="QWM73" s="666"/>
      <c r="QWN73" s="666"/>
      <c r="QWO73" s="1453"/>
      <c r="QWP73" s="1453"/>
      <c r="QWQ73" s="1453"/>
      <c r="QWR73" s="1454"/>
      <c r="QWS73" s="666"/>
      <c r="QWT73" s="666"/>
      <c r="QWU73" s="666"/>
      <c r="QWV73" s="1455"/>
      <c r="QWW73" s="666"/>
      <c r="QWX73" s="666"/>
      <c r="QWY73" s="666"/>
      <c r="QWZ73" s="666"/>
      <c r="QXA73" s="666"/>
      <c r="QXB73" s="666"/>
      <c r="QXC73" s="666"/>
      <c r="QXD73" s="666"/>
      <c r="QXE73" s="666"/>
      <c r="QXF73" s="1453"/>
      <c r="QXG73" s="1453"/>
      <c r="QXH73" s="1453"/>
      <c r="QXI73" s="1454"/>
      <c r="QXJ73" s="666"/>
      <c r="QXK73" s="666"/>
      <c r="QXL73" s="666"/>
      <c r="QXM73" s="1455"/>
      <c r="QXN73" s="666"/>
      <c r="QXO73" s="666"/>
      <c r="QXP73" s="666"/>
      <c r="QXQ73" s="666"/>
      <c r="QXR73" s="666"/>
      <c r="QXS73" s="666"/>
      <c r="QXT73" s="666"/>
      <c r="QXU73" s="666"/>
      <c r="QXV73" s="666"/>
      <c r="QXW73" s="1453"/>
      <c r="QXX73" s="1453"/>
      <c r="QXY73" s="1453"/>
      <c r="QXZ73" s="1454"/>
      <c r="QYA73" s="666"/>
      <c r="QYB73" s="666"/>
      <c r="QYC73" s="666"/>
      <c r="QYD73" s="1455"/>
      <c r="QYE73" s="666"/>
      <c r="QYF73" s="666"/>
      <c r="QYG73" s="666"/>
      <c r="QYH73" s="666"/>
      <c r="QYI73" s="666"/>
      <c r="QYJ73" s="666"/>
      <c r="QYK73" s="666"/>
      <c r="QYL73" s="666"/>
      <c r="QYM73" s="666"/>
      <c r="QYN73" s="1453"/>
      <c r="QYO73" s="1453"/>
      <c r="QYP73" s="1453"/>
      <c r="QYQ73" s="1454"/>
      <c r="QYR73" s="666"/>
      <c r="QYS73" s="666"/>
      <c r="QYT73" s="666"/>
      <c r="QYU73" s="1455"/>
      <c r="QYV73" s="666"/>
      <c r="QYW73" s="666"/>
      <c r="QYX73" s="666"/>
      <c r="QYY73" s="666"/>
      <c r="QYZ73" s="666"/>
      <c r="QZA73" s="666"/>
      <c r="QZB73" s="666"/>
      <c r="QZC73" s="666"/>
      <c r="QZD73" s="666"/>
      <c r="QZE73" s="1453"/>
      <c r="QZF73" s="1453"/>
      <c r="QZG73" s="1453"/>
      <c r="QZH73" s="1454"/>
      <c r="QZI73" s="666"/>
      <c r="QZJ73" s="666"/>
      <c r="QZK73" s="666"/>
      <c r="QZL73" s="1455"/>
      <c r="QZM73" s="666"/>
      <c r="QZN73" s="666"/>
      <c r="QZO73" s="666"/>
      <c r="QZP73" s="666"/>
      <c r="QZQ73" s="666"/>
      <c r="QZR73" s="666"/>
      <c r="QZS73" s="666"/>
      <c r="QZT73" s="666"/>
      <c r="QZU73" s="666"/>
      <c r="QZV73" s="1453"/>
      <c r="QZW73" s="1453"/>
      <c r="QZX73" s="1453"/>
      <c r="QZY73" s="1454"/>
      <c r="QZZ73" s="666"/>
      <c r="RAA73" s="666"/>
      <c r="RAB73" s="666"/>
      <c r="RAC73" s="1455"/>
      <c r="RAD73" s="666"/>
      <c r="RAE73" s="666"/>
      <c r="RAF73" s="666"/>
      <c r="RAG73" s="666"/>
      <c r="RAH73" s="666"/>
      <c r="RAI73" s="666"/>
      <c r="RAJ73" s="666"/>
      <c r="RAK73" s="666"/>
      <c r="RAL73" s="666"/>
      <c r="RAM73" s="1453"/>
      <c r="RAN73" s="1453"/>
      <c r="RAO73" s="1453"/>
      <c r="RAP73" s="1454"/>
      <c r="RAQ73" s="666"/>
      <c r="RAR73" s="666"/>
      <c r="RAS73" s="666"/>
      <c r="RAT73" s="1455"/>
      <c r="RAU73" s="666"/>
      <c r="RAV73" s="666"/>
      <c r="RAW73" s="666"/>
      <c r="RAX73" s="666"/>
      <c r="RAY73" s="666"/>
      <c r="RAZ73" s="666"/>
      <c r="RBA73" s="666"/>
      <c r="RBB73" s="666"/>
      <c r="RBC73" s="666"/>
      <c r="RBD73" s="1453"/>
      <c r="RBE73" s="1453"/>
      <c r="RBF73" s="1453"/>
      <c r="RBG73" s="1454"/>
      <c r="RBH73" s="666"/>
      <c r="RBI73" s="666"/>
      <c r="RBJ73" s="666"/>
      <c r="RBK73" s="1455"/>
      <c r="RBL73" s="666"/>
      <c r="RBM73" s="666"/>
      <c r="RBN73" s="666"/>
      <c r="RBO73" s="666"/>
      <c r="RBP73" s="666"/>
      <c r="RBQ73" s="666"/>
      <c r="RBR73" s="666"/>
      <c r="RBS73" s="666"/>
      <c r="RBT73" s="666"/>
      <c r="RBU73" s="1453"/>
      <c r="RBV73" s="1453"/>
      <c r="RBW73" s="1453"/>
      <c r="RBX73" s="1454"/>
      <c r="RBY73" s="666"/>
      <c r="RBZ73" s="666"/>
      <c r="RCA73" s="666"/>
      <c r="RCB73" s="1455"/>
      <c r="RCC73" s="666"/>
      <c r="RCD73" s="666"/>
      <c r="RCE73" s="666"/>
      <c r="RCF73" s="666"/>
      <c r="RCG73" s="666"/>
      <c r="RCH73" s="666"/>
      <c r="RCI73" s="666"/>
      <c r="RCJ73" s="666"/>
      <c r="RCK73" s="666"/>
      <c r="RCL73" s="1453"/>
      <c r="RCM73" s="1453"/>
      <c r="RCN73" s="1453"/>
      <c r="RCO73" s="1454"/>
      <c r="RCP73" s="666"/>
      <c r="RCQ73" s="666"/>
      <c r="RCR73" s="666"/>
      <c r="RCS73" s="1455"/>
      <c r="RCT73" s="666"/>
      <c r="RCU73" s="666"/>
      <c r="RCV73" s="666"/>
      <c r="RCW73" s="666"/>
      <c r="RCX73" s="666"/>
      <c r="RCY73" s="666"/>
      <c r="RCZ73" s="666"/>
      <c r="RDA73" s="666"/>
      <c r="RDB73" s="666"/>
      <c r="RDC73" s="1453"/>
      <c r="RDD73" s="1453"/>
      <c r="RDE73" s="1453"/>
      <c r="RDF73" s="1454"/>
      <c r="RDG73" s="666"/>
      <c r="RDH73" s="666"/>
      <c r="RDI73" s="666"/>
      <c r="RDJ73" s="1455"/>
      <c r="RDK73" s="666"/>
      <c r="RDL73" s="666"/>
      <c r="RDM73" s="666"/>
      <c r="RDN73" s="666"/>
      <c r="RDO73" s="666"/>
      <c r="RDP73" s="666"/>
      <c r="RDQ73" s="666"/>
      <c r="RDR73" s="666"/>
      <c r="RDS73" s="666"/>
      <c r="RDT73" s="1453"/>
      <c r="RDU73" s="1453"/>
      <c r="RDV73" s="1453"/>
      <c r="RDW73" s="1454"/>
      <c r="RDX73" s="666"/>
      <c r="RDY73" s="666"/>
      <c r="RDZ73" s="666"/>
      <c r="REA73" s="1455"/>
      <c r="REB73" s="666"/>
      <c r="REC73" s="666"/>
      <c r="RED73" s="666"/>
      <c r="REE73" s="666"/>
      <c r="REF73" s="666"/>
      <c r="REG73" s="666"/>
      <c r="REH73" s="666"/>
      <c r="REI73" s="666"/>
      <c r="REJ73" s="666"/>
      <c r="REK73" s="1453"/>
      <c r="REL73" s="1453"/>
      <c r="REM73" s="1453"/>
      <c r="REN73" s="1454"/>
      <c r="REO73" s="666"/>
      <c r="REP73" s="666"/>
      <c r="REQ73" s="666"/>
      <c r="RER73" s="1455"/>
      <c r="RES73" s="666"/>
      <c r="RET73" s="666"/>
      <c r="REU73" s="666"/>
      <c r="REV73" s="666"/>
      <c r="REW73" s="666"/>
      <c r="REX73" s="666"/>
      <c r="REY73" s="666"/>
      <c r="REZ73" s="666"/>
      <c r="RFA73" s="666"/>
      <c r="RFB73" s="1453"/>
      <c r="RFC73" s="1453"/>
      <c r="RFD73" s="1453"/>
      <c r="RFE73" s="1454"/>
      <c r="RFF73" s="666"/>
      <c r="RFG73" s="666"/>
      <c r="RFH73" s="666"/>
      <c r="RFI73" s="1455"/>
      <c r="RFJ73" s="666"/>
      <c r="RFK73" s="666"/>
      <c r="RFL73" s="666"/>
      <c r="RFM73" s="666"/>
      <c r="RFN73" s="666"/>
      <c r="RFO73" s="666"/>
      <c r="RFP73" s="666"/>
      <c r="RFQ73" s="666"/>
      <c r="RFR73" s="666"/>
      <c r="RFS73" s="1453"/>
      <c r="RFT73" s="1453"/>
      <c r="RFU73" s="1453"/>
      <c r="RFV73" s="1454"/>
      <c r="RFW73" s="666"/>
      <c r="RFX73" s="666"/>
      <c r="RFY73" s="666"/>
      <c r="RFZ73" s="1455"/>
      <c r="RGA73" s="666"/>
      <c r="RGB73" s="666"/>
      <c r="RGC73" s="666"/>
      <c r="RGD73" s="666"/>
      <c r="RGE73" s="666"/>
      <c r="RGF73" s="666"/>
      <c r="RGG73" s="666"/>
      <c r="RGH73" s="666"/>
      <c r="RGI73" s="666"/>
      <c r="RGJ73" s="1453"/>
      <c r="RGK73" s="1453"/>
      <c r="RGL73" s="1453"/>
      <c r="RGM73" s="1454"/>
      <c r="RGN73" s="666"/>
      <c r="RGO73" s="666"/>
      <c r="RGP73" s="666"/>
      <c r="RGQ73" s="1455"/>
      <c r="RGR73" s="666"/>
      <c r="RGS73" s="666"/>
      <c r="RGT73" s="666"/>
      <c r="RGU73" s="666"/>
      <c r="RGV73" s="666"/>
      <c r="RGW73" s="666"/>
      <c r="RGX73" s="666"/>
      <c r="RGY73" s="666"/>
      <c r="RGZ73" s="666"/>
      <c r="RHA73" s="1453"/>
      <c r="RHB73" s="1453"/>
      <c r="RHC73" s="1453"/>
      <c r="RHD73" s="1454"/>
      <c r="RHE73" s="666"/>
      <c r="RHF73" s="666"/>
      <c r="RHG73" s="666"/>
      <c r="RHH73" s="1455"/>
      <c r="RHI73" s="666"/>
      <c r="RHJ73" s="666"/>
      <c r="RHK73" s="666"/>
      <c r="RHL73" s="666"/>
      <c r="RHM73" s="666"/>
      <c r="RHN73" s="666"/>
      <c r="RHO73" s="666"/>
      <c r="RHP73" s="666"/>
      <c r="RHQ73" s="666"/>
      <c r="RHR73" s="1453"/>
      <c r="RHS73" s="1453"/>
      <c r="RHT73" s="1453"/>
      <c r="RHU73" s="1454"/>
      <c r="RHV73" s="666"/>
      <c r="RHW73" s="666"/>
      <c r="RHX73" s="666"/>
      <c r="RHY73" s="1455"/>
      <c r="RHZ73" s="666"/>
      <c r="RIA73" s="666"/>
      <c r="RIB73" s="666"/>
      <c r="RIC73" s="666"/>
      <c r="RID73" s="666"/>
      <c r="RIE73" s="666"/>
      <c r="RIF73" s="666"/>
      <c r="RIG73" s="666"/>
      <c r="RIH73" s="666"/>
      <c r="RII73" s="1453"/>
      <c r="RIJ73" s="1453"/>
      <c r="RIK73" s="1453"/>
      <c r="RIL73" s="1454"/>
      <c r="RIM73" s="666"/>
      <c r="RIN73" s="666"/>
      <c r="RIO73" s="666"/>
      <c r="RIP73" s="1455"/>
      <c r="RIQ73" s="666"/>
      <c r="RIR73" s="666"/>
      <c r="RIS73" s="666"/>
      <c r="RIT73" s="666"/>
      <c r="RIU73" s="666"/>
      <c r="RIV73" s="666"/>
      <c r="RIW73" s="666"/>
      <c r="RIX73" s="666"/>
      <c r="RIY73" s="666"/>
      <c r="RIZ73" s="1453"/>
      <c r="RJA73" s="1453"/>
      <c r="RJB73" s="1453"/>
      <c r="RJC73" s="1454"/>
      <c r="RJD73" s="666"/>
      <c r="RJE73" s="666"/>
      <c r="RJF73" s="666"/>
      <c r="RJG73" s="1455"/>
      <c r="RJH73" s="666"/>
      <c r="RJI73" s="666"/>
      <c r="RJJ73" s="666"/>
      <c r="RJK73" s="666"/>
      <c r="RJL73" s="666"/>
      <c r="RJM73" s="666"/>
      <c r="RJN73" s="666"/>
      <c r="RJO73" s="666"/>
      <c r="RJP73" s="666"/>
      <c r="RJQ73" s="1453"/>
      <c r="RJR73" s="1453"/>
      <c r="RJS73" s="1453"/>
      <c r="RJT73" s="1454"/>
      <c r="RJU73" s="666"/>
      <c r="RJV73" s="666"/>
      <c r="RJW73" s="666"/>
      <c r="RJX73" s="1455"/>
      <c r="RJY73" s="666"/>
      <c r="RJZ73" s="666"/>
      <c r="RKA73" s="666"/>
      <c r="RKB73" s="666"/>
      <c r="RKC73" s="666"/>
      <c r="RKD73" s="666"/>
      <c r="RKE73" s="666"/>
      <c r="RKF73" s="666"/>
      <c r="RKG73" s="666"/>
      <c r="RKH73" s="1453"/>
      <c r="RKI73" s="1453"/>
      <c r="RKJ73" s="1453"/>
      <c r="RKK73" s="1454"/>
      <c r="RKL73" s="666"/>
      <c r="RKM73" s="666"/>
      <c r="RKN73" s="666"/>
      <c r="RKO73" s="1455"/>
      <c r="RKP73" s="666"/>
      <c r="RKQ73" s="666"/>
      <c r="RKR73" s="666"/>
      <c r="RKS73" s="666"/>
      <c r="RKT73" s="666"/>
      <c r="RKU73" s="666"/>
      <c r="RKV73" s="666"/>
      <c r="RKW73" s="666"/>
      <c r="RKX73" s="666"/>
      <c r="RKY73" s="1453"/>
      <c r="RKZ73" s="1453"/>
      <c r="RLA73" s="1453"/>
      <c r="RLB73" s="1454"/>
      <c r="RLC73" s="666"/>
      <c r="RLD73" s="666"/>
      <c r="RLE73" s="666"/>
      <c r="RLF73" s="1455"/>
      <c r="RLG73" s="666"/>
      <c r="RLH73" s="666"/>
      <c r="RLI73" s="666"/>
      <c r="RLJ73" s="666"/>
      <c r="RLK73" s="666"/>
      <c r="RLL73" s="666"/>
      <c r="RLM73" s="666"/>
      <c r="RLN73" s="666"/>
      <c r="RLO73" s="666"/>
      <c r="RLP73" s="1453"/>
      <c r="RLQ73" s="1453"/>
      <c r="RLR73" s="1453"/>
      <c r="RLS73" s="1454"/>
      <c r="RLT73" s="666"/>
      <c r="RLU73" s="666"/>
      <c r="RLV73" s="666"/>
      <c r="RLW73" s="1455"/>
      <c r="RLX73" s="666"/>
      <c r="RLY73" s="666"/>
      <c r="RLZ73" s="666"/>
      <c r="RMA73" s="666"/>
      <c r="RMB73" s="666"/>
      <c r="RMC73" s="666"/>
      <c r="RMD73" s="666"/>
      <c r="RME73" s="666"/>
      <c r="RMF73" s="666"/>
      <c r="RMG73" s="1453"/>
      <c r="RMH73" s="1453"/>
      <c r="RMI73" s="1453"/>
      <c r="RMJ73" s="1454"/>
      <c r="RMK73" s="666"/>
      <c r="RML73" s="666"/>
      <c r="RMM73" s="666"/>
      <c r="RMN73" s="1455"/>
      <c r="RMO73" s="666"/>
      <c r="RMP73" s="666"/>
      <c r="RMQ73" s="666"/>
      <c r="RMR73" s="666"/>
      <c r="RMS73" s="666"/>
      <c r="RMT73" s="666"/>
      <c r="RMU73" s="666"/>
      <c r="RMV73" s="666"/>
      <c r="RMW73" s="666"/>
      <c r="RMX73" s="1453"/>
      <c r="RMY73" s="1453"/>
      <c r="RMZ73" s="1453"/>
      <c r="RNA73" s="1454"/>
      <c r="RNB73" s="666"/>
      <c r="RNC73" s="666"/>
      <c r="RND73" s="666"/>
      <c r="RNE73" s="1455"/>
      <c r="RNF73" s="666"/>
      <c r="RNG73" s="666"/>
      <c r="RNH73" s="666"/>
      <c r="RNI73" s="666"/>
      <c r="RNJ73" s="666"/>
      <c r="RNK73" s="666"/>
      <c r="RNL73" s="666"/>
      <c r="RNM73" s="666"/>
      <c r="RNN73" s="666"/>
      <c r="RNO73" s="1453"/>
      <c r="RNP73" s="1453"/>
      <c r="RNQ73" s="1453"/>
      <c r="RNR73" s="1454"/>
      <c r="RNS73" s="666"/>
      <c r="RNT73" s="666"/>
      <c r="RNU73" s="666"/>
      <c r="RNV73" s="1455"/>
      <c r="RNW73" s="666"/>
      <c r="RNX73" s="666"/>
      <c r="RNY73" s="666"/>
      <c r="RNZ73" s="666"/>
      <c r="ROA73" s="666"/>
      <c r="ROB73" s="666"/>
      <c r="ROC73" s="666"/>
      <c r="ROD73" s="666"/>
      <c r="ROE73" s="666"/>
      <c r="ROF73" s="1453"/>
      <c r="ROG73" s="1453"/>
      <c r="ROH73" s="1453"/>
      <c r="ROI73" s="1454"/>
      <c r="ROJ73" s="666"/>
      <c r="ROK73" s="666"/>
      <c r="ROL73" s="666"/>
      <c r="ROM73" s="1455"/>
      <c r="RON73" s="666"/>
      <c r="ROO73" s="666"/>
      <c r="ROP73" s="666"/>
      <c r="ROQ73" s="666"/>
      <c r="ROR73" s="666"/>
      <c r="ROS73" s="666"/>
      <c r="ROT73" s="666"/>
      <c r="ROU73" s="666"/>
      <c r="ROV73" s="666"/>
      <c r="ROW73" s="1453"/>
      <c r="ROX73" s="1453"/>
      <c r="ROY73" s="1453"/>
      <c r="ROZ73" s="1454"/>
      <c r="RPA73" s="666"/>
      <c r="RPB73" s="666"/>
      <c r="RPC73" s="666"/>
      <c r="RPD73" s="1455"/>
      <c r="RPE73" s="666"/>
      <c r="RPF73" s="666"/>
      <c r="RPG73" s="666"/>
      <c r="RPH73" s="666"/>
      <c r="RPI73" s="666"/>
      <c r="RPJ73" s="666"/>
      <c r="RPK73" s="666"/>
      <c r="RPL73" s="666"/>
      <c r="RPM73" s="666"/>
      <c r="RPN73" s="1453"/>
      <c r="RPO73" s="1453"/>
      <c r="RPP73" s="1453"/>
      <c r="RPQ73" s="1454"/>
      <c r="RPR73" s="666"/>
      <c r="RPS73" s="666"/>
      <c r="RPT73" s="666"/>
      <c r="RPU73" s="1455"/>
      <c r="RPV73" s="666"/>
      <c r="RPW73" s="666"/>
      <c r="RPX73" s="666"/>
      <c r="RPY73" s="666"/>
      <c r="RPZ73" s="666"/>
      <c r="RQA73" s="666"/>
      <c r="RQB73" s="666"/>
      <c r="RQC73" s="666"/>
      <c r="RQD73" s="666"/>
      <c r="RQE73" s="1453"/>
      <c r="RQF73" s="1453"/>
      <c r="RQG73" s="1453"/>
      <c r="RQH73" s="1454"/>
      <c r="RQI73" s="666"/>
      <c r="RQJ73" s="666"/>
      <c r="RQK73" s="666"/>
      <c r="RQL73" s="1455"/>
      <c r="RQM73" s="666"/>
      <c r="RQN73" s="666"/>
      <c r="RQO73" s="666"/>
      <c r="RQP73" s="666"/>
      <c r="RQQ73" s="666"/>
      <c r="RQR73" s="666"/>
      <c r="RQS73" s="666"/>
      <c r="RQT73" s="666"/>
      <c r="RQU73" s="666"/>
      <c r="RQV73" s="1453"/>
      <c r="RQW73" s="1453"/>
      <c r="RQX73" s="1453"/>
      <c r="RQY73" s="1454"/>
      <c r="RQZ73" s="666"/>
      <c r="RRA73" s="666"/>
      <c r="RRB73" s="666"/>
      <c r="RRC73" s="1455"/>
      <c r="RRD73" s="666"/>
      <c r="RRE73" s="666"/>
      <c r="RRF73" s="666"/>
      <c r="RRG73" s="666"/>
      <c r="RRH73" s="666"/>
      <c r="RRI73" s="666"/>
      <c r="RRJ73" s="666"/>
      <c r="RRK73" s="666"/>
      <c r="RRL73" s="666"/>
      <c r="RRM73" s="1453"/>
      <c r="RRN73" s="1453"/>
      <c r="RRO73" s="1453"/>
      <c r="RRP73" s="1454"/>
      <c r="RRQ73" s="666"/>
      <c r="RRR73" s="666"/>
      <c r="RRS73" s="666"/>
      <c r="RRT73" s="1455"/>
      <c r="RRU73" s="666"/>
      <c r="RRV73" s="666"/>
      <c r="RRW73" s="666"/>
      <c r="RRX73" s="666"/>
      <c r="RRY73" s="666"/>
      <c r="RRZ73" s="666"/>
      <c r="RSA73" s="666"/>
      <c r="RSB73" s="666"/>
      <c r="RSC73" s="666"/>
      <c r="RSD73" s="1453"/>
      <c r="RSE73" s="1453"/>
      <c r="RSF73" s="1453"/>
      <c r="RSG73" s="1454"/>
      <c r="RSH73" s="666"/>
      <c r="RSI73" s="666"/>
      <c r="RSJ73" s="666"/>
      <c r="RSK73" s="1455"/>
      <c r="RSL73" s="666"/>
      <c r="RSM73" s="666"/>
      <c r="RSN73" s="666"/>
      <c r="RSO73" s="666"/>
      <c r="RSP73" s="666"/>
      <c r="RSQ73" s="666"/>
      <c r="RSR73" s="666"/>
      <c r="RSS73" s="666"/>
      <c r="RST73" s="666"/>
      <c r="RSU73" s="1453"/>
      <c r="RSV73" s="1453"/>
      <c r="RSW73" s="1453"/>
      <c r="RSX73" s="1454"/>
      <c r="RSY73" s="666"/>
      <c r="RSZ73" s="666"/>
      <c r="RTA73" s="666"/>
      <c r="RTB73" s="1455"/>
      <c r="RTC73" s="666"/>
      <c r="RTD73" s="666"/>
      <c r="RTE73" s="666"/>
      <c r="RTF73" s="666"/>
      <c r="RTG73" s="666"/>
      <c r="RTH73" s="666"/>
      <c r="RTI73" s="666"/>
      <c r="RTJ73" s="666"/>
      <c r="RTK73" s="666"/>
      <c r="RTL73" s="1453"/>
      <c r="RTM73" s="1453"/>
      <c r="RTN73" s="1453"/>
      <c r="RTO73" s="1454"/>
      <c r="RTP73" s="666"/>
      <c r="RTQ73" s="666"/>
      <c r="RTR73" s="666"/>
      <c r="RTS73" s="1455"/>
      <c r="RTT73" s="666"/>
      <c r="RTU73" s="666"/>
      <c r="RTV73" s="666"/>
      <c r="RTW73" s="666"/>
      <c r="RTX73" s="666"/>
      <c r="RTY73" s="666"/>
      <c r="RTZ73" s="666"/>
      <c r="RUA73" s="666"/>
      <c r="RUB73" s="666"/>
      <c r="RUC73" s="1453"/>
      <c r="RUD73" s="1453"/>
      <c r="RUE73" s="1453"/>
      <c r="RUF73" s="1454"/>
      <c r="RUG73" s="666"/>
      <c r="RUH73" s="666"/>
      <c r="RUI73" s="666"/>
      <c r="RUJ73" s="1455"/>
      <c r="RUK73" s="666"/>
      <c r="RUL73" s="666"/>
      <c r="RUM73" s="666"/>
      <c r="RUN73" s="666"/>
      <c r="RUO73" s="666"/>
      <c r="RUP73" s="666"/>
      <c r="RUQ73" s="666"/>
      <c r="RUR73" s="666"/>
      <c r="RUS73" s="666"/>
      <c r="RUT73" s="1453"/>
      <c r="RUU73" s="1453"/>
      <c r="RUV73" s="1453"/>
      <c r="RUW73" s="1454"/>
      <c r="RUX73" s="666"/>
      <c r="RUY73" s="666"/>
      <c r="RUZ73" s="666"/>
      <c r="RVA73" s="1455"/>
      <c r="RVB73" s="666"/>
      <c r="RVC73" s="666"/>
      <c r="RVD73" s="666"/>
      <c r="RVE73" s="666"/>
      <c r="RVF73" s="666"/>
      <c r="RVG73" s="666"/>
      <c r="RVH73" s="666"/>
      <c r="RVI73" s="666"/>
      <c r="RVJ73" s="666"/>
      <c r="RVK73" s="1453"/>
      <c r="RVL73" s="1453"/>
      <c r="RVM73" s="1453"/>
      <c r="RVN73" s="1454"/>
      <c r="RVO73" s="666"/>
      <c r="RVP73" s="666"/>
      <c r="RVQ73" s="666"/>
      <c r="RVR73" s="1455"/>
      <c r="RVS73" s="666"/>
      <c r="RVT73" s="666"/>
      <c r="RVU73" s="666"/>
      <c r="RVV73" s="666"/>
      <c r="RVW73" s="666"/>
      <c r="RVX73" s="666"/>
      <c r="RVY73" s="666"/>
      <c r="RVZ73" s="666"/>
      <c r="RWA73" s="666"/>
      <c r="RWB73" s="1453"/>
      <c r="RWC73" s="1453"/>
      <c r="RWD73" s="1453"/>
      <c r="RWE73" s="1454"/>
      <c r="RWF73" s="666"/>
      <c r="RWG73" s="666"/>
      <c r="RWH73" s="666"/>
      <c r="RWI73" s="1455"/>
      <c r="RWJ73" s="666"/>
      <c r="RWK73" s="666"/>
      <c r="RWL73" s="666"/>
      <c r="RWM73" s="666"/>
      <c r="RWN73" s="666"/>
      <c r="RWO73" s="666"/>
      <c r="RWP73" s="666"/>
      <c r="RWQ73" s="666"/>
      <c r="RWR73" s="666"/>
      <c r="RWS73" s="1453"/>
      <c r="RWT73" s="1453"/>
      <c r="RWU73" s="1453"/>
      <c r="RWV73" s="1454"/>
      <c r="RWW73" s="666"/>
      <c r="RWX73" s="666"/>
      <c r="RWY73" s="666"/>
      <c r="RWZ73" s="1455"/>
      <c r="RXA73" s="666"/>
      <c r="RXB73" s="666"/>
      <c r="RXC73" s="666"/>
      <c r="RXD73" s="666"/>
      <c r="RXE73" s="666"/>
      <c r="RXF73" s="666"/>
      <c r="RXG73" s="666"/>
      <c r="RXH73" s="666"/>
      <c r="RXI73" s="666"/>
      <c r="RXJ73" s="1453"/>
      <c r="RXK73" s="1453"/>
      <c r="RXL73" s="1453"/>
      <c r="RXM73" s="1454"/>
      <c r="RXN73" s="666"/>
      <c r="RXO73" s="666"/>
      <c r="RXP73" s="666"/>
      <c r="RXQ73" s="1455"/>
      <c r="RXR73" s="666"/>
      <c r="RXS73" s="666"/>
      <c r="RXT73" s="666"/>
      <c r="RXU73" s="666"/>
      <c r="RXV73" s="666"/>
      <c r="RXW73" s="666"/>
      <c r="RXX73" s="666"/>
      <c r="RXY73" s="666"/>
      <c r="RXZ73" s="666"/>
      <c r="RYA73" s="1453"/>
      <c r="RYB73" s="1453"/>
      <c r="RYC73" s="1453"/>
      <c r="RYD73" s="1454"/>
      <c r="RYE73" s="666"/>
      <c r="RYF73" s="666"/>
      <c r="RYG73" s="666"/>
      <c r="RYH73" s="1455"/>
      <c r="RYI73" s="666"/>
      <c r="RYJ73" s="666"/>
      <c r="RYK73" s="666"/>
      <c r="RYL73" s="666"/>
      <c r="RYM73" s="666"/>
      <c r="RYN73" s="666"/>
      <c r="RYO73" s="666"/>
      <c r="RYP73" s="666"/>
      <c r="RYQ73" s="666"/>
      <c r="RYR73" s="1453"/>
      <c r="RYS73" s="1453"/>
      <c r="RYT73" s="1453"/>
      <c r="RYU73" s="1454"/>
      <c r="RYV73" s="666"/>
      <c r="RYW73" s="666"/>
      <c r="RYX73" s="666"/>
      <c r="RYY73" s="1455"/>
      <c r="RYZ73" s="666"/>
      <c r="RZA73" s="666"/>
      <c r="RZB73" s="666"/>
      <c r="RZC73" s="666"/>
      <c r="RZD73" s="666"/>
      <c r="RZE73" s="666"/>
      <c r="RZF73" s="666"/>
      <c r="RZG73" s="666"/>
      <c r="RZH73" s="666"/>
      <c r="RZI73" s="1453"/>
      <c r="RZJ73" s="1453"/>
      <c r="RZK73" s="1453"/>
      <c r="RZL73" s="1454"/>
      <c r="RZM73" s="666"/>
      <c r="RZN73" s="666"/>
      <c r="RZO73" s="666"/>
      <c r="RZP73" s="1455"/>
      <c r="RZQ73" s="666"/>
      <c r="RZR73" s="666"/>
      <c r="RZS73" s="666"/>
      <c r="RZT73" s="666"/>
      <c r="RZU73" s="666"/>
      <c r="RZV73" s="666"/>
      <c r="RZW73" s="666"/>
      <c r="RZX73" s="666"/>
      <c r="RZY73" s="666"/>
      <c r="RZZ73" s="1453"/>
      <c r="SAA73" s="1453"/>
      <c r="SAB73" s="1453"/>
      <c r="SAC73" s="1454"/>
      <c r="SAD73" s="666"/>
      <c r="SAE73" s="666"/>
      <c r="SAF73" s="666"/>
      <c r="SAG73" s="1455"/>
      <c r="SAH73" s="666"/>
      <c r="SAI73" s="666"/>
      <c r="SAJ73" s="666"/>
      <c r="SAK73" s="666"/>
      <c r="SAL73" s="666"/>
      <c r="SAM73" s="666"/>
      <c r="SAN73" s="666"/>
      <c r="SAO73" s="666"/>
      <c r="SAP73" s="666"/>
      <c r="SAQ73" s="1453"/>
      <c r="SAR73" s="1453"/>
      <c r="SAS73" s="1453"/>
      <c r="SAT73" s="1454"/>
      <c r="SAU73" s="666"/>
      <c r="SAV73" s="666"/>
      <c r="SAW73" s="666"/>
      <c r="SAX73" s="1455"/>
      <c r="SAY73" s="666"/>
      <c r="SAZ73" s="666"/>
      <c r="SBA73" s="666"/>
      <c r="SBB73" s="666"/>
      <c r="SBC73" s="666"/>
      <c r="SBD73" s="666"/>
      <c r="SBE73" s="666"/>
      <c r="SBF73" s="666"/>
      <c r="SBG73" s="666"/>
      <c r="SBH73" s="1453"/>
      <c r="SBI73" s="1453"/>
      <c r="SBJ73" s="1453"/>
      <c r="SBK73" s="1454"/>
      <c r="SBL73" s="666"/>
      <c r="SBM73" s="666"/>
      <c r="SBN73" s="666"/>
      <c r="SBO73" s="1455"/>
      <c r="SBP73" s="666"/>
      <c r="SBQ73" s="666"/>
      <c r="SBR73" s="666"/>
      <c r="SBS73" s="666"/>
      <c r="SBT73" s="666"/>
      <c r="SBU73" s="666"/>
      <c r="SBV73" s="666"/>
      <c r="SBW73" s="666"/>
      <c r="SBX73" s="666"/>
      <c r="SBY73" s="1453"/>
      <c r="SBZ73" s="1453"/>
      <c r="SCA73" s="1453"/>
      <c r="SCB73" s="1454"/>
      <c r="SCC73" s="666"/>
      <c r="SCD73" s="666"/>
      <c r="SCE73" s="666"/>
      <c r="SCF73" s="1455"/>
      <c r="SCG73" s="666"/>
      <c r="SCH73" s="666"/>
      <c r="SCI73" s="666"/>
      <c r="SCJ73" s="666"/>
      <c r="SCK73" s="666"/>
      <c r="SCL73" s="666"/>
      <c r="SCM73" s="666"/>
      <c r="SCN73" s="666"/>
      <c r="SCO73" s="666"/>
      <c r="SCP73" s="1453"/>
      <c r="SCQ73" s="1453"/>
      <c r="SCR73" s="1453"/>
      <c r="SCS73" s="1454"/>
      <c r="SCT73" s="666"/>
      <c r="SCU73" s="666"/>
      <c r="SCV73" s="666"/>
      <c r="SCW73" s="1455"/>
      <c r="SCX73" s="666"/>
      <c r="SCY73" s="666"/>
      <c r="SCZ73" s="666"/>
      <c r="SDA73" s="666"/>
      <c r="SDB73" s="666"/>
      <c r="SDC73" s="666"/>
      <c r="SDD73" s="666"/>
      <c r="SDE73" s="666"/>
      <c r="SDF73" s="666"/>
      <c r="SDG73" s="1453"/>
      <c r="SDH73" s="1453"/>
      <c r="SDI73" s="1453"/>
      <c r="SDJ73" s="1454"/>
      <c r="SDK73" s="666"/>
      <c r="SDL73" s="666"/>
      <c r="SDM73" s="666"/>
      <c r="SDN73" s="1455"/>
      <c r="SDO73" s="666"/>
      <c r="SDP73" s="666"/>
      <c r="SDQ73" s="666"/>
      <c r="SDR73" s="666"/>
      <c r="SDS73" s="666"/>
      <c r="SDT73" s="666"/>
      <c r="SDU73" s="666"/>
      <c r="SDV73" s="666"/>
      <c r="SDW73" s="666"/>
      <c r="SDX73" s="1453"/>
      <c r="SDY73" s="1453"/>
      <c r="SDZ73" s="1453"/>
      <c r="SEA73" s="1454"/>
      <c r="SEB73" s="666"/>
      <c r="SEC73" s="666"/>
      <c r="SED73" s="666"/>
      <c r="SEE73" s="1455"/>
      <c r="SEF73" s="666"/>
      <c r="SEG73" s="666"/>
      <c r="SEH73" s="666"/>
      <c r="SEI73" s="666"/>
      <c r="SEJ73" s="666"/>
      <c r="SEK73" s="666"/>
      <c r="SEL73" s="666"/>
      <c r="SEM73" s="666"/>
      <c r="SEN73" s="666"/>
      <c r="SEO73" s="1453"/>
      <c r="SEP73" s="1453"/>
      <c r="SEQ73" s="1453"/>
      <c r="SER73" s="1454"/>
      <c r="SES73" s="666"/>
      <c r="SET73" s="666"/>
      <c r="SEU73" s="666"/>
      <c r="SEV73" s="1455"/>
      <c r="SEW73" s="666"/>
      <c r="SEX73" s="666"/>
      <c r="SEY73" s="666"/>
      <c r="SEZ73" s="666"/>
      <c r="SFA73" s="666"/>
      <c r="SFB73" s="666"/>
      <c r="SFC73" s="666"/>
      <c r="SFD73" s="666"/>
      <c r="SFE73" s="666"/>
      <c r="SFF73" s="1453"/>
      <c r="SFG73" s="1453"/>
      <c r="SFH73" s="1453"/>
      <c r="SFI73" s="1454"/>
      <c r="SFJ73" s="666"/>
      <c r="SFK73" s="666"/>
      <c r="SFL73" s="666"/>
      <c r="SFM73" s="1455"/>
      <c r="SFN73" s="666"/>
      <c r="SFO73" s="666"/>
      <c r="SFP73" s="666"/>
      <c r="SFQ73" s="666"/>
      <c r="SFR73" s="666"/>
      <c r="SFS73" s="666"/>
      <c r="SFT73" s="666"/>
      <c r="SFU73" s="666"/>
      <c r="SFV73" s="666"/>
      <c r="SFW73" s="1453"/>
      <c r="SFX73" s="1453"/>
      <c r="SFY73" s="1453"/>
      <c r="SFZ73" s="1454"/>
      <c r="SGA73" s="666"/>
      <c r="SGB73" s="666"/>
      <c r="SGC73" s="666"/>
      <c r="SGD73" s="1455"/>
      <c r="SGE73" s="666"/>
      <c r="SGF73" s="666"/>
      <c r="SGG73" s="666"/>
      <c r="SGH73" s="666"/>
      <c r="SGI73" s="666"/>
      <c r="SGJ73" s="666"/>
      <c r="SGK73" s="666"/>
      <c r="SGL73" s="666"/>
      <c r="SGM73" s="666"/>
      <c r="SGN73" s="1453"/>
      <c r="SGO73" s="1453"/>
      <c r="SGP73" s="1453"/>
      <c r="SGQ73" s="1454"/>
      <c r="SGR73" s="666"/>
      <c r="SGS73" s="666"/>
      <c r="SGT73" s="666"/>
      <c r="SGU73" s="1455"/>
      <c r="SGV73" s="666"/>
      <c r="SGW73" s="666"/>
      <c r="SGX73" s="666"/>
      <c r="SGY73" s="666"/>
      <c r="SGZ73" s="666"/>
      <c r="SHA73" s="666"/>
      <c r="SHB73" s="666"/>
      <c r="SHC73" s="666"/>
      <c r="SHD73" s="666"/>
      <c r="SHE73" s="1453"/>
      <c r="SHF73" s="1453"/>
      <c r="SHG73" s="1453"/>
      <c r="SHH73" s="1454"/>
      <c r="SHI73" s="666"/>
      <c r="SHJ73" s="666"/>
      <c r="SHK73" s="666"/>
      <c r="SHL73" s="1455"/>
      <c r="SHM73" s="666"/>
      <c r="SHN73" s="666"/>
      <c r="SHO73" s="666"/>
      <c r="SHP73" s="666"/>
      <c r="SHQ73" s="666"/>
      <c r="SHR73" s="666"/>
      <c r="SHS73" s="666"/>
      <c r="SHT73" s="666"/>
      <c r="SHU73" s="666"/>
      <c r="SHV73" s="1453"/>
      <c r="SHW73" s="1453"/>
      <c r="SHX73" s="1453"/>
      <c r="SHY73" s="1454"/>
      <c r="SHZ73" s="666"/>
      <c r="SIA73" s="666"/>
      <c r="SIB73" s="666"/>
      <c r="SIC73" s="1455"/>
      <c r="SID73" s="666"/>
      <c r="SIE73" s="666"/>
      <c r="SIF73" s="666"/>
      <c r="SIG73" s="666"/>
      <c r="SIH73" s="666"/>
      <c r="SII73" s="666"/>
      <c r="SIJ73" s="666"/>
      <c r="SIK73" s="666"/>
      <c r="SIL73" s="666"/>
      <c r="SIM73" s="1453"/>
      <c r="SIN73" s="1453"/>
      <c r="SIO73" s="1453"/>
      <c r="SIP73" s="1454"/>
      <c r="SIQ73" s="666"/>
      <c r="SIR73" s="666"/>
      <c r="SIS73" s="666"/>
      <c r="SIT73" s="1455"/>
      <c r="SIU73" s="666"/>
      <c r="SIV73" s="666"/>
      <c r="SIW73" s="666"/>
      <c r="SIX73" s="666"/>
      <c r="SIY73" s="666"/>
      <c r="SIZ73" s="666"/>
      <c r="SJA73" s="666"/>
      <c r="SJB73" s="666"/>
      <c r="SJC73" s="666"/>
      <c r="SJD73" s="1453"/>
      <c r="SJE73" s="1453"/>
      <c r="SJF73" s="1453"/>
      <c r="SJG73" s="1454"/>
      <c r="SJH73" s="666"/>
      <c r="SJI73" s="666"/>
      <c r="SJJ73" s="666"/>
      <c r="SJK73" s="1455"/>
      <c r="SJL73" s="666"/>
      <c r="SJM73" s="666"/>
      <c r="SJN73" s="666"/>
      <c r="SJO73" s="666"/>
      <c r="SJP73" s="666"/>
      <c r="SJQ73" s="666"/>
      <c r="SJR73" s="666"/>
      <c r="SJS73" s="666"/>
      <c r="SJT73" s="666"/>
      <c r="SJU73" s="1453"/>
      <c r="SJV73" s="1453"/>
      <c r="SJW73" s="1453"/>
      <c r="SJX73" s="1454"/>
      <c r="SJY73" s="666"/>
      <c r="SJZ73" s="666"/>
      <c r="SKA73" s="666"/>
      <c r="SKB73" s="1455"/>
      <c r="SKC73" s="666"/>
      <c r="SKD73" s="666"/>
      <c r="SKE73" s="666"/>
      <c r="SKF73" s="666"/>
      <c r="SKG73" s="666"/>
      <c r="SKH73" s="666"/>
      <c r="SKI73" s="666"/>
      <c r="SKJ73" s="666"/>
      <c r="SKK73" s="666"/>
      <c r="SKL73" s="1453"/>
      <c r="SKM73" s="1453"/>
      <c r="SKN73" s="1453"/>
      <c r="SKO73" s="1454"/>
      <c r="SKP73" s="666"/>
      <c r="SKQ73" s="666"/>
      <c r="SKR73" s="666"/>
      <c r="SKS73" s="1455"/>
      <c r="SKT73" s="666"/>
      <c r="SKU73" s="666"/>
      <c r="SKV73" s="666"/>
      <c r="SKW73" s="666"/>
      <c r="SKX73" s="666"/>
      <c r="SKY73" s="666"/>
      <c r="SKZ73" s="666"/>
      <c r="SLA73" s="666"/>
      <c r="SLB73" s="666"/>
      <c r="SLC73" s="1453"/>
      <c r="SLD73" s="1453"/>
      <c r="SLE73" s="1453"/>
      <c r="SLF73" s="1454"/>
      <c r="SLG73" s="666"/>
      <c r="SLH73" s="666"/>
      <c r="SLI73" s="666"/>
      <c r="SLJ73" s="1455"/>
      <c r="SLK73" s="666"/>
      <c r="SLL73" s="666"/>
      <c r="SLM73" s="666"/>
      <c r="SLN73" s="666"/>
      <c r="SLO73" s="666"/>
      <c r="SLP73" s="666"/>
      <c r="SLQ73" s="666"/>
      <c r="SLR73" s="666"/>
      <c r="SLS73" s="666"/>
      <c r="SLT73" s="1453"/>
      <c r="SLU73" s="1453"/>
      <c r="SLV73" s="1453"/>
      <c r="SLW73" s="1454"/>
      <c r="SLX73" s="666"/>
      <c r="SLY73" s="666"/>
      <c r="SLZ73" s="666"/>
      <c r="SMA73" s="1455"/>
      <c r="SMB73" s="666"/>
      <c r="SMC73" s="666"/>
      <c r="SMD73" s="666"/>
      <c r="SME73" s="666"/>
      <c r="SMF73" s="666"/>
      <c r="SMG73" s="666"/>
      <c r="SMH73" s="666"/>
      <c r="SMI73" s="666"/>
      <c r="SMJ73" s="666"/>
      <c r="SMK73" s="1453"/>
      <c r="SML73" s="1453"/>
      <c r="SMM73" s="1453"/>
      <c r="SMN73" s="1454"/>
      <c r="SMO73" s="666"/>
      <c r="SMP73" s="666"/>
      <c r="SMQ73" s="666"/>
      <c r="SMR73" s="1455"/>
      <c r="SMS73" s="666"/>
      <c r="SMT73" s="666"/>
      <c r="SMU73" s="666"/>
      <c r="SMV73" s="666"/>
      <c r="SMW73" s="666"/>
      <c r="SMX73" s="666"/>
      <c r="SMY73" s="666"/>
      <c r="SMZ73" s="666"/>
      <c r="SNA73" s="666"/>
      <c r="SNB73" s="1453"/>
      <c r="SNC73" s="1453"/>
      <c r="SND73" s="1453"/>
      <c r="SNE73" s="1454"/>
      <c r="SNF73" s="666"/>
      <c r="SNG73" s="666"/>
      <c r="SNH73" s="666"/>
      <c r="SNI73" s="1455"/>
      <c r="SNJ73" s="666"/>
      <c r="SNK73" s="666"/>
      <c r="SNL73" s="666"/>
      <c r="SNM73" s="666"/>
      <c r="SNN73" s="666"/>
      <c r="SNO73" s="666"/>
      <c r="SNP73" s="666"/>
      <c r="SNQ73" s="666"/>
      <c r="SNR73" s="666"/>
      <c r="SNS73" s="1453"/>
      <c r="SNT73" s="1453"/>
      <c r="SNU73" s="1453"/>
      <c r="SNV73" s="1454"/>
      <c r="SNW73" s="666"/>
      <c r="SNX73" s="666"/>
      <c r="SNY73" s="666"/>
      <c r="SNZ73" s="1455"/>
      <c r="SOA73" s="666"/>
      <c r="SOB73" s="666"/>
      <c r="SOC73" s="666"/>
      <c r="SOD73" s="666"/>
      <c r="SOE73" s="666"/>
      <c r="SOF73" s="666"/>
      <c r="SOG73" s="666"/>
      <c r="SOH73" s="666"/>
      <c r="SOI73" s="666"/>
      <c r="SOJ73" s="1453"/>
      <c r="SOK73" s="1453"/>
      <c r="SOL73" s="1453"/>
      <c r="SOM73" s="1454"/>
      <c r="SON73" s="666"/>
      <c r="SOO73" s="666"/>
      <c r="SOP73" s="666"/>
      <c r="SOQ73" s="1455"/>
      <c r="SOR73" s="666"/>
      <c r="SOS73" s="666"/>
      <c r="SOT73" s="666"/>
      <c r="SOU73" s="666"/>
      <c r="SOV73" s="666"/>
      <c r="SOW73" s="666"/>
      <c r="SOX73" s="666"/>
      <c r="SOY73" s="666"/>
      <c r="SOZ73" s="666"/>
      <c r="SPA73" s="1453"/>
      <c r="SPB73" s="1453"/>
      <c r="SPC73" s="1453"/>
      <c r="SPD73" s="1454"/>
      <c r="SPE73" s="666"/>
      <c r="SPF73" s="666"/>
      <c r="SPG73" s="666"/>
      <c r="SPH73" s="1455"/>
      <c r="SPI73" s="666"/>
      <c r="SPJ73" s="666"/>
      <c r="SPK73" s="666"/>
      <c r="SPL73" s="666"/>
      <c r="SPM73" s="666"/>
      <c r="SPN73" s="666"/>
      <c r="SPO73" s="666"/>
      <c r="SPP73" s="666"/>
      <c r="SPQ73" s="666"/>
      <c r="SPR73" s="1453"/>
      <c r="SPS73" s="1453"/>
      <c r="SPT73" s="1453"/>
      <c r="SPU73" s="1454"/>
      <c r="SPV73" s="666"/>
      <c r="SPW73" s="666"/>
      <c r="SPX73" s="666"/>
      <c r="SPY73" s="1455"/>
      <c r="SPZ73" s="666"/>
      <c r="SQA73" s="666"/>
      <c r="SQB73" s="666"/>
      <c r="SQC73" s="666"/>
      <c r="SQD73" s="666"/>
      <c r="SQE73" s="666"/>
      <c r="SQF73" s="666"/>
      <c r="SQG73" s="666"/>
      <c r="SQH73" s="666"/>
      <c r="SQI73" s="1453"/>
      <c r="SQJ73" s="1453"/>
      <c r="SQK73" s="1453"/>
      <c r="SQL73" s="1454"/>
      <c r="SQM73" s="666"/>
      <c r="SQN73" s="666"/>
      <c r="SQO73" s="666"/>
      <c r="SQP73" s="1455"/>
      <c r="SQQ73" s="666"/>
      <c r="SQR73" s="666"/>
      <c r="SQS73" s="666"/>
      <c r="SQT73" s="666"/>
      <c r="SQU73" s="666"/>
      <c r="SQV73" s="666"/>
      <c r="SQW73" s="666"/>
      <c r="SQX73" s="666"/>
      <c r="SQY73" s="666"/>
      <c r="SQZ73" s="1453"/>
      <c r="SRA73" s="1453"/>
      <c r="SRB73" s="1453"/>
      <c r="SRC73" s="1454"/>
      <c r="SRD73" s="666"/>
      <c r="SRE73" s="666"/>
      <c r="SRF73" s="666"/>
      <c r="SRG73" s="1455"/>
      <c r="SRH73" s="666"/>
      <c r="SRI73" s="666"/>
      <c r="SRJ73" s="666"/>
      <c r="SRK73" s="666"/>
      <c r="SRL73" s="666"/>
      <c r="SRM73" s="666"/>
      <c r="SRN73" s="666"/>
      <c r="SRO73" s="666"/>
      <c r="SRP73" s="666"/>
      <c r="SRQ73" s="1453"/>
      <c r="SRR73" s="1453"/>
      <c r="SRS73" s="1453"/>
      <c r="SRT73" s="1454"/>
      <c r="SRU73" s="666"/>
      <c r="SRV73" s="666"/>
      <c r="SRW73" s="666"/>
      <c r="SRX73" s="1455"/>
      <c r="SRY73" s="666"/>
      <c r="SRZ73" s="666"/>
      <c r="SSA73" s="666"/>
      <c r="SSB73" s="666"/>
      <c r="SSC73" s="666"/>
      <c r="SSD73" s="666"/>
      <c r="SSE73" s="666"/>
      <c r="SSF73" s="666"/>
      <c r="SSG73" s="666"/>
      <c r="SSH73" s="1453"/>
      <c r="SSI73" s="1453"/>
      <c r="SSJ73" s="1453"/>
      <c r="SSK73" s="1454"/>
      <c r="SSL73" s="666"/>
      <c r="SSM73" s="666"/>
      <c r="SSN73" s="666"/>
      <c r="SSO73" s="1455"/>
      <c r="SSP73" s="666"/>
      <c r="SSQ73" s="666"/>
      <c r="SSR73" s="666"/>
      <c r="SSS73" s="666"/>
      <c r="SST73" s="666"/>
      <c r="SSU73" s="666"/>
      <c r="SSV73" s="666"/>
      <c r="SSW73" s="666"/>
      <c r="SSX73" s="666"/>
      <c r="SSY73" s="1453"/>
      <c r="SSZ73" s="1453"/>
      <c r="STA73" s="1453"/>
      <c r="STB73" s="1454"/>
      <c r="STC73" s="666"/>
      <c r="STD73" s="666"/>
      <c r="STE73" s="666"/>
      <c r="STF73" s="1455"/>
      <c r="STG73" s="666"/>
      <c r="STH73" s="666"/>
      <c r="STI73" s="666"/>
      <c r="STJ73" s="666"/>
      <c r="STK73" s="666"/>
      <c r="STL73" s="666"/>
      <c r="STM73" s="666"/>
      <c r="STN73" s="666"/>
      <c r="STO73" s="666"/>
      <c r="STP73" s="1453"/>
      <c r="STQ73" s="1453"/>
      <c r="STR73" s="1453"/>
      <c r="STS73" s="1454"/>
      <c r="STT73" s="666"/>
      <c r="STU73" s="666"/>
      <c r="STV73" s="666"/>
      <c r="STW73" s="1455"/>
      <c r="STX73" s="666"/>
      <c r="STY73" s="666"/>
      <c r="STZ73" s="666"/>
      <c r="SUA73" s="666"/>
      <c r="SUB73" s="666"/>
      <c r="SUC73" s="666"/>
      <c r="SUD73" s="666"/>
      <c r="SUE73" s="666"/>
      <c r="SUF73" s="666"/>
      <c r="SUG73" s="1453"/>
      <c r="SUH73" s="1453"/>
      <c r="SUI73" s="1453"/>
      <c r="SUJ73" s="1454"/>
      <c r="SUK73" s="666"/>
      <c r="SUL73" s="666"/>
      <c r="SUM73" s="666"/>
      <c r="SUN73" s="1455"/>
      <c r="SUO73" s="666"/>
      <c r="SUP73" s="666"/>
      <c r="SUQ73" s="666"/>
      <c r="SUR73" s="666"/>
      <c r="SUS73" s="666"/>
      <c r="SUT73" s="666"/>
      <c r="SUU73" s="666"/>
      <c r="SUV73" s="666"/>
      <c r="SUW73" s="666"/>
      <c r="SUX73" s="1453"/>
      <c r="SUY73" s="1453"/>
      <c r="SUZ73" s="1453"/>
      <c r="SVA73" s="1454"/>
      <c r="SVB73" s="666"/>
      <c r="SVC73" s="666"/>
      <c r="SVD73" s="666"/>
      <c r="SVE73" s="1455"/>
      <c r="SVF73" s="666"/>
      <c r="SVG73" s="666"/>
      <c r="SVH73" s="666"/>
      <c r="SVI73" s="666"/>
      <c r="SVJ73" s="666"/>
      <c r="SVK73" s="666"/>
      <c r="SVL73" s="666"/>
      <c r="SVM73" s="666"/>
      <c r="SVN73" s="666"/>
      <c r="SVO73" s="1453"/>
      <c r="SVP73" s="1453"/>
      <c r="SVQ73" s="1453"/>
      <c r="SVR73" s="1454"/>
      <c r="SVS73" s="666"/>
      <c r="SVT73" s="666"/>
      <c r="SVU73" s="666"/>
      <c r="SVV73" s="1455"/>
      <c r="SVW73" s="666"/>
      <c r="SVX73" s="666"/>
      <c r="SVY73" s="666"/>
      <c r="SVZ73" s="666"/>
      <c r="SWA73" s="666"/>
      <c r="SWB73" s="666"/>
      <c r="SWC73" s="666"/>
      <c r="SWD73" s="666"/>
      <c r="SWE73" s="666"/>
      <c r="SWF73" s="1453"/>
      <c r="SWG73" s="1453"/>
      <c r="SWH73" s="1453"/>
      <c r="SWI73" s="1454"/>
      <c r="SWJ73" s="666"/>
      <c r="SWK73" s="666"/>
      <c r="SWL73" s="666"/>
      <c r="SWM73" s="1455"/>
      <c r="SWN73" s="666"/>
      <c r="SWO73" s="666"/>
      <c r="SWP73" s="666"/>
      <c r="SWQ73" s="666"/>
      <c r="SWR73" s="666"/>
      <c r="SWS73" s="666"/>
      <c r="SWT73" s="666"/>
      <c r="SWU73" s="666"/>
      <c r="SWV73" s="666"/>
      <c r="SWW73" s="1453"/>
      <c r="SWX73" s="1453"/>
      <c r="SWY73" s="1453"/>
      <c r="SWZ73" s="1454"/>
      <c r="SXA73" s="666"/>
      <c r="SXB73" s="666"/>
      <c r="SXC73" s="666"/>
      <c r="SXD73" s="1455"/>
      <c r="SXE73" s="666"/>
      <c r="SXF73" s="666"/>
      <c r="SXG73" s="666"/>
      <c r="SXH73" s="666"/>
      <c r="SXI73" s="666"/>
      <c r="SXJ73" s="666"/>
      <c r="SXK73" s="666"/>
      <c r="SXL73" s="666"/>
      <c r="SXM73" s="666"/>
      <c r="SXN73" s="1453"/>
      <c r="SXO73" s="1453"/>
      <c r="SXP73" s="1453"/>
      <c r="SXQ73" s="1454"/>
      <c r="SXR73" s="666"/>
      <c r="SXS73" s="666"/>
      <c r="SXT73" s="666"/>
      <c r="SXU73" s="1455"/>
      <c r="SXV73" s="666"/>
      <c r="SXW73" s="666"/>
      <c r="SXX73" s="666"/>
      <c r="SXY73" s="666"/>
      <c r="SXZ73" s="666"/>
      <c r="SYA73" s="666"/>
      <c r="SYB73" s="666"/>
      <c r="SYC73" s="666"/>
      <c r="SYD73" s="666"/>
      <c r="SYE73" s="1453"/>
      <c r="SYF73" s="1453"/>
      <c r="SYG73" s="1453"/>
      <c r="SYH73" s="1454"/>
      <c r="SYI73" s="666"/>
      <c r="SYJ73" s="666"/>
      <c r="SYK73" s="666"/>
      <c r="SYL73" s="1455"/>
      <c r="SYM73" s="666"/>
      <c r="SYN73" s="666"/>
      <c r="SYO73" s="666"/>
      <c r="SYP73" s="666"/>
      <c r="SYQ73" s="666"/>
      <c r="SYR73" s="666"/>
      <c r="SYS73" s="666"/>
      <c r="SYT73" s="666"/>
      <c r="SYU73" s="666"/>
      <c r="SYV73" s="1453"/>
      <c r="SYW73" s="1453"/>
      <c r="SYX73" s="1453"/>
      <c r="SYY73" s="1454"/>
      <c r="SYZ73" s="666"/>
      <c r="SZA73" s="666"/>
      <c r="SZB73" s="666"/>
      <c r="SZC73" s="1455"/>
      <c r="SZD73" s="666"/>
      <c r="SZE73" s="666"/>
      <c r="SZF73" s="666"/>
      <c r="SZG73" s="666"/>
      <c r="SZH73" s="666"/>
      <c r="SZI73" s="666"/>
      <c r="SZJ73" s="666"/>
      <c r="SZK73" s="666"/>
      <c r="SZL73" s="666"/>
      <c r="SZM73" s="1453"/>
      <c r="SZN73" s="1453"/>
      <c r="SZO73" s="1453"/>
      <c r="SZP73" s="1454"/>
      <c r="SZQ73" s="666"/>
      <c r="SZR73" s="666"/>
      <c r="SZS73" s="666"/>
      <c r="SZT73" s="1455"/>
      <c r="SZU73" s="666"/>
      <c r="SZV73" s="666"/>
      <c r="SZW73" s="666"/>
      <c r="SZX73" s="666"/>
      <c r="SZY73" s="666"/>
      <c r="SZZ73" s="666"/>
      <c r="TAA73" s="666"/>
      <c r="TAB73" s="666"/>
      <c r="TAC73" s="666"/>
      <c r="TAD73" s="1453"/>
      <c r="TAE73" s="1453"/>
      <c r="TAF73" s="1453"/>
      <c r="TAG73" s="1454"/>
      <c r="TAH73" s="666"/>
      <c r="TAI73" s="666"/>
      <c r="TAJ73" s="666"/>
      <c r="TAK73" s="1455"/>
      <c r="TAL73" s="666"/>
      <c r="TAM73" s="666"/>
      <c r="TAN73" s="666"/>
      <c r="TAO73" s="666"/>
      <c r="TAP73" s="666"/>
      <c r="TAQ73" s="666"/>
      <c r="TAR73" s="666"/>
      <c r="TAS73" s="666"/>
      <c r="TAT73" s="666"/>
      <c r="TAU73" s="1453"/>
      <c r="TAV73" s="1453"/>
      <c r="TAW73" s="1453"/>
      <c r="TAX73" s="1454"/>
      <c r="TAY73" s="666"/>
      <c r="TAZ73" s="666"/>
      <c r="TBA73" s="666"/>
      <c r="TBB73" s="1455"/>
      <c r="TBC73" s="666"/>
      <c r="TBD73" s="666"/>
      <c r="TBE73" s="666"/>
      <c r="TBF73" s="666"/>
      <c r="TBG73" s="666"/>
      <c r="TBH73" s="666"/>
      <c r="TBI73" s="666"/>
      <c r="TBJ73" s="666"/>
      <c r="TBK73" s="666"/>
      <c r="TBL73" s="1453"/>
      <c r="TBM73" s="1453"/>
      <c r="TBN73" s="1453"/>
      <c r="TBO73" s="1454"/>
      <c r="TBP73" s="666"/>
      <c r="TBQ73" s="666"/>
      <c r="TBR73" s="666"/>
      <c r="TBS73" s="1455"/>
      <c r="TBT73" s="666"/>
      <c r="TBU73" s="666"/>
      <c r="TBV73" s="666"/>
      <c r="TBW73" s="666"/>
      <c r="TBX73" s="666"/>
      <c r="TBY73" s="666"/>
      <c r="TBZ73" s="666"/>
      <c r="TCA73" s="666"/>
      <c r="TCB73" s="666"/>
      <c r="TCC73" s="1453"/>
      <c r="TCD73" s="1453"/>
      <c r="TCE73" s="1453"/>
      <c r="TCF73" s="1454"/>
      <c r="TCG73" s="666"/>
      <c r="TCH73" s="666"/>
      <c r="TCI73" s="666"/>
      <c r="TCJ73" s="1455"/>
      <c r="TCK73" s="666"/>
      <c r="TCL73" s="666"/>
      <c r="TCM73" s="666"/>
      <c r="TCN73" s="666"/>
      <c r="TCO73" s="666"/>
      <c r="TCP73" s="666"/>
      <c r="TCQ73" s="666"/>
      <c r="TCR73" s="666"/>
      <c r="TCS73" s="666"/>
      <c r="TCT73" s="1453"/>
      <c r="TCU73" s="1453"/>
      <c r="TCV73" s="1453"/>
      <c r="TCW73" s="1454"/>
      <c r="TCX73" s="666"/>
      <c r="TCY73" s="666"/>
      <c r="TCZ73" s="666"/>
      <c r="TDA73" s="1455"/>
      <c r="TDB73" s="666"/>
      <c r="TDC73" s="666"/>
      <c r="TDD73" s="666"/>
      <c r="TDE73" s="666"/>
      <c r="TDF73" s="666"/>
      <c r="TDG73" s="666"/>
      <c r="TDH73" s="666"/>
      <c r="TDI73" s="666"/>
      <c r="TDJ73" s="666"/>
      <c r="TDK73" s="1453"/>
      <c r="TDL73" s="1453"/>
      <c r="TDM73" s="1453"/>
      <c r="TDN73" s="1454"/>
      <c r="TDO73" s="666"/>
      <c r="TDP73" s="666"/>
      <c r="TDQ73" s="666"/>
      <c r="TDR73" s="1455"/>
      <c r="TDS73" s="666"/>
      <c r="TDT73" s="666"/>
      <c r="TDU73" s="666"/>
      <c r="TDV73" s="666"/>
      <c r="TDW73" s="666"/>
      <c r="TDX73" s="666"/>
      <c r="TDY73" s="666"/>
      <c r="TDZ73" s="666"/>
      <c r="TEA73" s="666"/>
      <c r="TEB73" s="1453"/>
      <c r="TEC73" s="1453"/>
      <c r="TED73" s="1453"/>
      <c r="TEE73" s="1454"/>
      <c r="TEF73" s="666"/>
      <c r="TEG73" s="666"/>
      <c r="TEH73" s="666"/>
      <c r="TEI73" s="1455"/>
      <c r="TEJ73" s="666"/>
      <c r="TEK73" s="666"/>
      <c r="TEL73" s="666"/>
      <c r="TEM73" s="666"/>
      <c r="TEN73" s="666"/>
      <c r="TEO73" s="666"/>
      <c r="TEP73" s="666"/>
      <c r="TEQ73" s="666"/>
      <c r="TER73" s="666"/>
      <c r="TES73" s="1453"/>
      <c r="TET73" s="1453"/>
      <c r="TEU73" s="1453"/>
      <c r="TEV73" s="1454"/>
      <c r="TEW73" s="666"/>
      <c r="TEX73" s="666"/>
      <c r="TEY73" s="666"/>
      <c r="TEZ73" s="1455"/>
      <c r="TFA73" s="666"/>
      <c r="TFB73" s="666"/>
      <c r="TFC73" s="666"/>
      <c r="TFD73" s="666"/>
      <c r="TFE73" s="666"/>
      <c r="TFF73" s="666"/>
      <c r="TFG73" s="666"/>
      <c r="TFH73" s="666"/>
      <c r="TFI73" s="666"/>
      <c r="TFJ73" s="1453"/>
      <c r="TFK73" s="1453"/>
      <c r="TFL73" s="1453"/>
      <c r="TFM73" s="1454"/>
      <c r="TFN73" s="666"/>
      <c r="TFO73" s="666"/>
      <c r="TFP73" s="666"/>
      <c r="TFQ73" s="1455"/>
      <c r="TFR73" s="666"/>
      <c r="TFS73" s="666"/>
      <c r="TFT73" s="666"/>
      <c r="TFU73" s="666"/>
      <c r="TFV73" s="666"/>
      <c r="TFW73" s="666"/>
      <c r="TFX73" s="666"/>
      <c r="TFY73" s="666"/>
      <c r="TFZ73" s="666"/>
      <c r="TGA73" s="1453"/>
      <c r="TGB73" s="1453"/>
      <c r="TGC73" s="1453"/>
      <c r="TGD73" s="1454"/>
      <c r="TGE73" s="666"/>
      <c r="TGF73" s="666"/>
      <c r="TGG73" s="666"/>
      <c r="TGH73" s="1455"/>
      <c r="TGI73" s="666"/>
      <c r="TGJ73" s="666"/>
      <c r="TGK73" s="666"/>
      <c r="TGL73" s="666"/>
      <c r="TGM73" s="666"/>
      <c r="TGN73" s="666"/>
      <c r="TGO73" s="666"/>
      <c r="TGP73" s="666"/>
      <c r="TGQ73" s="666"/>
      <c r="TGR73" s="1453"/>
      <c r="TGS73" s="1453"/>
      <c r="TGT73" s="1453"/>
      <c r="TGU73" s="1454"/>
      <c r="TGV73" s="666"/>
      <c r="TGW73" s="666"/>
      <c r="TGX73" s="666"/>
      <c r="TGY73" s="1455"/>
      <c r="TGZ73" s="666"/>
      <c r="THA73" s="666"/>
      <c r="THB73" s="666"/>
      <c r="THC73" s="666"/>
      <c r="THD73" s="666"/>
      <c r="THE73" s="666"/>
      <c r="THF73" s="666"/>
      <c r="THG73" s="666"/>
      <c r="THH73" s="666"/>
      <c r="THI73" s="1453"/>
      <c r="THJ73" s="1453"/>
      <c r="THK73" s="1453"/>
      <c r="THL73" s="1454"/>
      <c r="THM73" s="666"/>
      <c r="THN73" s="666"/>
      <c r="THO73" s="666"/>
      <c r="THP73" s="1455"/>
      <c r="THQ73" s="666"/>
      <c r="THR73" s="666"/>
      <c r="THS73" s="666"/>
      <c r="THT73" s="666"/>
      <c r="THU73" s="666"/>
      <c r="THV73" s="666"/>
      <c r="THW73" s="666"/>
      <c r="THX73" s="666"/>
      <c r="THY73" s="666"/>
      <c r="THZ73" s="1453"/>
      <c r="TIA73" s="1453"/>
      <c r="TIB73" s="1453"/>
      <c r="TIC73" s="1454"/>
      <c r="TID73" s="666"/>
      <c r="TIE73" s="666"/>
      <c r="TIF73" s="666"/>
      <c r="TIG73" s="1455"/>
      <c r="TIH73" s="666"/>
      <c r="TII73" s="666"/>
      <c r="TIJ73" s="666"/>
      <c r="TIK73" s="666"/>
      <c r="TIL73" s="666"/>
      <c r="TIM73" s="666"/>
      <c r="TIN73" s="666"/>
      <c r="TIO73" s="666"/>
      <c r="TIP73" s="666"/>
      <c r="TIQ73" s="1453"/>
      <c r="TIR73" s="1453"/>
      <c r="TIS73" s="1453"/>
      <c r="TIT73" s="1454"/>
      <c r="TIU73" s="666"/>
      <c r="TIV73" s="666"/>
      <c r="TIW73" s="666"/>
      <c r="TIX73" s="1455"/>
      <c r="TIY73" s="666"/>
      <c r="TIZ73" s="666"/>
      <c r="TJA73" s="666"/>
      <c r="TJB73" s="666"/>
      <c r="TJC73" s="666"/>
      <c r="TJD73" s="666"/>
      <c r="TJE73" s="666"/>
      <c r="TJF73" s="666"/>
      <c r="TJG73" s="666"/>
      <c r="TJH73" s="1453"/>
      <c r="TJI73" s="1453"/>
      <c r="TJJ73" s="1453"/>
      <c r="TJK73" s="1454"/>
      <c r="TJL73" s="666"/>
      <c r="TJM73" s="666"/>
      <c r="TJN73" s="666"/>
      <c r="TJO73" s="1455"/>
      <c r="TJP73" s="666"/>
      <c r="TJQ73" s="666"/>
      <c r="TJR73" s="666"/>
      <c r="TJS73" s="666"/>
      <c r="TJT73" s="666"/>
      <c r="TJU73" s="666"/>
      <c r="TJV73" s="666"/>
      <c r="TJW73" s="666"/>
      <c r="TJX73" s="666"/>
      <c r="TJY73" s="1453"/>
      <c r="TJZ73" s="1453"/>
      <c r="TKA73" s="1453"/>
      <c r="TKB73" s="1454"/>
      <c r="TKC73" s="666"/>
      <c r="TKD73" s="666"/>
      <c r="TKE73" s="666"/>
      <c r="TKF73" s="1455"/>
      <c r="TKG73" s="666"/>
      <c r="TKH73" s="666"/>
      <c r="TKI73" s="666"/>
      <c r="TKJ73" s="666"/>
      <c r="TKK73" s="666"/>
      <c r="TKL73" s="666"/>
      <c r="TKM73" s="666"/>
      <c r="TKN73" s="666"/>
      <c r="TKO73" s="666"/>
      <c r="TKP73" s="1453"/>
      <c r="TKQ73" s="1453"/>
      <c r="TKR73" s="1453"/>
      <c r="TKS73" s="1454"/>
      <c r="TKT73" s="666"/>
      <c r="TKU73" s="666"/>
      <c r="TKV73" s="666"/>
      <c r="TKW73" s="1455"/>
      <c r="TKX73" s="666"/>
      <c r="TKY73" s="666"/>
      <c r="TKZ73" s="666"/>
      <c r="TLA73" s="666"/>
      <c r="TLB73" s="666"/>
      <c r="TLC73" s="666"/>
      <c r="TLD73" s="666"/>
      <c r="TLE73" s="666"/>
      <c r="TLF73" s="666"/>
      <c r="TLG73" s="1453"/>
      <c r="TLH73" s="1453"/>
      <c r="TLI73" s="1453"/>
      <c r="TLJ73" s="1454"/>
      <c r="TLK73" s="666"/>
      <c r="TLL73" s="666"/>
      <c r="TLM73" s="666"/>
      <c r="TLN73" s="1455"/>
      <c r="TLO73" s="666"/>
      <c r="TLP73" s="666"/>
      <c r="TLQ73" s="666"/>
      <c r="TLR73" s="666"/>
      <c r="TLS73" s="666"/>
      <c r="TLT73" s="666"/>
      <c r="TLU73" s="666"/>
      <c r="TLV73" s="666"/>
      <c r="TLW73" s="666"/>
      <c r="TLX73" s="1453"/>
      <c r="TLY73" s="1453"/>
      <c r="TLZ73" s="1453"/>
      <c r="TMA73" s="1454"/>
      <c r="TMB73" s="666"/>
      <c r="TMC73" s="666"/>
      <c r="TMD73" s="666"/>
      <c r="TME73" s="1455"/>
      <c r="TMF73" s="666"/>
      <c r="TMG73" s="666"/>
      <c r="TMH73" s="666"/>
      <c r="TMI73" s="666"/>
      <c r="TMJ73" s="666"/>
      <c r="TMK73" s="666"/>
      <c r="TML73" s="666"/>
      <c r="TMM73" s="666"/>
      <c r="TMN73" s="666"/>
      <c r="TMO73" s="1453"/>
      <c r="TMP73" s="1453"/>
      <c r="TMQ73" s="1453"/>
      <c r="TMR73" s="1454"/>
      <c r="TMS73" s="666"/>
      <c r="TMT73" s="666"/>
      <c r="TMU73" s="666"/>
      <c r="TMV73" s="1455"/>
      <c r="TMW73" s="666"/>
      <c r="TMX73" s="666"/>
      <c r="TMY73" s="666"/>
      <c r="TMZ73" s="666"/>
      <c r="TNA73" s="666"/>
      <c r="TNB73" s="666"/>
      <c r="TNC73" s="666"/>
      <c r="TND73" s="666"/>
      <c r="TNE73" s="666"/>
      <c r="TNF73" s="1453"/>
      <c r="TNG73" s="1453"/>
      <c r="TNH73" s="1453"/>
      <c r="TNI73" s="1454"/>
      <c r="TNJ73" s="666"/>
      <c r="TNK73" s="666"/>
      <c r="TNL73" s="666"/>
      <c r="TNM73" s="1455"/>
      <c r="TNN73" s="666"/>
      <c r="TNO73" s="666"/>
      <c r="TNP73" s="666"/>
      <c r="TNQ73" s="666"/>
      <c r="TNR73" s="666"/>
      <c r="TNS73" s="666"/>
      <c r="TNT73" s="666"/>
      <c r="TNU73" s="666"/>
      <c r="TNV73" s="666"/>
      <c r="TNW73" s="1453"/>
      <c r="TNX73" s="1453"/>
      <c r="TNY73" s="1453"/>
      <c r="TNZ73" s="1454"/>
      <c r="TOA73" s="666"/>
      <c r="TOB73" s="666"/>
      <c r="TOC73" s="666"/>
      <c r="TOD73" s="1455"/>
      <c r="TOE73" s="666"/>
      <c r="TOF73" s="666"/>
      <c r="TOG73" s="666"/>
      <c r="TOH73" s="666"/>
      <c r="TOI73" s="666"/>
      <c r="TOJ73" s="666"/>
      <c r="TOK73" s="666"/>
      <c r="TOL73" s="666"/>
      <c r="TOM73" s="666"/>
      <c r="TON73" s="1453"/>
      <c r="TOO73" s="1453"/>
      <c r="TOP73" s="1453"/>
      <c r="TOQ73" s="1454"/>
      <c r="TOR73" s="666"/>
      <c r="TOS73" s="666"/>
      <c r="TOT73" s="666"/>
      <c r="TOU73" s="1455"/>
      <c r="TOV73" s="666"/>
      <c r="TOW73" s="666"/>
      <c r="TOX73" s="666"/>
      <c r="TOY73" s="666"/>
      <c r="TOZ73" s="666"/>
      <c r="TPA73" s="666"/>
      <c r="TPB73" s="666"/>
      <c r="TPC73" s="666"/>
      <c r="TPD73" s="666"/>
      <c r="TPE73" s="1453"/>
      <c r="TPF73" s="1453"/>
      <c r="TPG73" s="1453"/>
      <c r="TPH73" s="1454"/>
      <c r="TPI73" s="666"/>
      <c r="TPJ73" s="666"/>
      <c r="TPK73" s="666"/>
      <c r="TPL73" s="1455"/>
      <c r="TPM73" s="666"/>
      <c r="TPN73" s="666"/>
      <c r="TPO73" s="666"/>
      <c r="TPP73" s="666"/>
      <c r="TPQ73" s="666"/>
      <c r="TPR73" s="666"/>
      <c r="TPS73" s="666"/>
      <c r="TPT73" s="666"/>
      <c r="TPU73" s="666"/>
      <c r="TPV73" s="1453"/>
      <c r="TPW73" s="1453"/>
      <c r="TPX73" s="1453"/>
      <c r="TPY73" s="1454"/>
      <c r="TPZ73" s="666"/>
      <c r="TQA73" s="666"/>
      <c r="TQB73" s="666"/>
      <c r="TQC73" s="1455"/>
      <c r="TQD73" s="666"/>
      <c r="TQE73" s="666"/>
      <c r="TQF73" s="666"/>
      <c r="TQG73" s="666"/>
      <c r="TQH73" s="666"/>
      <c r="TQI73" s="666"/>
      <c r="TQJ73" s="666"/>
      <c r="TQK73" s="666"/>
      <c r="TQL73" s="666"/>
      <c r="TQM73" s="1453"/>
      <c r="TQN73" s="1453"/>
      <c r="TQO73" s="1453"/>
      <c r="TQP73" s="1454"/>
      <c r="TQQ73" s="666"/>
      <c r="TQR73" s="666"/>
      <c r="TQS73" s="666"/>
      <c r="TQT73" s="1455"/>
      <c r="TQU73" s="666"/>
      <c r="TQV73" s="666"/>
      <c r="TQW73" s="666"/>
      <c r="TQX73" s="666"/>
      <c r="TQY73" s="666"/>
      <c r="TQZ73" s="666"/>
      <c r="TRA73" s="666"/>
      <c r="TRB73" s="666"/>
      <c r="TRC73" s="666"/>
      <c r="TRD73" s="1453"/>
      <c r="TRE73" s="1453"/>
      <c r="TRF73" s="1453"/>
      <c r="TRG73" s="1454"/>
      <c r="TRH73" s="666"/>
      <c r="TRI73" s="666"/>
      <c r="TRJ73" s="666"/>
      <c r="TRK73" s="1455"/>
      <c r="TRL73" s="666"/>
      <c r="TRM73" s="666"/>
      <c r="TRN73" s="666"/>
      <c r="TRO73" s="666"/>
      <c r="TRP73" s="666"/>
      <c r="TRQ73" s="666"/>
      <c r="TRR73" s="666"/>
      <c r="TRS73" s="666"/>
      <c r="TRT73" s="666"/>
      <c r="TRU73" s="1453"/>
      <c r="TRV73" s="1453"/>
      <c r="TRW73" s="1453"/>
      <c r="TRX73" s="1454"/>
      <c r="TRY73" s="666"/>
      <c r="TRZ73" s="666"/>
      <c r="TSA73" s="666"/>
      <c r="TSB73" s="1455"/>
      <c r="TSC73" s="666"/>
      <c r="TSD73" s="666"/>
      <c r="TSE73" s="666"/>
      <c r="TSF73" s="666"/>
      <c r="TSG73" s="666"/>
      <c r="TSH73" s="666"/>
      <c r="TSI73" s="666"/>
      <c r="TSJ73" s="666"/>
      <c r="TSK73" s="666"/>
      <c r="TSL73" s="1453"/>
      <c r="TSM73" s="1453"/>
      <c r="TSN73" s="1453"/>
      <c r="TSO73" s="1454"/>
      <c r="TSP73" s="666"/>
      <c r="TSQ73" s="666"/>
      <c r="TSR73" s="666"/>
      <c r="TSS73" s="1455"/>
      <c r="TST73" s="666"/>
      <c r="TSU73" s="666"/>
      <c r="TSV73" s="666"/>
      <c r="TSW73" s="666"/>
      <c r="TSX73" s="666"/>
      <c r="TSY73" s="666"/>
      <c r="TSZ73" s="666"/>
      <c r="TTA73" s="666"/>
      <c r="TTB73" s="666"/>
      <c r="TTC73" s="1453"/>
      <c r="TTD73" s="1453"/>
      <c r="TTE73" s="1453"/>
      <c r="TTF73" s="1454"/>
      <c r="TTG73" s="666"/>
      <c r="TTH73" s="666"/>
      <c r="TTI73" s="666"/>
      <c r="TTJ73" s="1455"/>
      <c r="TTK73" s="666"/>
      <c r="TTL73" s="666"/>
      <c r="TTM73" s="666"/>
      <c r="TTN73" s="666"/>
      <c r="TTO73" s="666"/>
      <c r="TTP73" s="666"/>
      <c r="TTQ73" s="666"/>
      <c r="TTR73" s="666"/>
      <c r="TTS73" s="666"/>
      <c r="TTT73" s="1453"/>
      <c r="TTU73" s="1453"/>
      <c r="TTV73" s="1453"/>
      <c r="TTW73" s="1454"/>
      <c r="TTX73" s="666"/>
      <c r="TTY73" s="666"/>
      <c r="TTZ73" s="666"/>
      <c r="TUA73" s="1455"/>
      <c r="TUB73" s="666"/>
      <c r="TUC73" s="666"/>
      <c r="TUD73" s="666"/>
      <c r="TUE73" s="666"/>
      <c r="TUF73" s="666"/>
      <c r="TUG73" s="666"/>
      <c r="TUH73" s="666"/>
      <c r="TUI73" s="666"/>
      <c r="TUJ73" s="666"/>
      <c r="TUK73" s="1453"/>
      <c r="TUL73" s="1453"/>
      <c r="TUM73" s="1453"/>
      <c r="TUN73" s="1454"/>
      <c r="TUO73" s="666"/>
      <c r="TUP73" s="666"/>
      <c r="TUQ73" s="666"/>
      <c r="TUR73" s="1455"/>
      <c r="TUS73" s="666"/>
      <c r="TUT73" s="666"/>
      <c r="TUU73" s="666"/>
      <c r="TUV73" s="666"/>
      <c r="TUW73" s="666"/>
      <c r="TUX73" s="666"/>
      <c r="TUY73" s="666"/>
      <c r="TUZ73" s="666"/>
      <c r="TVA73" s="666"/>
      <c r="TVB73" s="1453"/>
      <c r="TVC73" s="1453"/>
      <c r="TVD73" s="1453"/>
      <c r="TVE73" s="1454"/>
      <c r="TVF73" s="666"/>
      <c r="TVG73" s="666"/>
      <c r="TVH73" s="666"/>
      <c r="TVI73" s="1455"/>
      <c r="TVJ73" s="666"/>
      <c r="TVK73" s="666"/>
      <c r="TVL73" s="666"/>
      <c r="TVM73" s="666"/>
      <c r="TVN73" s="666"/>
      <c r="TVO73" s="666"/>
      <c r="TVP73" s="666"/>
      <c r="TVQ73" s="666"/>
      <c r="TVR73" s="666"/>
      <c r="TVS73" s="1453"/>
      <c r="TVT73" s="1453"/>
      <c r="TVU73" s="1453"/>
      <c r="TVV73" s="1454"/>
      <c r="TVW73" s="666"/>
      <c r="TVX73" s="666"/>
      <c r="TVY73" s="666"/>
      <c r="TVZ73" s="1455"/>
      <c r="TWA73" s="666"/>
      <c r="TWB73" s="666"/>
      <c r="TWC73" s="666"/>
      <c r="TWD73" s="666"/>
      <c r="TWE73" s="666"/>
      <c r="TWF73" s="666"/>
      <c r="TWG73" s="666"/>
      <c r="TWH73" s="666"/>
      <c r="TWI73" s="666"/>
      <c r="TWJ73" s="1453"/>
      <c r="TWK73" s="1453"/>
      <c r="TWL73" s="1453"/>
      <c r="TWM73" s="1454"/>
      <c r="TWN73" s="666"/>
      <c r="TWO73" s="666"/>
      <c r="TWP73" s="666"/>
      <c r="TWQ73" s="1455"/>
      <c r="TWR73" s="666"/>
      <c r="TWS73" s="666"/>
      <c r="TWT73" s="666"/>
      <c r="TWU73" s="666"/>
      <c r="TWV73" s="666"/>
      <c r="TWW73" s="666"/>
      <c r="TWX73" s="666"/>
      <c r="TWY73" s="666"/>
      <c r="TWZ73" s="666"/>
      <c r="TXA73" s="1453"/>
      <c r="TXB73" s="1453"/>
      <c r="TXC73" s="1453"/>
      <c r="TXD73" s="1454"/>
      <c r="TXE73" s="666"/>
      <c r="TXF73" s="666"/>
      <c r="TXG73" s="666"/>
      <c r="TXH73" s="1455"/>
      <c r="TXI73" s="666"/>
      <c r="TXJ73" s="666"/>
      <c r="TXK73" s="666"/>
      <c r="TXL73" s="666"/>
      <c r="TXM73" s="666"/>
      <c r="TXN73" s="666"/>
      <c r="TXO73" s="666"/>
      <c r="TXP73" s="666"/>
      <c r="TXQ73" s="666"/>
      <c r="TXR73" s="1453"/>
      <c r="TXS73" s="1453"/>
      <c r="TXT73" s="1453"/>
      <c r="TXU73" s="1454"/>
      <c r="TXV73" s="666"/>
      <c r="TXW73" s="666"/>
      <c r="TXX73" s="666"/>
      <c r="TXY73" s="1455"/>
      <c r="TXZ73" s="666"/>
      <c r="TYA73" s="666"/>
      <c r="TYB73" s="666"/>
      <c r="TYC73" s="666"/>
      <c r="TYD73" s="666"/>
      <c r="TYE73" s="666"/>
      <c r="TYF73" s="666"/>
      <c r="TYG73" s="666"/>
      <c r="TYH73" s="666"/>
      <c r="TYI73" s="1453"/>
      <c r="TYJ73" s="1453"/>
      <c r="TYK73" s="1453"/>
      <c r="TYL73" s="1454"/>
      <c r="TYM73" s="666"/>
      <c r="TYN73" s="666"/>
      <c r="TYO73" s="666"/>
      <c r="TYP73" s="1455"/>
      <c r="TYQ73" s="666"/>
      <c r="TYR73" s="666"/>
      <c r="TYS73" s="666"/>
      <c r="TYT73" s="666"/>
      <c r="TYU73" s="666"/>
      <c r="TYV73" s="666"/>
      <c r="TYW73" s="666"/>
      <c r="TYX73" s="666"/>
      <c r="TYY73" s="666"/>
      <c r="TYZ73" s="1453"/>
      <c r="TZA73" s="1453"/>
      <c r="TZB73" s="1453"/>
      <c r="TZC73" s="1454"/>
      <c r="TZD73" s="666"/>
      <c r="TZE73" s="666"/>
      <c r="TZF73" s="666"/>
      <c r="TZG73" s="1455"/>
      <c r="TZH73" s="666"/>
      <c r="TZI73" s="666"/>
      <c r="TZJ73" s="666"/>
      <c r="TZK73" s="666"/>
      <c r="TZL73" s="666"/>
      <c r="TZM73" s="666"/>
      <c r="TZN73" s="666"/>
      <c r="TZO73" s="666"/>
      <c r="TZP73" s="666"/>
      <c r="TZQ73" s="1453"/>
      <c r="TZR73" s="1453"/>
      <c r="TZS73" s="1453"/>
      <c r="TZT73" s="1454"/>
      <c r="TZU73" s="666"/>
      <c r="TZV73" s="666"/>
      <c r="TZW73" s="666"/>
      <c r="TZX73" s="1455"/>
      <c r="TZY73" s="666"/>
      <c r="TZZ73" s="666"/>
      <c r="UAA73" s="666"/>
      <c r="UAB73" s="666"/>
      <c r="UAC73" s="666"/>
      <c r="UAD73" s="666"/>
      <c r="UAE73" s="666"/>
      <c r="UAF73" s="666"/>
      <c r="UAG73" s="666"/>
      <c r="UAH73" s="1453"/>
      <c r="UAI73" s="1453"/>
      <c r="UAJ73" s="1453"/>
      <c r="UAK73" s="1454"/>
      <c r="UAL73" s="666"/>
      <c r="UAM73" s="666"/>
      <c r="UAN73" s="666"/>
      <c r="UAO73" s="1455"/>
      <c r="UAP73" s="666"/>
      <c r="UAQ73" s="666"/>
      <c r="UAR73" s="666"/>
      <c r="UAS73" s="666"/>
      <c r="UAT73" s="666"/>
      <c r="UAU73" s="666"/>
      <c r="UAV73" s="666"/>
      <c r="UAW73" s="666"/>
      <c r="UAX73" s="666"/>
      <c r="UAY73" s="1453"/>
      <c r="UAZ73" s="1453"/>
      <c r="UBA73" s="1453"/>
      <c r="UBB73" s="1454"/>
      <c r="UBC73" s="666"/>
      <c r="UBD73" s="666"/>
      <c r="UBE73" s="666"/>
      <c r="UBF73" s="1455"/>
      <c r="UBG73" s="666"/>
      <c r="UBH73" s="666"/>
      <c r="UBI73" s="666"/>
      <c r="UBJ73" s="666"/>
      <c r="UBK73" s="666"/>
      <c r="UBL73" s="666"/>
      <c r="UBM73" s="666"/>
      <c r="UBN73" s="666"/>
      <c r="UBO73" s="666"/>
      <c r="UBP73" s="1453"/>
      <c r="UBQ73" s="1453"/>
      <c r="UBR73" s="1453"/>
      <c r="UBS73" s="1454"/>
      <c r="UBT73" s="666"/>
      <c r="UBU73" s="666"/>
      <c r="UBV73" s="666"/>
      <c r="UBW73" s="1455"/>
      <c r="UBX73" s="666"/>
      <c r="UBY73" s="666"/>
      <c r="UBZ73" s="666"/>
      <c r="UCA73" s="666"/>
      <c r="UCB73" s="666"/>
      <c r="UCC73" s="666"/>
      <c r="UCD73" s="666"/>
      <c r="UCE73" s="666"/>
      <c r="UCF73" s="666"/>
      <c r="UCG73" s="1453"/>
      <c r="UCH73" s="1453"/>
      <c r="UCI73" s="1453"/>
      <c r="UCJ73" s="1454"/>
      <c r="UCK73" s="666"/>
      <c r="UCL73" s="666"/>
      <c r="UCM73" s="666"/>
      <c r="UCN73" s="1455"/>
      <c r="UCO73" s="666"/>
      <c r="UCP73" s="666"/>
      <c r="UCQ73" s="666"/>
      <c r="UCR73" s="666"/>
      <c r="UCS73" s="666"/>
      <c r="UCT73" s="666"/>
      <c r="UCU73" s="666"/>
      <c r="UCV73" s="666"/>
      <c r="UCW73" s="666"/>
      <c r="UCX73" s="1453"/>
      <c r="UCY73" s="1453"/>
      <c r="UCZ73" s="1453"/>
      <c r="UDA73" s="1454"/>
      <c r="UDB73" s="666"/>
      <c r="UDC73" s="666"/>
      <c r="UDD73" s="666"/>
      <c r="UDE73" s="1455"/>
      <c r="UDF73" s="666"/>
      <c r="UDG73" s="666"/>
      <c r="UDH73" s="666"/>
      <c r="UDI73" s="666"/>
      <c r="UDJ73" s="666"/>
      <c r="UDK73" s="666"/>
      <c r="UDL73" s="666"/>
      <c r="UDM73" s="666"/>
      <c r="UDN73" s="666"/>
      <c r="UDO73" s="1453"/>
      <c r="UDP73" s="1453"/>
      <c r="UDQ73" s="1453"/>
      <c r="UDR73" s="1454"/>
      <c r="UDS73" s="666"/>
      <c r="UDT73" s="666"/>
      <c r="UDU73" s="666"/>
      <c r="UDV73" s="1455"/>
      <c r="UDW73" s="666"/>
      <c r="UDX73" s="666"/>
      <c r="UDY73" s="666"/>
      <c r="UDZ73" s="666"/>
      <c r="UEA73" s="666"/>
      <c r="UEB73" s="666"/>
      <c r="UEC73" s="666"/>
      <c r="UED73" s="666"/>
      <c r="UEE73" s="666"/>
      <c r="UEF73" s="1453"/>
      <c r="UEG73" s="1453"/>
      <c r="UEH73" s="1453"/>
      <c r="UEI73" s="1454"/>
      <c r="UEJ73" s="666"/>
      <c r="UEK73" s="666"/>
      <c r="UEL73" s="666"/>
      <c r="UEM73" s="1455"/>
      <c r="UEN73" s="666"/>
      <c r="UEO73" s="666"/>
      <c r="UEP73" s="666"/>
      <c r="UEQ73" s="666"/>
      <c r="UER73" s="666"/>
      <c r="UES73" s="666"/>
      <c r="UET73" s="666"/>
      <c r="UEU73" s="666"/>
      <c r="UEV73" s="666"/>
      <c r="UEW73" s="1453"/>
      <c r="UEX73" s="1453"/>
      <c r="UEY73" s="1453"/>
      <c r="UEZ73" s="1454"/>
      <c r="UFA73" s="666"/>
      <c r="UFB73" s="666"/>
      <c r="UFC73" s="666"/>
      <c r="UFD73" s="1455"/>
      <c r="UFE73" s="666"/>
      <c r="UFF73" s="666"/>
      <c r="UFG73" s="666"/>
      <c r="UFH73" s="666"/>
      <c r="UFI73" s="666"/>
      <c r="UFJ73" s="666"/>
      <c r="UFK73" s="666"/>
      <c r="UFL73" s="666"/>
      <c r="UFM73" s="666"/>
      <c r="UFN73" s="1453"/>
      <c r="UFO73" s="1453"/>
      <c r="UFP73" s="1453"/>
      <c r="UFQ73" s="1454"/>
      <c r="UFR73" s="666"/>
      <c r="UFS73" s="666"/>
      <c r="UFT73" s="666"/>
      <c r="UFU73" s="1455"/>
      <c r="UFV73" s="666"/>
      <c r="UFW73" s="666"/>
      <c r="UFX73" s="666"/>
      <c r="UFY73" s="666"/>
      <c r="UFZ73" s="666"/>
      <c r="UGA73" s="666"/>
      <c r="UGB73" s="666"/>
      <c r="UGC73" s="666"/>
      <c r="UGD73" s="666"/>
      <c r="UGE73" s="1453"/>
      <c r="UGF73" s="1453"/>
      <c r="UGG73" s="1453"/>
      <c r="UGH73" s="1454"/>
      <c r="UGI73" s="666"/>
      <c r="UGJ73" s="666"/>
      <c r="UGK73" s="666"/>
      <c r="UGL73" s="1455"/>
      <c r="UGM73" s="666"/>
      <c r="UGN73" s="666"/>
      <c r="UGO73" s="666"/>
      <c r="UGP73" s="666"/>
      <c r="UGQ73" s="666"/>
      <c r="UGR73" s="666"/>
      <c r="UGS73" s="666"/>
      <c r="UGT73" s="666"/>
      <c r="UGU73" s="666"/>
      <c r="UGV73" s="1453"/>
      <c r="UGW73" s="1453"/>
      <c r="UGX73" s="1453"/>
      <c r="UGY73" s="1454"/>
      <c r="UGZ73" s="666"/>
      <c r="UHA73" s="666"/>
      <c r="UHB73" s="666"/>
      <c r="UHC73" s="1455"/>
      <c r="UHD73" s="666"/>
      <c r="UHE73" s="666"/>
      <c r="UHF73" s="666"/>
      <c r="UHG73" s="666"/>
      <c r="UHH73" s="666"/>
      <c r="UHI73" s="666"/>
      <c r="UHJ73" s="666"/>
      <c r="UHK73" s="666"/>
      <c r="UHL73" s="666"/>
      <c r="UHM73" s="1453"/>
      <c r="UHN73" s="1453"/>
      <c r="UHO73" s="1453"/>
      <c r="UHP73" s="1454"/>
      <c r="UHQ73" s="666"/>
      <c r="UHR73" s="666"/>
      <c r="UHS73" s="666"/>
      <c r="UHT73" s="1455"/>
      <c r="UHU73" s="666"/>
      <c r="UHV73" s="666"/>
      <c r="UHW73" s="666"/>
      <c r="UHX73" s="666"/>
      <c r="UHY73" s="666"/>
      <c r="UHZ73" s="666"/>
      <c r="UIA73" s="666"/>
      <c r="UIB73" s="666"/>
      <c r="UIC73" s="666"/>
      <c r="UID73" s="1453"/>
      <c r="UIE73" s="1453"/>
      <c r="UIF73" s="1453"/>
      <c r="UIG73" s="1454"/>
      <c r="UIH73" s="666"/>
      <c r="UII73" s="666"/>
      <c r="UIJ73" s="666"/>
      <c r="UIK73" s="1455"/>
      <c r="UIL73" s="666"/>
      <c r="UIM73" s="666"/>
      <c r="UIN73" s="666"/>
      <c r="UIO73" s="666"/>
      <c r="UIP73" s="666"/>
      <c r="UIQ73" s="666"/>
      <c r="UIR73" s="666"/>
      <c r="UIS73" s="666"/>
      <c r="UIT73" s="666"/>
      <c r="UIU73" s="1453"/>
      <c r="UIV73" s="1453"/>
      <c r="UIW73" s="1453"/>
      <c r="UIX73" s="1454"/>
      <c r="UIY73" s="666"/>
      <c r="UIZ73" s="666"/>
      <c r="UJA73" s="666"/>
      <c r="UJB73" s="1455"/>
      <c r="UJC73" s="666"/>
      <c r="UJD73" s="666"/>
      <c r="UJE73" s="666"/>
      <c r="UJF73" s="666"/>
      <c r="UJG73" s="666"/>
      <c r="UJH73" s="666"/>
      <c r="UJI73" s="666"/>
      <c r="UJJ73" s="666"/>
      <c r="UJK73" s="666"/>
      <c r="UJL73" s="1453"/>
      <c r="UJM73" s="1453"/>
      <c r="UJN73" s="1453"/>
      <c r="UJO73" s="1454"/>
      <c r="UJP73" s="666"/>
      <c r="UJQ73" s="666"/>
      <c r="UJR73" s="666"/>
      <c r="UJS73" s="1455"/>
      <c r="UJT73" s="666"/>
      <c r="UJU73" s="666"/>
      <c r="UJV73" s="666"/>
      <c r="UJW73" s="666"/>
      <c r="UJX73" s="666"/>
      <c r="UJY73" s="666"/>
      <c r="UJZ73" s="666"/>
      <c r="UKA73" s="666"/>
      <c r="UKB73" s="666"/>
      <c r="UKC73" s="1453"/>
      <c r="UKD73" s="1453"/>
      <c r="UKE73" s="1453"/>
      <c r="UKF73" s="1454"/>
      <c r="UKG73" s="666"/>
      <c r="UKH73" s="666"/>
      <c r="UKI73" s="666"/>
      <c r="UKJ73" s="1455"/>
      <c r="UKK73" s="666"/>
      <c r="UKL73" s="666"/>
      <c r="UKM73" s="666"/>
      <c r="UKN73" s="666"/>
      <c r="UKO73" s="666"/>
      <c r="UKP73" s="666"/>
      <c r="UKQ73" s="666"/>
      <c r="UKR73" s="666"/>
      <c r="UKS73" s="666"/>
      <c r="UKT73" s="1453"/>
      <c r="UKU73" s="1453"/>
      <c r="UKV73" s="1453"/>
      <c r="UKW73" s="1454"/>
      <c r="UKX73" s="666"/>
      <c r="UKY73" s="666"/>
      <c r="UKZ73" s="666"/>
      <c r="ULA73" s="1455"/>
      <c r="ULB73" s="666"/>
      <c r="ULC73" s="666"/>
      <c r="ULD73" s="666"/>
      <c r="ULE73" s="666"/>
      <c r="ULF73" s="666"/>
      <c r="ULG73" s="666"/>
      <c r="ULH73" s="666"/>
      <c r="ULI73" s="666"/>
      <c r="ULJ73" s="666"/>
      <c r="ULK73" s="1453"/>
      <c r="ULL73" s="1453"/>
      <c r="ULM73" s="1453"/>
      <c r="ULN73" s="1454"/>
      <c r="ULO73" s="666"/>
      <c r="ULP73" s="666"/>
      <c r="ULQ73" s="666"/>
      <c r="ULR73" s="1455"/>
      <c r="ULS73" s="666"/>
      <c r="ULT73" s="666"/>
      <c r="ULU73" s="666"/>
      <c r="ULV73" s="666"/>
      <c r="ULW73" s="666"/>
      <c r="ULX73" s="666"/>
      <c r="ULY73" s="666"/>
      <c r="ULZ73" s="666"/>
      <c r="UMA73" s="666"/>
      <c r="UMB73" s="1453"/>
      <c r="UMC73" s="1453"/>
      <c r="UMD73" s="1453"/>
      <c r="UME73" s="1454"/>
      <c r="UMF73" s="666"/>
      <c r="UMG73" s="666"/>
      <c r="UMH73" s="666"/>
      <c r="UMI73" s="1455"/>
      <c r="UMJ73" s="666"/>
      <c r="UMK73" s="666"/>
      <c r="UML73" s="666"/>
      <c r="UMM73" s="666"/>
      <c r="UMN73" s="666"/>
      <c r="UMO73" s="666"/>
      <c r="UMP73" s="666"/>
      <c r="UMQ73" s="666"/>
      <c r="UMR73" s="666"/>
      <c r="UMS73" s="1453"/>
      <c r="UMT73" s="1453"/>
      <c r="UMU73" s="1453"/>
      <c r="UMV73" s="1454"/>
      <c r="UMW73" s="666"/>
      <c r="UMX73" s="666"/>
      <c r="UMY73" s="666"/>
      <c r="UMZ73" s="1455"/>
      <c r="UNA73" s="666"/>
      <c r="UNB73" s="666"/>
      <c r="UNC73" s="666"/>
      <c r="UND73" s="666"/>
      <c r="UNE73" s="666"/>
      <c r="UNF73" s="666"/>
      <c r="UNG73" s="666"/>
      <c r="UNH73" s="666"/>
      <c r="UNI73" s="666"/>
      <c r="UNJ73" s="1453"/>
      <c r="UNK73" s="1453"/>
      <c r="UNL73" s="1453"/>
      <c r="UNM73" s="1454"/>
      <c r="UNN73" s="666"/>
      <c r="UNO73" s="666"/>
      <c r="UNP73" s="666"/>
      <c r="UNQ73" s="1455"/>
      <c r="UNR73" s="666"/>
      <c r="UNS73" s="666"/>
      <c r="UNT73" s="666"/>
      <c r="UNU73" s="666"/>
      <c r="UNV73" s="666"/>
      <c r="UNW73" s="666"/>
      <c r="UNX73" s="666"/>
      <c r="UNY73" s="666"/>
      <c r="UNZ73" s="666"/>
      <c r="UOA73" s="1453"/>
      <c r="UOB73" s="1453"/>
      <c r="UOC73" s="1453"/>
      <c r="UOD73" s="1454"/>
      <c r="UOE73" s="666"/>
      <c r="UOF73" s="666"/>
      <c r="UOG73" s="666"/>
      <c r="UOH73" s="1455"/>
      <c r="UOI73" s="666"/>
      <c r="UOJ73" s="666"/>
      <c r="UOK73" s="666"/>
      <c r="UOL73" s="666"/>
      <c r="UOM73" s="666"/>
      <c r="UON73" s="666"/>
      <c r="UOO73" s="666"/>
      <c r="UOP73" s="666"/>
      <c r="UOQ73" s="666"/>
      <c r="UOR73" s="1453"/>
      <c r="UOS73" s="1453"/>
      <c r="UOT73" s="1453"/>
      <c r="UOU73" s="1454"/>
      <c r="UOV73" s="666"/>
      <c r="UOW73" s="666"/>
      <c r="UOX73" s="666"/>
      <c r="UOY73" s="1455"/>
      <c r="UOZ73" s="666"/>
      <c r="UPA73" s="666"/>
      <c r="UPB73" s="666"/>
      <c r="UPC73" s="666"/>
      <c r="UPD73" s="666"/>
      <c r="UPE73" s="666"/>
      <c r="UPF73" s="666"/>
      <c r="UPG73" s="666"/>
      <c r="UPH73" s="666"/>
      <c r="UPI73" s="1453"/>
      <c r="UPJ73" s="1453"/>
      <c r="UPK73" s="1453"/>
      <c r="UPL73" s="1454"/>
      <c r="UPM73" s="666"/>
      <c r="UPN73" s="666"/>
      <c r="UPO73" s="666"/>
      <c r="UPP73" s="1455"/>
      <c r="UPQ73" s="666"/>
      <c r="UPR73" s="666"/>
      <c r="UPS73" s="666"/>
      <c r="UPT73" s="666"/>
      <c r="UPU73" s="666"/>
      <c r="UPV73" s="666"/>
      <c r="UPW73" s="666"/>
      <c r="UPX73" s="666"/>
      <c r="UPY73" s="666"/>
      <c r="UPZ73" s="1453"/>
      <c r="UQA73" s="1453"/>
      <c r="UQB73" s="1453"/>
      <c r="UQC73" s="1454"/>
      <c r="UQD73" s="666"/>
      <c r="UQE73" s="666"/>
      <c r="UQF73" s="666"/>
      <c r="UQG73" s="1455"/>
      <c r="UQH73" s="666"/>
      <c r="UQI73" s="666"/>
      <c r="UQJ73" s="666"/>
      <c r="UQK73" s="666"/>
      <c r="UQL73" s="666"/>
      <c r="UQM73" s="666"/>
      <c r="UQN73" s="666"/>
      <c r="UQO73" s="666"/>
      <c r="UQP73" s="666"/>
      <c r="UQQ73" s="1453"/>
      <c r="UQR73" s="1453"/>
      <c r="UQS73" s="1453"/>
      <c r="UQT73" s="1454"/>
      <c r="UQU73" s="666"/>
      <c r="UQV73" s="666"/>
      <c r="UQW73" s="666"/>
      <c r="UQX73" s="1455"/>
      <c r="UQY73" s="666"/>
      <c r="UQZ73" s="666"/>
      <c r="URA73" s="666"/>
      <c r="URB73" s="666"/>
      <c r="URC73" s="666"/>
      <c r="URD73" s="666"/>
      <c r="URE73" s="666"/>
      <c r="URF73" s="666"/>
      <c r="URG73" s="666"/>
      <c r="URH73" s="1453"/>
      <c r="URI73" s="1453"/>
      <c r="URJ73" s="1453"/>
      <c r="URK73" s="1454"/>
      <c r="URL73" s="666"/>
      <c r="URM73" s="666"/>
      <c r="URN73" s="666"/>
      <c r="URO73" s="1455"/>
      <c r="URP73" s="666"/>
      <c r="URQ73" s="666"/>
      <c r="URR73" s="666"/>
      <c r="URS73" s="666"/>
      <c r="URT73" s="666"/>
      <c r="URU73" s="666"/>
      <c r="URV73" s="666"/>
      <c r="URW73" s="666"/>
      <c r="URX73" s="666"/>
      <c r="URY73" s="1453"/>
      <c r="URZ73" s="1453"/>
      <c r="USA73" s="1453"/>
      <c r="USB73" s="1454"/>
      <c r="USC73" s="666"/>
      <c r="USD73" s="666"/>
      <c r="USE73" s="666"/>
      <c r="USF73" s="1455"/>
      <c r="USG73" s="666"/>
      <c r="USH73" s="666"/>
      <c r="USI73" s="666"/>
      <c r="USJ73" s="666"/>
      <c r="USK73" s="666"/>
      <c r="USL73" s="666"/>
      <c r="USM73" s="666"/>
      <c r="USN73" s="666"/>
      <c r="USO73" s="666"/>
      <c r="USP73" s="1453"/>
      <c r="USQ73" s="1453"/>
      <c r="USR73" s="1453"/>
      <c r="USS73" s="1454"/>
      <c r="UST73" s="666"/>
      <c r="USU73" s="666"/>
      <c r="USV73" s="666"/>
      <c r="USW73" s="1455"/>
      <c r="USX73" s="666"/>
      <c r="USY73" s="666"/>
      <c r="USZ73" s="666"/>
      <c r="UTA73" s="666"/>
      <c r="UTB73" s="666"/>
      <c r="UTC73" s="666"/>
      <c r="UTD73" s="666"/>
      <c r="UTE73" s="666"/>
      <c r="UTF73" s="666"/>
      <c r="UTG73" s="1453"/>
      <c r="UTH73" s="1453"/>
      <c r="UTI73" s="1453"/>
      <c r="UTJ73" s="1454"/>
      <c r="UTK73" s="666"/>
      <c r="UTL73" s="666"/>
      <c r="UTM73" s="666"/>
      <c r="UTN73" s="1455"/>
      <c r="UTO73" s="666"/>
      <c r="UTP73" s="666"/>
      <c r="UTQ73" s="666"/>
      <c r="UTR73" s="666"/>
      <c r="UTS73" s="666"/>
      <c r="UTT73" s="666"/>
      <c r="UTU73" s="666"/>
      <c r="UTV73" s="666"/>
      <c r="UTW73" s="666"/>
      <c r="UTX73" s="1453"/>
      <c r="UTY73" s="1453"/>
      <c r="UTZ73" s="1453"/>
      <c r="UUA73" s="1454"/>
      <c r="UUB73" s="666"/>
      <c r="UUC73" s="666"/>
      <c r="UUD73" s="666"/>
      <c r="UUE73" s="1455"/>
      <c r="UUF73" s="666"/>
      <c r="UUG73" s="666"/>
      <c r="UUH73" s="666"/>
      <c r="UUI73" s="666"/>
      <c r="UUJ73" s="666"/>
      <c r="UUK73" s="666"/>
      <c r="UUL73" s="666"/>
      <c r="UUM73" s="666"/>
      <c r="UUN73" s="666"/>
      <c r="UUO73" s="1453"/>
      <c r="UUP73" s="1453"/>
      <c r="UUQ73" s="1453"/>
      <c r="UUR73" s="1454"/>
      <c r="UUS73" s="666"/>
      <c r="UUT73" s="666"/>
      <c r="UUU73" s="666"/>
      <c r="UUV73" s="1455"/>
      <c r="UUW73" s="666"/>
      <c r="UUX73" s="666"/>
      <c r="UUY73" s="666"/>
      <c r="UUZ73" s="666"/>
      <c r="UVA73" s="666"/>
      <c r="UVB73" s="666"/>
      <c r="UVC73" s="666"/>
      <c r="UVD73" s="666"/>
      <c r="UVE73" s="666"/>
      <c r="UVF73" s="1453"/>
      <c r="UVG73" s="1453"/>
      <c r="UVH73" s="1453"/>
      <c r="UVI73" s="1454"/>
      <c r="UVJ73" s="666"/>
      <c r="UVK73" s="666"/>
      <c r="UVL73" s="666"/>
      <c r="UVM73" s="1455"/>
      <c r="UVN73" s="666"/>
      <c r="UVO73" s="666"/>
      <c r="UVP73" s="666"/>
      <c r="UVQ73" s="666"/>
      <c r="UVR73" s="666"/>
      <c r="UVS73" s="666"/>
      <c r="UVT73" s="666"/>
      <c r="UVU73" s="666"/>
      <c r="UVV73" s="666"/>
      <c r="UVW73" s="1453"/>
      <c r="UVX73" s="1453"/>
      <c r="UVY73" s="1453"/>
      <c r="UVZ73" s="1454"/>
      <c r="UWA73" s="666"/>
      <c r="UWB73" s="666"/>
      <c r="UWC73" s="666"/>
      <c r="UWD73" s="1455"/>
      <c r="UWE73" s="666"/>
      <c r="UWF73" s="666"/>
      <c r="UWG73" s="666"/>
      <c r="UWH73" s="666"/>
      <c r="UWI73" s="666"/>
      <c r="UWJ73" s="666"/>
      <c r="UWK73" s="666"/>
      <c r="UWL73" s="666"/>
      <c r="UWM73" s="666"/>
      <c r="UWN73" s="1453"/>
      <c r="UWO73" s="1453"/>
      <c r="UWP73" s="1453"/>
      <c r="UWQ73" s="1454"/>
      <c r="UWR73" s="666"/>
      <c r="UWS73" s="666"/>
      <c r="UWT73" s="666"/>
      <c r="UWU73" s="1455"/>
      <c r="UWV73" s="666"/>
      <c r="UWW73" s="666"/>
      <c r="UWX73" s="666"/>
      <c r="UWY73" s="666"/>
      <c r="UWZ73" s="666"/>
      <c r="UXA73" s="666"/>
      <c r="UXB73" s="666"/>
      <c r="UXC73" s="666"/>
      <c r="UXD73" s="666"/>
      <c r="UXE73" s="1453"/>
      <c r="UXF73" s="1453"/>
      <c r="UXG73" s="1453"/>
      <c r="UXH73" s="1454"/>
      <c r="UXI73" s="666"/>
      <c r="UXJ73" s="666"/>
      <c r="UXK73" s="666"/>
      <c r="UXL73" s="1455"/>
      <c r="UXM73" s="666"/>
      <c r="UXN73" s="666"/>
      <c r="UXO73" s="666"/>
      <c r="UXP73" s="666"/>
      <c r="UXQ73" s="666"/>
      <c r="UXR73" s="666"/>
      <c r="UXS73" s="666"/>
      <c r="UXT73" s="666"/>
      <c r="UXU73" s="666"/>
      <c r="UXV73" s="1453"/>
      <c r="UXW73" s="1453"/>
      <c r="UXX73" s="1453"/>
      <c r="UXY73" s="1454"/>
      <c r="UXZ73" s="666"/>
      <c r="UYA73" s="666"/>
      <c r="UYB73" s="666"/>
      <c r="UYC73" s="1455"/>
      <c r="UYD73" s="666"/>
      <c r="UYE73" s="666"/>
      <c r="UYF73" s="666"/>
      <c r="UYG73" s="666"/>
      <c r="UYH73" s="666"/>
      <c r="UYI73" s="666"/>
      <c r="UYJ73" s="666"/>
      <c r="UYK73" s="666"/>
      <c r="UYL73" s="666"/>
      <c r="UYM73" s="1453"/>
      <c r="UYN73" s="1453"/>
      <c r="UYO73" s="1453"/>
      <c r="UYP73" s="1454"/>
      <c r="UYQ73" s="666"/>
      <c r="UYR73" s="666"/>
      <c r="UYS73" s="666"/>
      <c r="UYT73" s="1455"/>
      <c r="UYU73" s="666"/>
      <c r="UYV73" s="666"/>
      <c r="UYW73" s="666"/>
      <c r="UYX73" s="666"/>
      <c r="UYY73" s="666"/>
      <c r="UYZ73" s="666"/>
      <c r="UZA73" s="666"/>
      <c r="UZB73" s="666"/>
      <c r="UZC73" s="666"/>
      <c r="UZD73" s="1453"/>
      <c r="UZE73" s="1453"/>
      <c r="UZF73" s="1453"/>
      <c r="UZG73" s="1454"/>
      <c r="UZH73" s="666"/>
      <c r="UZI73" s="666"/>
      <c r="UZJ73" s="666"/>
      <c r="UZK73" s="1455"/>
      <c r="UZL73" s="666"/>
      <c r="UZM73" s="666"/>
      <c r="UZN73" s="666"/>
      <c r="UZO73" s="666"/>
      <c r="UZP73" s="666"/>
      <c r="UZQ73" s="666"/>
      <c r="UZR73" s="666"/>
      <c r="UZS73" s="666"/>
      <c r="UZT73" s="666"/>
      <c r="UZU73" s="1453"/>
      <c r="UZV73" s="1453"/>
      <c r="UZW73" s="1453"/>
      <c r="UZX73" s="1454"/>
      <c r="UZY73" s="666"/>
      <c r="UZZ73" s="666"/>
      <c r="VAA73" s="666"/>
      <c r="VAB73" s="1455"/>
      <c r="VAC73" s="666"/>
      <c r="VAD73" s="666"/>
      <c r="VAE73" s="666"/>
      <c r="VAF73" s="666"/>
      <c r="VAG73" s="666"/>
      <c r="VAH73" s="666"/>
      <c r="VAI73" s="666"/>
      <c r="VAJ73" s="666"/>
      <c r="VAK73" s="666"/>
      <c r="VAL73" s="1453"/>
      <c r="VAM73" s="1453"/>
      <c r="VAN73" s="1453"/>
      <c r="VAO73" s="1454"/>
      <c r="VAP73" s="666"/>
      <c r="VAQ73" s="666"/>
      <c r="VAR73" s="666"/>
      <c r="VAS73" s="1455"/>
      <c r="VAT73" s="666"/>
      <c r="VAU73" s="666"/>
      <c r="VAV73" s="666"/>
      <c r="VAW73" s="666"/>
      <c r="VAX73" s="666"/>
      <c r="VAY73" s="666"/>
      <c r="VAZ73" s="666"/>
      <c r="VBA73" s="666"/>
      <c r="VBB73" s="666"/>
      <c r="VBC73" s="1453"/>
      <c r="VBD73" s="1453"/>
      <c r="VBE73" s="1453"/>
      <c r="VBF73" s="1454"/>
      <c r="VBG73" s="666"/>
      <c r="VBH73" s="666"/>
      <c r="VBI73" s="666"/>
      <c r="VBJ73" s="1455"/>
      <c r="VBK73" s="666"/>
      <c r="VBL73" s="666"/>
      <c r="VBM73" s="666"/>
      <c r="VBN73" s="666"/>
      <c r="VBO73" s="666"/>
      <c r="VBP73" s="666"/>
      <c r="VBQ73" s="666"/>
      <c r="VBR73" s="666"/>
      <c r="VBS73" s="666"/>
      <c r="VBT73" s="1453"/>
      <c r="VBU73" s="1453"/>
      <c r="VBV73" s="1453"/>
      <c r="VBW73" s="1454"/>
      <c r="VBX73" s="666"/>
      <c r="VBY73" s="666"/>
      <c r="VBZ73" s="666"/>
      <c r="VCA73" s="1455"/>
      <c r="VCB73" s="666"/>
      <c r="VCC73" s="666"/>
      <c r="VCD73" s="666"/>
      <c r="VCE73" s="666"/>
      <c r="VCF73" s="666"/>
      <c r="VCG73" s="666"/>
      <c r="VCH73" s="666"/>
      <c r="VCI73" s="666"/>
      <c r="VCJ73" s="666"/>
      <c r="VCK73" s="1453"/>
      <c r="VCL73" s="1453"/>
      <c r="VCM73" s="1453"/>
      <c r="VCN73" s="1454"/>
      <c r="VCO73" s="666"/>
      <c r="VCP73" s="666"/>
      <c r="VCQ73" s="666"/>
      <c r="VCR73" s="1455"/>
      <c r="VCS73" s="666"/>
      <c r="VCT73" s="666"/>
      <c r="VCU73" s="666"/>
      <c r="VCV73" s="666"/>
      <c r="VCW73" s="666"/>
      <c r="VCX73" s="666"/>
      <c r="VCY73" s="666"/>
      <c r="VCZ73" s="666"/>
      <c r="VDA73" s="666"/>
      <c r="VDB73" s="1453"/>
      <c r="VDC73" s="1453"/>
      <c r="VDD73" s="1453"/>
      <c r="VDE73" s="1454"/>
      <c r="VDF73" s="666"/>
      <c r="VDG73" s="666"/>
      <c r="VDH73" s="666"/>
      <c r="VDI73" s="1455"/>
      <c r="VDJ73" s="666"/>
      <c r="VDK73" s="666"/>
      <c r="VDL73" s="666"/>
      <c r="VDM73" s="666"/>
      <c r="VDN73" s="666"/>
      <c r="VDO73" s="666"/>
      <c r="VDP73" s="666"/>
      <c r="VDQ73" s="666"/>
      <c r="VDR73" s="666"/>
      <c r="VDS73" s="1453"/>
      <c r="VDT73" s="1453"/>
      <c r="VDU73" s="1453"/>
      <c r="VDV73" s="1454"/>
      <c r="VDW73" s="666"/>
      <c r="VDX73" s="666"/>
      <c r="VDY73" s="666"/>
      <c r="VDZ73" s="1455"/>
      <c r="VEA73" s="666"/>
      <c r="VEB73" s="666"/>
      <c r="VEC73" s="666"/>
      <c r="VED73" s="666"/>
      <c r="VEE73" s="666"/>
      <c r="VEF73" s="666"/>
      <c r="VEG73" s="666"/>
      <c r="VEH73" s="666"/>
      <c r="VEI73" s="666"/>
      <c r="VEJ73" s="1453"/>
      <c r="VEK73" s="1453"/>
      <c r="VEL73" s="1453"/>
      <c r="VEM73" s="1454"/>
      <c r="VEN73" s="666"/>
      <c r="VEO73" s="666"/>
      <c r="VEP73" s="666"/>
      <c r="VEQ73" s="1455"/>
      <c r="VER73" s="666"/>
      <c r="VES73" s="666"/>
      <c r="VET73" s="666"/>
      <c r="VEU73" s="666"/>
      <c r="VEV73" s="666"/>
      <c r="VEW73" s="666"/>
      <c r="VEX73" s="666"/>
      <c r="VEY73" s="666"/>
      <c r="VEZ73" s="666"/>
      <c r="VFA73" s="1453"/>
      <c r="VFB73" s="1453"/>
      <c r="VFC73" s="1453"/>
      <c r="VFD73" s="1454"/>
      <c r="VFE73" s="666"/>
      <c r="VFF73" s="666"/>
      <c r="VFG73" s="666"/>
      <c r="VFH73" s="1455"/>
      <c r="VFI73" s="666"/>
      <c r="VFJ73" s="666"/>
      <c r="VFK73" s="666"/>
      <c r="VFL73" s="666"/>
      <c r="VFM73" s="666"/>
      <c r="VFN73" s="666"/>
      <c r="VFO73" s="666"/>
      <c r="VFP73" s="666"/>
      <c r="VFQ73" s="666"/>
      <c r="VFR73" s="1453"/>
      <c r="VFS73" s="1453"/>
      <c r="VFT73" s="1453"/>
      <c r="VFU73" s="1454"/>
      <c r="VFV73" s="666"/>
      <c r="VFW73" s="666"/>
      <c r="VFX73" s="666"/>
      <c r="VFY73" s="1455"/>
      <c r="VFZ73" s="666"/>
      <c r="VGA73" s="666"/>
      <c r="VGB73" s="666"/>
      <c r="VGC73" s="666"/>
      <c r="VGD73" s="666"/>
      <c r="VGE73" s="666"/>
      <c r="VGF73" s="666"/>
      <c r="VGG73" s="666"/>
      <c r="VGH73" s="666"/>
      <c r="VGI73" s="1453"/>
      <c r="VGJ73" s="1453"/>
      <c r="VGK73" s="1453"/>
      <c r="VGL73" s="1454"/>
      <c r="VGM73" s="666"/>
      <c r="VGN73" s="666"/>
      <c r="VGO73" s="666"/>
      <c r="VGP73" s="1455"/>
      <c r="VGQ73" s="666"/>
      <c r="VGR73" s="666"/>
      <c r="VGS73" s="666"/>
      <c r="VGT73" s="666"/>
      <c r="VGU73" s="666"/>
      <c r="VGV73" s="666"/>
      <c r="VGW73" s="666"/>
      <c r="VGX73" s="666"/>
      <c r="VGY73" s="666"/>
      <c r="VGZ73" s="1453"/>
      <c r="VHA73" s="1453"/>
      <c r="VHB73" s="1453"/>
      <c r="VHC73" s="1454"/>
      <c r="VHD73" s="666"/>
      <c r="VHE73" s="666"/>
      <c r="VHF73" s="666"/>
      <c r="VHG73" s="1455"/>
      <c r="VHH73" s="666"/>
      <c r="VHI73" s="666"/>
      <c r="VHJ73" s="666"/>
      <c r="VHK73" s="666"/>
      <c r="VHL73" s="666"/>
      <c r="VHM73" s="666"/>
      <c r="VHN73" s="666"/>
      <c r="VHO73" s="666"/>
      <c r="VHP73" s="666"/>
      <c r="VHQ73" s="1453"/>
      <c r="VHR73" s="1453"/>
      <c r="VHS73" s="1453"/>
      <c r="VHT73" s="1454"/>
      <c r="VHU73" s="666"/>
      <c r="VHV73" s="666"/>
      <c r="VHW73" s="666"/>
      <c r="VHX73" s="1455"/>
      <c r="VHY73" s="666"/>
      <c r="VHZ73" s="666"/>
      <c r="VIA73" s="666"/>
      <c r="VIB73" s="666"/>
      <c r="VIC73" s="666"/>
      <c r="VID73" s="666"/>
      <c r="VIE73" s="666"/>
      <c r="VIF73" s="666"/>
      <c r="VIG73" s="666"/>
      <c r="VIH73" s="1453"/>
      <c r="VII73" s="1453"/>
      <c r="VIJ73" s="1453"/>
      <c r="VIK73" s="1454"/>
      <c r="VIL73" s="666"/>
      <c r="VIM73" s="666"/>
      <c r="VIN73" s="666"/>
      <c r="VIO73" s="1455"/>
      <c r="VIP73" s="666"/>
      <c r="VIQ73" s="666"/>
      <c r="VIR73" s="666"/>
      <c r="VIS73" s="666"/>
      <c r="VIT73" s="666"/>
      <c r="VIU73" s="666"/>
      <c r="VIV73" s="666"/>
      <c r="VIW73" s="666"/>
      <c r="VIX73" s="666"/>
      <c r="VIY73" s="1453"/>
      <c r="VIZ73" s="1453"/>
      <c r="VJA73" s="1453"/>
      <c r="VJB73" s="1454"/>
      <c r="VJC73" s="666"/>
      <c r="VJD73" s="666"/>
      <c r="VJE73" s="666"/>
      <c r="VJF73" s="1455"/>
      <c r="VJG73" s="666"/>
      <c r="VJH73" s="666"/>
      <c r="VJI73" s="666"/>
      <c r="VJJ73" s="666"/>
      <c r="VJK73" s="666"/>
      <c r="VJL73" s="666"/>
      <c r="VJM73" s="666"/>
      <c r="VJN73" s="666"/>
      <c r="VJO73" s="666"/>
      <c r="VJP73" s="1453"/>
      <c r="VJQ73" s="1453"/>
      <c r="VJR73" s="1453"/>
      <c r="VJS73" s="1454"/>
      <c r="VJT73" s="666"/>
      <c r="VJU73" s="666"/>
      <c r="VJV73" s="666"/>
      <c r="VJW73" s="1455"/>
      <c r="VJX73" s="666"/>
      <c r="VJY73" s="666"/>
      <c r="VJZ73" s="666"/>
      <c r="VKA73" s="666"/>
      <c r="VKB73" s="666"/>
      <c r="VKC73" s="666"/>
      <c r="VKD73" s="666"/>
      <c r="VKE73" s="666"/>
      <c r="VKF73" s="666"/>
      <c r="VKG73" s="1453"/>
      <c r="VKH73" s="1453"/>
      <c r="VKI73" s="1453"/>
      <c r="VKJ73" s="1454"/>
      <c r="VKK73" s="666"/>
      <c r="VKL73" s="666"/>
      <c r="VKM73" s="666"/>
      <c r="VKN73" s="1455"/>
      <c r="VKO73" s="666"/>
      <c r="VKP73" s="666"/>
      <c r="VKQ73" s="666"/>
      <c r="VKR73" s="666"/>
      <c r="VKS73" s="666"/>
      <c r="VKT73" s="666"/>
      <c r="VKU73" s="666"/>
      <c r="VKV73" s="666"/>
      <c r="VKW73" s="666"/>
      <c r="VKX73" s="1453"/>
      <c r="VKY73" s="1453"/>
      <c r="VKZ73" s="1453"/>
      <c r="VLA73" s="1454"/>
      <c r="VLB73" s="666"/>
      <c r="VLC73" s="666"/>
      <c r="VLD73" s="666"/>
      <c r="VLE73" s="1455"/>
      <c r="VLF73" s="666"/>
      <c r="VLG73" s="666"/>
      <c r="VLH73" s="666"/>
      <c r="VLI73" s="666"/>
      <c r="VLJ73" s="666"/>
      <c r="VLK73" s="666"/>
      <c r="VLL73" s="666"/>
      <c r="VLM73" s="666"/>
      <c r="VLN73" s="666"/>
      <c r="VLO73" s="1453"/>
      <c r="VLP73" s="1453"/>
      <c r="VLQ73" s="1453"/>
      <c r="VLR73" s="1454"/>
      <c r="VLS73" s="666"/>
      <c r="VLT73" s="666"/>
      <c r="VLU73" s="666"/>
      <c r="VLV73" s="1455"/>
      <c r="VLW73" s="666"/>
      <c r="VLX73" s="666"/>
      <c r="VLY73" s="666"/>
      <c r="VLZ73" s="666"/>
      <c r="VMA73" s="666"/>
      <c r="VMB73" s="666"/>
      <c r="VMC73" s="666"/>
      <c r="VMD73" s="666"/>
      <c r="VME73" s="666"/>
      <c r="VMF73" s="1453"/>
      <c r="VMG73" s="1453"/>
      <c r="VMH73" s="1453"/>
      <c r="VMI73" s="1454"/>
      <c r="VMJ73" s="666"/>
      <c r="VMK73" s="666"/>
      <c r="VML73" s="666"/>
      <c r="VMM73" s="1455"/>
      <c r="VMN73" s="666"/>
      <c r="VMO73" s="666"/>
      <c r="VMP73" s="666"/>
      <c r="VMQ73" s="666"/>
      <c r="VMR73" s="666"/>
      <c r="VMS73" s="666"/>
      <c r="VMT73" s="666"/>
      <c r="VMU73" s="666"/>
      <c r="VMV73" s="666"/>
      <c r="VMW73" s="1453"/>
      <c r="VMX73" s="1453"/>
      <c r="VMY73" s="1453"/>
      <c r="VMZ73" s="1454"/>
      <c r="VNA73" s="666"/>
      <c r="VNB73" s="666"/>
      <c r="VNC73" s="666"/>
      <c r="VND73" s="1455"/>
      <c r="VNE73" s="666"/>
      <c r="VNF73" s="666"/>
      <c r="VNG73" s="666"/>
      <c r="VNH73" s="666"/>
      <c r="VNI73" s="666"/>
      <c r="VNJ73" s="666"/>
      <c r="VNK73" s="666"/>
      <c r="VNL73" s="666"/>
      <c r="VNM73" s="666"/>
      <c r="VNN73" s="1453"/>
      <c r="VNO73" s="1453"/>
      <c r="VNP73" s="1453"/>
      <c r="VNQ73" s="1454"/>
      <c r="VNR73" s="666"/>
      <c r="VNS73" s="666"/>
      <c r="VNT73" s="666"/>
      <c r="VNU73" s="1455"/>
      <c r="VNV73" s="666"/>
      <c r="VNW73" s="666"/>
      <c r="VNX73" s="666"/>
      <c r="VNY73" s="666"/>
      <c r="VNZ73" s="666"/>
      <c r="VOA73" s="666"/>
      <c r="VOB73" s="666"/>
      <c r="VOC73" s="666"/>
      <c r="VOD73" s="666"/>
      <c r="VOE73" s="1453"/>
      <c r="VOF73" s="1453"/>
      <c r="VOG73" s="1453"/>
      <c r="VOH73" s="1454"/>
      <c r="VOI73" s="666"/>
      <c r="VOJ73" s="666"/>
      <c r="VOK73" s="666"/>
      <c r="VOL73" s="1455"/>
      <c r="VOM73" s="666"/>
      <c r="VON73" s="666"/>
      <c r="VOO73" s="666"/>
      <c r="VOP73" s="666"/>
      <c r="VOQ73" s="666"/>
      <c r="VOR73" s="666"/>
      <c r="VOS73" s="666"/>
      <c r="VOT73" s="666"/>
      <c r="VOU73" s="666"/>
      <c r="VOV73" s="1453"/>
      <c r="VOW73" s="1453"/>
      <c r="VOX73" s="1453"/>
      <c r="VOY73" s="1454"/>
      <c r="VOZ73" s="666"/>
      <c r="VPA73" s="666"/>
      <c r="VPB73" s="666"/>
      <c r="VPC73" s="1455"/>
      <c r="VPD73" s="666"/>
      <c r="VPE73" s="666"/>
      <c r="VPF73" s="666"/>
      <c r="VPG73" s="666"/>
      <c r="VPH73" s="666"/>
      <c r="VPI73" s="666"/>
      <c r="VPJ73" s="666"/>
      <c r="VPK73" s="666"/>
      <c r="VPL73" s="666"/>
      <c r="VPM73" s="1453"/>
      <c r="VPN73" s="1453"/>
      <c r="VPO73" s="1453"/>
      <c r="VPP73" s="1454"/>
      <c r="VPQ73" s="666"/>
      <c r="VPR73" s="666"/>
      <c r="VPS73" s="666"/>
      <c r="VPT73" s="1455"/>
      <c r="VPU73" s="666"/>
      <c r="VPV73" s="666"/>
      <c r="VPW73" s="666"/>
      <c r="VPX73" s="666"/>
      <c r="VPY73" s="666"/>
      <c r="VPZ73" s="666"/>
      <c r="VQA73" s="666"/>
      <c r="VQB73" s="666"/>
      <c r="VQC73" s="666"/>
      <c r="VQD73" s="1453"/>
      <c r="VQE73" s="1453"/>
      <c r="VQF73" s="1453"/>
      <c r="VQG73" s="1454"/>
      <c r="VQH73" s="666"/>
      <c r="VQI73" s="666"/>
      <c r="VQJ73" s="666"/>
      <c r="VQK73" s="1455"/>
      <c r="VQL73" s="666"/>
      <c r="VQM73" s="666"/>
      <c r="VQN73" s="666"/>
      <c r="VQO73" s="666"/>
      <c r="VQP73" s="666"/>
      <c r="VQQ73" s="666"/>
      <c r="VQR73" s="666"/>
      <c r="VQS73" s="666"/>
      <c r="VQT73" s="666"/>
      <c r="VQU73" s="1453"/>
      <c r="VQV73" s="1453"/>
      <c r="VQW73" s="1453"/>
      <c r="VQX73" s="1454"/>
      <c r="VQY73" s="666"/>
      <c r="VQZ73" s="666"/>
      <c r="VRA73" s="666"/>
      <c r="VRB73" s="1455"/>
      <c r="VRC73" s="666"/>
      <c r="VRD73" s="666"/>
      <c r="VRE73" s="666"/>
      <c r="VRF73" s="666"/>
      <c r="VRG73" s="666"/>
      <c r="VRH73" s="666"/>
      <c r="VRI73" s="666"/>
      <c r="VRJ73" s="666"/>
      <c r="VRK73" s="666"/>
      <c r="VRL73" s="1453"/>
      <c r="VRM73" s="1453"/>
      <c r="VRN73" s="1453"/>
      <c r="VRO73" s="1454"/>
      <c r="VRP73" s="666"/>
      <c r="VRQ73" s="666"/>
      <c r="VRR73" s="666"/>
      <c r="VRS73" s="1455"/>
      <c r="VRT73" s="666"/>
      <c r="VRU73" s="666"/>
      <c r="VRV73" s="666"/>
      <c r="VRW73" s="666"/>
      <c r="VRX73" s="666"/>
      <c r="VRY73" s="666"/>
      <c r="VRZ73" s="666"/>
      <c r="VSA73" s="666"/>
      <c r="VSB73" s="666"/>
      <c r="VSC73" s="1453"/>
      <c r="VSD73" s="1453"/>
      <c r="VSE73" s="1453"/>
      <c r="VSF73" s="1454"/>
      <c r="VSG73" s="666"/>
      <c r="VSH73" s="666"/>
      <c r="VSI73" s="666"/>
      <c r="VSJ73" s="1455"/>
      <c r="VSK73" s="666"/>
      <c r="VSL73" s="666"/>
      <c r="VSM73" s="666"/>
      <c r="VSN73" s="666"/>
      <c r="VSO73" s="666"/>
      <c r="VSP73" s="666"/>
      <c r="VSQ73" s="666"/>
      <c r="VSR73" s="666"/>
      <c r="VSS73" s="666"/>
      <c r="VST73" s="1453"/>
      <c r="VSU73" s="1453"/>
      <c r="VSV73" s="1453"/>
      <c r="VSW73" s="1454"/>
      <c r="VSX73" s="666"/>
      <c r="VSY73" s="666"/>
      <c r="VSZ73" s="666"/>
      <c r="VTA73" s="1455"/>
      <c r="VTB73" s="666"/>
      <c r="VTC73" s="666"/>
      <c r="VTD73" s="666"/>
      <c r="VTE73" s="666"/>
      <c r="VTF73" s="666"/>
      <c r="VTG73" s="666"/>
      <c r="VTH73" s="666"/>
      <c r="VTI73" s="666"/>
      <c r="VTJ73" s="666"/>
      <c r="VTK73" s="1453"/>
      <c r="VTL73" s="1453"/>
      <c r="VTM73" s="1453"/>
      <c r="VTN73" s="1454"/>
      <c r="VTO73" s="666"/>
      <c r="VTP73" s="666"/>
      <c r="VTQ73" s="666"/>
      <c r="VTR73" s="1455"/>
      <c r="VTS73" s="666"/>
      <c r="VTT73" s="666"/>
      <c r="VTU73" s="666"/>
      <c r="VTV73" s="666"/>
      <c r="VTW73" s="666"/>
      <c r="VTX73" s="666"/>
      <c r="VTY73" s="666"/>
      <c r="VTZ73" s="666"/>
      <c r="VUA73" s="666"/>
      <c r="VUB73" s="1453"/>
      <c r="VUC73" s="1453"/>
      <c r="VUD73" s="1453"/>
      <c r="VUE73" s="1454"/>
      <c r="VUF73" s="666"/>
      <c r="VUG73" s="666"/>
      <c r="VUH73" s="666"/>
      <c r="VUI73" s="1455"/>
      <c r="VUJ73" s="666"/>
      <c r="VUK73" s="666"/>
      <c r="VUL73" s="666"/>
      <c r="VUM73" s="666"/>
      <c r="VUN73" s="666"/>
      <c r="VUO73" s="666"/>
      <c r="VUP73" s="666"/>
      <c r="VUQ73" s="666"/>
      <c r="VUR73" s="666"/>
      <c r="VUS73" s="1453"/>
      <c r="VUT73" s="1453"/>
      <c r="VUU73" s="1453"/>
      <c r="VUV73" s="1454"/>
      <c r="VUW73" s="666"/>
      <c r="VUX73" s="666"/>
      <c r="VUY73" s="666"/>
      <c r="VUZ73" s="1455"/>
      <c r="VVA73" s="666"/>
      <c r="VVB73" s="666"/>
      <c r="VVC73" s="666"/>
      <c r="VVD73" s="666"/>
      <c r="VVE73" s="666"/>
      <c r="VVF73" s="666"/>
      <c r="VVG73" s="666"/>
      <c r="VVH73" s="666"/>
      <c r="VVI73" s="666"/>
      <c r="VVJ73" s="1453"/>
      <c r="VVK73" s="1453"/>
      <c r="VVL73" s="1453"/>
      <c r="VVM73" s="1454"/>
      <c r="VVN73" s="666"/>
      <c r="VVO73" s="666"/>
      <c r="VVP73" s="666"/>
      <c r="VVQ73" s="1455"/>
      <c r="VVR73" s="666"/>
      <c r="VVS73" s="666"/>
      <c r="VVT73" s="666"/>
      <c r="VVU73" s="666"/>
      <c r="VVV73" s="666"/>
      <c r="VVW73" s="666"/>
      <c r="VVX73" s="666"/>
      <c r="VVY73" s="666"/>
      <c r="VVZ73" s="666"/>
      <c r="VWA73" s="1453"/>
      <c r="VWB73" s="1453"/>
      <c r="VWC73" s="1453"/>
      <c r="VWD73" s="1454"/>
      <c r="VWE73" s="666"/>
      <c r="VWF73" s="666"/>
      <c r="VWG73" s="666"/>
      <c r="VWH73" s="1455"/>
      <c r="VWI73" s="666"/>
      <c r="VWJ73" s="666"/>
      <c r="VWK73" s="666"/>
      <c r="VWL73" s="666"/>
      <c r="VWM73" s="666"/>
      <c r="VWN73" s="666"/>
      <c r="VWO73" s="666"/>
      <c r="VWP73" s="666"/>
      <c r="VWQ73" s="666"/>
      <c r="VWR73" s="1453"/>
      <c r="VWS73" s="1453"/>
      <c r="VWT73" s="1453"/>
      <c r="VWU73" s="1454"/>
      <c r="VWV73" s="666"/>
      <c r="VWW73" s="666"/>
      <c r="VWX73" s="666"/>
      <c r="VWY73" s="1455"/>
      <c r="VWZ73" s="666"/>
      <c r="VXA73" s="666"/>
      <c r="VXB73" s="666"/>
      <c r="VXC73" s="666"/>
      <c r="VXD73" s="666"/>
      <c r="VXE73" s="666"/>
      <c r="VXF73" s="666"/>
      <c r="VXG73" s="666"/>
      <c r="VXH73" s="666"/>
      <c r="VXI73" s="1453"/>
      <c r="VXJ73" s="1453"/>
      <c r="VXK73" s="1453"/>
      <c r="VXL73" s="1454"/>
      <c r="VXM73" s="666"/>
      <c r="VXN73" s="666"/>
      <c r="VXO73" s="666"/>
      <c r="VXP73" s="1455"/>
      <c r="VXQ73" s="666"/>
      <c r="VXR73" s="666"/>
      <c r="VXS73" s="666"/>
      <c r="VXT73" s="666"/>
      <c r="VXU73" s="666"/>
      <c r="VXV73" s="666"/>
      <c r="VXW73" s="666"/>
      <c r="VXX73" s="666"/>
      <c r="VXY73" s="666"/>
      <c r="VXZ73" s="1453"/>
      <c r="VYA73" s="1453"/>
      <c r="VYB73" s="1453"/>
      <c r="VYC73" s="1454"/>
      <c r="VYD73" s="666"/>
      <c r="VYE73" s="666"/>
      <c r="VYF73" s="666"/>
      <c r="VYG73" s="1455"/>
      <c r="VYH73" s="666"/>
      <c r="VYI73" s="666"/>
      <c r="VYJ73" s="666"/>
      <c r="VYK73" s="666"/>
      <c r="VYL73" s="666"/>
      <c r="VYM73" s="666"/>
      <c r="VYN73" s="666"/>
      <c r="VYO73" s="666"/>
      <c r="VYP73" s="666"/>
      <c r="VYQ73" s="1453"/>
      <c r="VYR73" s="1453"/>
      <c r="VYS73" s="1453"/>
      <c r="VYT73" s="1454"/>
      <c r="VYU73" s="666"/>
      <c r="VYV73" s="666"/>
      <c r="VYW73" s="666"/>
      <c r="VYX73" s="1455"/>
      <c r="VYY73" s="666"/>
      <c r="VYZ73" s="666"/>
      <c r="VZA73" s="666"/>
      <c r="VZB73" s="666"/>
      <c r="VZC73" s="666"/>
      <c r="VZD73" s="666"/>
      <c r="VZE73" s="666"/>
      <c r="VZF73" s="666"/>
      <c r="VZG73" s="666"/>
      <c r="VZH73" s="1453"/>
      <c r="VZI73" s="1453"/>
      <c r="VZJ73" s="1453"/>
      <c r="VZK73" s="1454"/>
      <c r="VZL73" s="666"/>
      <c r="VZM73" s="666"/>
      <c r="VZN73" s="666"/>
      <c r="VZO73" s="1455"/>
      <c r="VZP73" s="666"/>
      <c r="VZQ73" s="666"/>
      <c r="VZR73" s="666"/>
      <c r="VZS73" s="666"/>
      <c r="VZT73" s="666"/>
      <c r="VZU73" s="666"/>
      <c r="VZV73" s="666"/>
      <c r="VZW73" s="666"/>
      <c r="VZX73" s="666"/>
      <c r="VZY73" s="1453"/>
      <c r="VZZ73" s="1453"/>
      <c r="WAA73" s="1453"/>
      <c r="WAB73" s="1454"/>
      <c r="WAC73" s="666"/>
      <c r="WAD73" s="666"/>
      <c r="WAE73" s="666"/>
      <c r="WAF73" s="1455"/>
      <c r="WAG73" s="666"/>
      <c r="WAH73" s="666"/>
      <c r="WAI73" s="666"/>
      <c r="WAJ73" s="666"/>
      <c r="WAK73" s="666"/>
      <c r="WAL73" s="666"/>
      <c r="WAM73" s="666"/>
      <c r="WAN73" s="666"/>
      <c r="WAO73" s="666"/>
      <c r="WAP73" s="1453"/>
      <c r="WAQ73" s="1453"/>
      <c r="WAR73" s="1453"/>
      <c r="WAS73" s="1454"/>
      <c r="WAT73" s="666"/>
      <c r="WAU73" s="666"/>
      <c r="WAV73" s="666"/>
      <c r="WAW73" s="1455"/>
      <c r="WAX73" s="666"/>
      <c r="WAY73" s="666"/>
      <c r="WAZ73" s="666"/>
      <c r="WBA73" s="666"/>
      <c r="WBB73" s="666"/>
      <c r="WBC73" s="666"/>
      <c r="WBD73" s="666"/>
      <c r="WBE73" s="666"/>
      <c r="WBF73" s="666"/>
      <c r="WBG73" s="1453"/>
      <c r="WBH73" s="1453"/>
      <c r="WBI73" s="1453"/>
      <c r="WBJ73" s="1454"/>
      <c r="WBK73" s="666"/>
      <c r="WBL73" s="666"/>
      <c r="WBM73" s="666"/>
      <c r="WBN73" s="1455"/>
      <c r="WBO73" s="666"/>
      <c r="WBP73" s="666"/>
      <c r="WBQ73" s="666"/>
      <c r="WBR73" s="666"/>
      <c r="WBS73" s="666"/>
      <c r="WBT73" s="666"/>
      <c r="WBU73" s="666"/>
      <c r="WBV73" s="666"/>
      <c r="WBW73" s="666"/>
      <c r="WBX73" s="1453"/>
      <c r="WBY73" s="1453"/>
      <c r="WBZ73" s="1453"/>
      <c r="WCA73" s="1454"/>
      <c r="WCB73" s="666"/>
      <c r="WCC73" s="666"/>
      <c r="WCD73" s="666"/>
      <c r="WCE73" s="1455"/>
      <c r="WCF73" s="666"/>
      <c r="WCG73" s="666"/>
      <c r="WCH73" s="666"/>
      <c r="WCI73" s="666"/>
      <c r="WCJ73" s="666"/>
      <c r="WCK73" s="666"/>
      <c r="WCL73" s="666"/>
      <c r="WCM73" s="666"/>
      <c r="WCN73" s="666"/>
      <c r="WCO73" s="1453"/>
      <c r="WCP73" s="1453"/>
      <c r="WCQ73" s="1453"/>
      <c r="WCR73" s="1454"/>
      <c r="WCS73" s="666"/>
      <c r="WCT73" s="666"/>
      <c r="WCU73" s="666"/>
      <c r="WCV73" s="1455"/>
      <c r="WCW73" s="666"/>
      <c r="WCX73" s="666"/>
      <c r="WCY73" s="666"/>
      <c r="WCZ73" s="666"/>
      <c r="WDA73" s="666"/>
      <c r="WDB73" s="666"/>
      <c r="WDC73" s="666"/>
      <c r="WDD73" s="666"/>
      <c r="WDE73" s="666"/>
      <c r="WDF73" s="1453"/>
      <c r="WDG73" s="1453"/>
      <c r="WDH73" s="1453"/>
      <c r="WDI73" s="1454"/>
      <c r="WDJ73" s="666"/>
      <c r="WDK73" s="666"/>
      <c r="WDL73" s="666"/>
      <c r="WDM73" s="1455"/>
      <c r="WDN73" s="666"/>
      <c r="WDO73" s="666"/>
      <c r="WDP73" s="666"/>
      <c r="WDQ73" s="666"/>
      <c r="WDR73" s="666"/>
      <c r="WDS73" s="666"/>
      <c r="WDT73" s="666"/>
      <c r="WDU73" s="666"/>
      <c r="WDV73" s="666"/>
      <c r="WDW73" s="1453"/>
      <c r="WDX73" s="1453"/>
      <c r="WDY73" s="1453"/>
      <c r="WDZ73" s="1454"/>
      <c r="WEA73" s="666"/>
      <c r="WEB73" s="666"/>
      <c r="WEC73" s="666"/>
      <c r="WED73" s="1455"/>
      <c r="WEE73" s="666"/>
      <c r="WEF73" s="666"/>
      <c r="WEG73" s="666"/>
      <c r="WEH73" s="666"/>
      <c r="WEI73" s="666"/>
      <c r="WEJ73" s="666"/>
      <c r="WEK73" s="666"/>
      <c r="WEL73" s="666"/>
      <c r="WEM73" s="666"/>
      <c r="WEN73" s="1453"/>
      <c r="WEO73" s="1453"/>
      <c r="WEP73" s="1453"/>
      <c r="WEQ73" s="1454"/>
      <c r="WER73" s="666"/>
      <c r="WES73" s="666"/>
      <c r="WET73" s="666"/>
      <c r="WEU73" s="1455"/>
      <c r="WEV73" s="666"/>
      <c r="WEW73" s="666"/>
      <c r="WEX73" s="666"/>
      <c r="WEY73" s="666"/>
      <c r="WEZ73" s="666"/>
      <c r="WFA73" s="666"/>
      <c r="WFB73" s="666"/>
      <c r="WFC73" s="666"/>
      <c r="WFD73" s="666"/>
      <c r="WFE73" s="1453"/>
      <c r="WFF73" s="1453"/>
      <c r="WFG73" s="1453"/>
      <c r="WFH73" s="1454"/>
      <c r="WFI73" s="666"/>
      <c r="WFJ73" s="666"/>
      <c r="WFK73" s="666"/>
      <c r="WFL73" s="1455"/>
      <c r="WFM73" s="666"/>
      <c r="WFN73" s="666"/>
      <c r="WFO73" s="666"/>
      <c r="WFP73" s="666"/>
      <c r="WFQ73" s="666"/>
      <c r="WFR73" s="666"/>
      <c r="WFS73" s="666"/>
      <c r="WFT73" s="666"/>
      <c r="WFU73" s="666"/>
      <c r="WFV73" s="1453"/>
      <c r="WFW73" s="1453"/>
      <c r="WFX73" s="1453"/>
      <c r="WFY73" s="1454"/>
      <c r="WFZ73" s="666"/>
      <c r="WGA73" s="666"/>
      <c r="WGB73" s="666"/>
      <c r="WGC73" s="1455"/>
      <c r="WGD73" s="666"/>
      <c r="WGE73" s="666"/>
      <c r="WGF73" s="666"/>
      <c r="WGG73" s="666"/>
      <c r="WGH73" s="666"/>
      <c r="WGI73" s="666"/>
      <c r="WGJ73" s="666"/>
      <c r="WGK73" s="666"/>
      <c r="WGL73" s="666"/>
      <c r="WGM73" s="1453"/>
      <c r="WGN73" s="1453"/>
      <c r="WGO73" s="1453"/>
      <c r="WGP73" s="1454"/>
      <c r="WGQ73" s="666"/>
      <c r="WGR73" s="666"/>
      <c r="WGS73" s="666"/>
      <c r="WGT73" s="1455"/>
      <c r="WGU73" s="666"/>
      <c r="WGV73" s="666"/>
      <c r="WGW73" s="666"/>
      <c r="WGX73" s="666"/>
      <c r="WGY73" s="666"/>
      <c r="WGZ73" s="666"/>
      <c r="WHA73" s="666"/>
      <c r="WHB73" s="666"/>
      <c r="WHC73" s="666"/>
      <c r="WHD73" s="1453"/>
      <c r="WHE73" s="1453"/>
      <c r="WHF73" s="1453"/>
      <c r="WHG73" s="1454"/>
      <c r="WHH73" s="666"/>
      <c r="WHI73" s="666"/>
      <c r="WHJ73" s="666"/>
      <c r="WHK73" s="1455"/>
      <c r="WHL73" s="666"/>
      <c r="WHM73" s="666"/>
      <c r="WHN73" s="666"/>
      <c r="WHO73" s="666"/>
      <c r="WHP73" s="666"/>
      <c r="WHQ73" s="666"/>
      <c r="WHR73" s="666"/>
      <c r="WHS73" s="666"/>
      <c r="WHT73" s="666"/>
      <c r="WHU73" s="1453"/>
      <c r="WHV73" s="1453"/>
      <c r="WHW73" s="1453"/>
      <c r="WHX73" s="1454"/>
      <c r="WHY73" s="666"/>
      <c r="WHZ73" s="666"/>
      <c r="WIA73" s="666"/>
      <c r="WIB73" s="1455"/>
      <c r="WIC73" s="666"/>
      <c r="WID73" s="666"/>
      <c r="WIE73" s="666"/>
      <c r="WIF73" s="666"/>
      <c r="WIG73" s="666"/>
      <c r="WIH73" s="666"/>
      <c r="WII73" s="666"/>
      <c r="WIJ73" s="666"/>
      <c r="WIK73" s="666"/>
      <c r="WIL73" s="1453"/>
      <c r="WIM73" s="1453"/>
      <c r="WIN73" s="1453"/>
      <c r="WIO73" s="1454"/>
      <c r="WIP73" s="666"/>
      <c r="WIQ73" s="666"/>
      <c r="WIR73" s="666"/>
      <c r="WIS73" s="1455"/>
      <c r="WIT73" s="666"/>
      <c r="WIU73" s="666"/>
      <c r="WIV73" s="666"/>
      <c r="WIW73" s="666"/>
      <c r="WIX73" s="666"/>
      <c r="WIY73" s="666"/>
      <c r="WIZ73" s="666"/>
      <c r="WJA73" s="666"/>
      <c r="WJB73" s="666"/>
      <c r="WJC73" s="1453"/>
      <c r="WJD73" s="1453"/>
      <c r="WJE73" s="1453"/>
      <c r="WJF73" s="1454"/>
      <c r="WJG73" s="666"/>
      <c r="WJH73" s="666"/>
      <c r="WJI73" s="666"/>
      <c r="WJJ73" s="1455"/>
      <c r="WJK73" s="666"/>
      <c r="WJL73" s="666"/>
      <c r="WJM73" s="666"/>
      <c r="WJN73" s="666"/>
      <c r="WJO73" s="666"/>
      <c r="WJP73" s="666"/>
      <c r="WJQ73" s="666"/>
      <c r="WJR73" s="666"/>
      <c r="WJS73" s="666"/>
      <c r="WJT73" s="1453"/>
      <c r="WJU73" s="1453"/>
      <c r="WJV73" s="1453"/>
      <c r="WJW73" s="1454"/>
      <c r="WJX73" s="666"/>
      <c r="WJY73" s="666"/>
      <c r="WJZ73" s="666"/>
      <c r="WKA73" s="1455"/>
      <c r="WKB73" s="666"/>
      <c r="WKC73" s="666"/>
      <c r="WKD73" s="666"/>
      <c r="WKE73" s="666"/>
      <c r="WKF73" s="666"/>
      <c r="WKG73" s="666"/>
      <c r="WKH73" s="666"/>
      <c r="WKI73" s="666"/>
      <c r="WKJ73" s="666"/>
      <c r="WKK73" s="1453"/>
      <c r="WKL73" s="1453"/>
      <c r="WKM73" s="1453"/>
      <c r="WKN73" s="1454"/>
      <c r="WKO73" s="666"/>
      <c r="WKP73" s="666"/>
      <c r="WKQ73" s="666"/>
      <c r="WKR73" s="1455"/>
      <c r="WKS73" s="666"/>
      <c r="WKT73" s="666"/>
      <c r="WKU73" s="666"/>
      <c r="WKV73" s="666"/>
      <c r="WKW73" s="666"/>
      <c r="WKX73" s="666"/>
      <c r="WKY73" s="666"/>
      <c r="WKZ73" s="666"/>
      <c r="WLA73" s="666"/>
      <c r="WLB73" s="1453"/>
      <c r="WLC73" s="1453"/>
      <c r="WLD73" s="1453"/>
      <c r="WLE73" s="1454"/>
      <c r="WLF73" s="666"/>
      <c r="WLG73" s="666"/>
      <c r="WLH73" s="666"/>
      <c r="WLI73" s="1455"/>
      <c r="WLJ73" s="666"/>
      <c r="WLK73" s="666"/>
      <c r="WLL73" s="666"/>
      <c r="WLM73" s="666"/>
      <c r="WLN73" s="666"/>
      <c r="WLO73" s="666"/>
      <c r="WLP73" s="666"/>
      <c r="WLQ73" s="666"/>
      <c r="WLR73" s="666"/>
      <c r="WLS73" s="1453"/>
      <c r="WLT73" s="1453"/>
      <c r="WLU73" s="1453"/>
      <c r="WLV73" s="1454"/>
      <c r="WLW73" s="666"/>
      <c r="WLX73" s="666"/>
      <c r="WLY73" s="666"/>
      <c r="WLZ73" s="1455"/>
      <c r="WMA73" s="666"/>
      <c r="WMB73" s="666"/>
      <c r="WMC73" s="666"/>
      <c r="WMD73" s="666"/>
      <c r="WME73" s="666"/>
      <c r="WMF73" s="666"/>
      <c r="WMG73" s="666"/>
      <c r="WMH73" s="666"/>
      <c r="WMI73" s="666"/>
      <c r="WMJ73" s="1453"/>
      <c r="WMK73" s="1453"/>
      <c r="WML73" s="1453"/>
      <c r="WMM73" s="1454"/>
      <c r="WMN73" s="666"/>
      <c r="WMO73" s="666"/>
      <c r="WMP73" s="666"/>
      <c r="WMQ73" s="1455"/>
      <c r="WMR73" s="666"/>
      <c r="WMS73" s="666"/>
      <c r="WMT73" s="666"/>
      <c r="WMU73" s="666"/>
      <c r="WMV73" s="666"/>
      <c r="WMW73" s="666"/>
      <c r="WMX73" s="666"/>
      <c r="WMY73" s="666"/>
      <c r="WMZ73" s="666"/>
      <c r="WNA73" s="1453"/>
      <c r="WNB73" s="1453"/>
      <c r="WNC73" s="1453"/>
      <c r="WND73" s="1454"/>
      <c r="WNE73" s="666"/>
      <c r="WNF73" s="666"/>
      <c r="WNG73" s="666"/>
      <c r="WNH73" s="1455"/>
      <c r="WNI73" s="666"/>
      <c r="WNJ73" s="666"/>
      <c r="WNK73" s="666"/>
      <c r="WNL73" s="666"/>
      <c r="WNM73" s="666"/>
      <c r="WNN73" s="666"/>
      <c r="WNO73" s="666"/>
      <c r="WNP73" s="666"/>
      <c r="WNQ73" s="666"/>
      <c r="WNR73" s="1453"/>
      <c r="WNS73" s="1453"/>
      <c r="WNT73" s="1453"/>
      <c r="WNU73" s="1454"/>
      <c r="WNV73" s="666"/>
      <c r="WNW73" s="666"/>
      <c r="WNX73" s="666"/>
      <c r="WNY73" s="1455"/>
      <c r="WNZ73" s="666"/>
      <c r="WOA73" s="666"/>
      <c r="WOB73" s="666"/>
      <c r="WOC73" s="666"/>
      <c r="WOD73" s="666"/>
      <c r="WOE73" s="666"/>
      <c r="WOF73" s="666"/>
      <c r="WOG73" s="666"/>
      <c r="WOH73" s="666"/>
      <c r="WOI73" s="1453"/>
      <c r="WOJ73" s="1453"/>
      <c r="WOK73" s="1453"/>
      <c r="WOL73" s="1454"/>
      <c r="WOM73" s="666"/>
      <c r="WON73" s="666"/>
      <c r="WOO73" s="666"/>
      <c r="WOP73" s="1455"/>
      <c r="WOQ73" s="666"/>
      <c r="WOR73" s="666"/>
      <c r="WOS73" s="666"/>
      <c r="WOT73" s="666"/>
      <c r="WOU73" s="666"/>
      <c r="WOV73" s="666"/>
      <c r="WOW73" s="666"/>
      <c r="WOX73" s="666"/>
      <c r="WOY73" s="666"/>
      <c r="WOZ73" s="1453"/>
      <c r="WPA73" s="1453"/>
      <c r="WPB73" s="1453"/>
      <c r="WPC73" s="1454"/>
      <c r="WPD73" s="666"/>
      <c r="WPE73" s="666"/>
      <c r="WPF73" s="666"/>
      <c r="WPG73" s="1455"/>
      <c r="WPH73" s="666"/>
      <c r="WPI73" s="666"/>
      <c r="WPJ73" s="666"/>
      <c r="WPK73" s="666"/>
      <c r="WPL73" s="666"/>
      <c r="WPM73" s="666"/>
      <c r="WPN73" s="666"/>
      <c r="WPO73" s="666"/>
      <c r="WPP73" s="666"/>
      <c r="WPQ73" s="1453"/>
      <c r="WPR73" s="1453"/>
      <c r="WPS73" s="1453"/>
      <c r="WPT73" s="1454"/>
      <c r="WPU73" s="666"/>
      <c r="WPV73" s="666"/>
      <c r="WPW73" s="666"/>
      <c r="WPX73" s="1455"/>
      <c r="WPY73" s="666"/>
      <c r="WPZ73" s="666"/>
      <c r="WQA73" s="666"/>
      <c r="WQB73" s="666"/>
      <c r="WQC73" s="666"/>
      <c r="WQD73" s="666"/>
      <c r="WQE73" s="666"/>
      <c r="WQF73" s="666"/>
      <c r="WQG73" s="666"/>
      <c r="WQH73" s="1453"/>
      <c r="WQI73" s="1453"/>
      <c r="WQJ73" s="1453"/>
      <c r="WQK73" s="1454"/>
      <c r="WQL73" s="666"/>
      <c r="WQM73" s="666"/>
      <c r="WQN73" s="666"/>
      <c r="WQO73" s="1455"/>
      <c r="WQP73" s="666"/>
      <c r="WQQ73" s="666"/>
      <c r="WQR73" s="666"/>
      <c r="WQS73" s="666"/>
      <c r="WQT73" s="666"/>
      <c r="WQU73" s="666"/>
      <c r="WQV73" s="666"/>
      <c r="WQW73" s="666"/>
      <c r="WQX73" s="666"/>
      <c r="WQY73" s="1453"/>
      <c r="WQZ73" s="1453"/>
      <c r="WRA73" s="1453"/>
      <c r="WRB73" s="1454"/>
      <c r="WRC73" s="666"/>
      <c r="WRD73" s="666"/>
      <c r="WRE73" s="666"/>
      <c r="WRF73" s="1455"/>
      <c r="WRG73" s="666"/>
      <c r="WRH73" s="666"/>
      <c r="WRI73" s="666"/>
      <c r="WRJ73" s="666"/>
      <c r="WRK73" s="666"/>
      <c r="WRL73" s="666"/>
      <c r="WRM73" s="666"/>
      <c r="WRN73" s="666"/>
      <c r="WRO73" s="666"/>
      <c r="WRP73" s="1453"/>
      <c r="WRQ73" s="1453"/>
      <c r="WRR73" s="1453"/>
      <c r="WRS73" s="1454"/>
      <c r="WRT73" s="666"/>
      <c r="WRU73" s="666"/>
      <c r="WRV73" s="666"/>
      <c r="WRW73" s="1455"/>
      <c r="WRX73" s="666"/>
      <c r="WRY73" s="666"/>
      <c r="WRZ73" s="666"/>
      <c r="WSA73" s="666"/>
      <c r="WSB73" s="666"/>
      <c r="WSC73" s="666"/>
      <c r="WSD73" s="666"/>
      <c r="WSE73" s="666"/>
      <c r="WSF73" s="666"/>
      <c r="WSG73" s="1453"/>
      <c r="WSH73" s="1453"/>
      <c r="WSI73" s="1453"/>
      <c r="WSJ73" s="1454"/>
      <c r="WSK73" s="666"/>
      <c r="WSL73" s="666"/>
      <c r="WSM73" s="666"/>
      <c r="WSN73" s="1455"/>
      <c r="WSO73" s="666"/>
      <c r="WSP73" s="666"/>
      <c r="WSQ73" s="666"/>
      <c r="WSR73" s="666"/>
      <c r="WSS73" s="666"/>
      <c r="WST73" s="666"/>
      <c r="WSU73" s="666"/>
      <c r="WSV73" s="666"/>
      <c r="WSW73" s="666"/>
      <c r="WSX73" s="1453"/>
      <c r="WSY73" s="1453"/>
      <c r="WSZ73" s="1453"/>
      <c r="WTA73" s="1454"/>
      <c r="WTB73" s="666"/>
      <c r="WTC73" s="666"/>
      <c r="WTD73" s="666"/>
      <c r="WTE73" s="1455"/>
      <c r="WTF73" s="666"/>
      <c r="WTG73" s="666"/>
      <c r="WTH73" s="666"/>
      <c r="WTI73" s="666"/>
      <c r="WTJ73" s="666"/>
      <c r="WTK73" s="666"/>
      <c r="WTL73" s="666"/>
      <c r="WTM73" s="666"/>
      <c r="WTN73" s="666"/>
      <c r="WTO73" s="1453"/>
      <c r="WTP73" s="1453"/>
      <c r="WTQ73" s="1453"/>
      <c r="WTR73" s="1454"/>
      <c r="WTS73" s="666"/>
      <c r="WTT73" s="666"/>
      <c r="WTU73" s="666"/>
      <c r="WTV73" s="1455"/>
      <c r="WTW73" s="666"/>
      <c r="WTX73" s="666"/>
      <c r="WTY73" s="666"/>
      <c r="WTZ73" s="666"/>
      <c r="WUA73" s="666"/>
      <c r="WUB73" s="666"/>
      <c r="WUC73" s="666"/>
      <c r="WUD73" s="666"/>
      <c r="WUE73" s="666"/>
      <c r="WUF73" s="1453"/>
      <c r="WUG73" s="1453"/>
      <c r="WUH73" s="1453"/>
      <c r="WUI73" s="1454"/>
      <c r="WUJ73" s="666"/>
      <c r="WUK73" s="666"/>
      <c r="WUL73" s="666"/>
      <c r="WUM73" s="1455"/>
      <c r="WUN73" s="666"/>
      <c r="WUO73" s="666"/>
      <c r="WUP73" s="666"/>
      <c r="WUQ73" s="666"/>
      <c r="WUR73" s="666"/>
      <c r="WUS73" s="666"/>
      <c r="WUT73" s="666"/>
      <c r="WUU73" s="666"/>
      <c r="WUV73" s="666"/>
      <c r="WUW73" s="1453"/>
      <c r="WUX73" s="1453"/>
      <c r="WUY73" s="1453"/>
      <c r="WUZ73" s="1454"/>
      <c r="WVA73" s="666"/>
      <c r="WVB73" s="666"/>
      <c r="WVC73" s="666"/>
      <c r="WVD73" s="1455"/>
      <c r="WVE73" s="666"/>
      <c r="WVF73" s="666"/>
      <c r="WVG73" s="666"/>
      <c r="WVH73" s="666"/>
      <c r="WVI73" s="666"/>
      <c r="WVJ73" s="666"/>
      <c r="WVK73" s="666"/>
      <c r="WVL73" s="666"/>
      <c r="WVM73" s="666"/>
      <c r="WVN73" s="1453"/>
      <c r="WVO73" s="1453"/>
      <c r="WVP73" s="1453"/>
      <c r="WVQ73" s="1454"/>
      <c r="WVR73" s="666"/>
      <c r="WVS73" s="666"/>
      <c r="WVT73" s="666"/>
      <c r="WVU73" s="1455"/>
      <c r="WVV73" s="666"/>
      <c r="WVW73" s="666"/>
      <c r="WVX73" s="666"/>
      <c r="WVY73" s="666"/>
      <c r="WVZ73" s="666"/>
      <c r="WWA73" s="666"/>
      <c r="WWB73" s="666"/>
      <c r="WWC73" s="666"/>
      <c r="WWD73" s="666"/>
      <c r="WWE73" s="1453"/>
      <c r="WWF73" s="1453"/>
      <c r="WWG73" s="1453"/>
      <c r="WWH73" s="1454"/>
      <c r="WWI73" s="666"/>
      <c r="WWJ73" s="666"/>
      <c r="WWK73" s="666"/>
      <c r="WWL73" s="1455"/>
      <c r="WWM73" s="666"/>
      <c r="WWN73" s="666"/>
      <c r="WWO73" s="666"/>
      <c r="WWP73" s="666"/>
      <c r="WWQ73" s="666"/>
      <c r="WWR73" s="666"/>
      <c r="WWS73" s="666"/>
      <c r="WWT73" s="666"/>
      <c r="WWU73" s="666"/>
      <c r="WWV73" s="1453"/>
      <c r="WWW73" s="1453"/>
      <c r="WWX73" s="1453"/>
      <c r="WWY73" s="1454"/>
      <c r="WWZ73" s="666"/>
      <c r="WXA73" s="666"/>
      <c r="WXB73" s="666"/>
      <c r="WXC73" s="1455"/>
      <c r="WXD73" s="666"/>
      <c r="WXE73" s="666"/>
      <c r="WXF73" s="666"/>
      <c r="WXG73" s="666"/>
      <c r="WXH73" s="666"/>
      <c r="WXI73" s="666"/>
      <c r="WXJ73" s="666"/>
      <c r="WXK73" s="666"/>
      <c r="WXL73" s="666"/>
      <c r="WXM73" s="1453"/>
      <c r="WXN73" s="1453"/>
      <c r="WXO73" s="1453"/>
      <c r="WXP73" s="1454"/>
      <c r="WXQ73" s="666"/>
      <c r="WXR73" s="666"/>
      <c r="WXS73" s="666"/>
      <c r="WXT73" s="1455"/>
      <c r="WXU73" s="666"/>
      <c r="WXV73" s="666"/>
      <c r="WXW73" s="666"/>
      <c r="WXX73" s="666"/>
      <c r="WXY73" s="666"/>
      <c r="WXZ73" s="666"/>
      <c r="WYA73" s="666"/>
      <c r="WYB73" s="666"/>
      <c r="WYC73" s="666"/>
      <c r="WYD73" s="1453"/>
      <c r="WYE73" s="1453"/>
      <c r="WYF73" s="1453"/>
      <c r="WYG73" s="1454"/>
      <c r="WYH73" s="666"/>
      <c r="WYI73" s="666"/>
      <c r="WYJ73" s="666"/>
      <c r="WYK73" s="1455"/>
      <c r="WYL73" s="666"/>
      <c r="WYM73" s="666"/>
      <c r="WYN73" s="666"/>
      <c r="WYO73" s="666"/>
      <c r="WYP73" s="666"/>
      <c r="WYQ73" s="666"/>
      <c r="WYR73" s="666"/>
      <c r="WYS73" s="666"/>
      <c r="WYT73" s="666"/>
      <c r="WYU73" s="1453"/>
      <c r="WYV73" s="1453"/>
      <c r="WYW73" s="1453"/>
      <c r="WYX73" s="1454"/>
      <c r="WYY73" s="666"/>
      <c r="WYZ73" s="666"/>
      <c r="WZA73" s="666"/>
      <c r="WZB73" s="1455"/>
      <c r="WZC73" s="666"/>
      <c r="WZD73" s="666"/>
      <c r="WZE73" s="666"/>
      <c r="WZF73" s="666"/>
      <c r="WZG73" s="666"/>
      <c r="WZH73" s="666"/>
      <c r="WZI73" s="666"/>
      <c r="WZJ73" s="666"/>
      <c r="WZK73" s="666"/>
      <c r="WZL73" s="1453"/>
      <c r="WZM73" s="1453"/>
      <c r="WZN73" s="1453"/>
      <c r="WZO73" s="1454"/>
      <c r="WZP73" s="666"/>
      <c r="WZQ73" s="666"/>
      <c r="WZR73" s="666"/>
      <c r="WZS73" s="1455"/>
      <c r="WZT73" s="666"/>
      <c r="WZU73" s="666"/>
      <c r="WZV73" s="666"/>
      <c r="WZW73" s="666"/>
      <c r="WZX73" s="666"/>
      <c r="WZY73" s="666"/>
      <c r="WZZ73" s="666"/>
      <c r="XAA73" s="666"/>
      <c r="XAB73" s="666"/>
      <c r="XAC73" s="1453"/>
      <c r="XAD73" s="1453"/>
      <c r="XAE73" s="1453"/>
      <c r="XAF73" s="1454"/>
      <c r="XAG73" s="666"/>
      <c r="XAH73" s="666"/>
      <c r="XAI73" s="666"/>
      <c r="XAJ73" s="1455"/>
      <c r="XAK73" s="666"/>
      <c r="XAL73" s="666"/>
      <c r="XAM73" s="666"/>
      <c r="XAN73" s="666"/>
      <c r="XAO73" s="666"/>
      <c r="XAP73" s="666"/>
      <c r="XAQ73" s="666"/>
      <c r="XAR73" s="666"/>
      <c r="XAS73" s="666"/>
      <c r="XAT73" s="1453"/>
      <c r="XAU73" s="1453"/>
      <c r="XAV73" s="1453"/>
      <c r="XAW73" s="1454"/>
      <c r="XAX73" s="666"/>
      <c r="XAY73" s="666"/>
      <c r="XAZ73" s="666"/>
      <c r="XBA73" s="1455"/>
      <c r="XBB73" s="666"/>
      <c r="XBC73" s="666"/>
      <c r="XBD73" s="666"/>
      <c r="XBE73" s="666"/>
      <c r="XBF73" s="666"/>
      <c r="XBG73" s="666"/>
      <c r="XBH73" s="666"/>
      <c r="XBI73" s="666"/>
      <c r="XBJ73" s="666"/>
      <c r="XBK73" s="1453"/>
      <c r="XBL73" s="1453"/>
      <c r="XBM73" s="1453"/>
      <c r="XBN73" s="1454"/>
      <c r="XBO73" s="666"/>
      <c r="XBP73" s="666"/>
      <c r="XBQ73" s="666"/>
      <c r="XBR73" s="1455"/>
      <c r="XBS73" s="666"/>
      <c r="XBT73" s="666"/>
      <c r="XBU73" s="666"/>
      <c r="XBV73" s="666"/>
      <c r="XBW73" s="666"/>
      <c r="XBX73" s="666"/>
      <c r="XBY73" s="666"/>
      <c r="XBZ73" s="666"/>
      <c r="XCA73" s="666"/>
      <c r="XCB73" s="1453"/>
      <c r="XCC73" s="1453"/>
      <c r="XCD73" s="1453"/>
      <c r="XCE73" s="1454"/>
      <c r="XCF73" s="666"/>
      <c r="XCG73" s="666"/>
      <c r="XCH73" s="666"/>
      <c r="XCI73" s="1455"/>
      <c r="XCJ73" s="666"/>
      <c r="XCK73" s="666"/>
      <c r="XCL73" s="666"/>
      <c r="XCM73" s="666"/>
      <c r="XCN73" s="666"/>
      <c r="XCO73" s="666"/>
      <c r="XCP73" s="666"/>
      <c r="XCQ73" s="666"/>
      <c r="XCR73" s="666"/>
      <c r="XCS73" s="1453"/>
      <c r="XCT73" s="1453"/>
      <c r="XCU73" s="1453"/>
      <c r="XCV73" s="1454"/>
      <c r="XCW73" s="666"/>
      <c r="XCX73" s="666"/>
      <c r="XCY73" s="666"/>
      <c r="XCZ73" s="1455"/>
      <c r="XDA73" s="666"/>
      <c r="XDB73" s="666"/>
      <c r="XDC73" s="666"/>
      <c r="XDD73" s="666"/>
      <c r="XDE73" s="666"/>
      <c r="XDF73" s="666"/>
      <c r="XDG73" s="666"/>
      <c r="XDH73" s="666"/>
      <c r="XDI73" s="666"/>
      <c r="XDJ73" s="1453"/>
      <c r="XDK73" s="1453"/>
      <c r="XDL73" s="1453"/>
      <c r="XDM73" s="1454"/>
      <c r="XDN73" s="666"/>
      <c r="XDO73" s="666"/>
      <c r="XDP73" s="666"/>
      <c r="XDQ73" s="1455"/>
      <c r="XDR73" s="666"/>
      <c r="XDS73" s="666"/>
      <c r="XDT73" s="666"/>
      <c r="XDU73" s="666"/>
      <c r="XDV73" s="666"/>
      <c r="XDW73" s="666"/>
      <c r="XDX73" s="666"/>
      <c r="XDY73" s="666"/>
      <c r="XDZ73" s="666"/>
      <c r="XEA73" s="1453"/>
      <c r="XEB73" s="1453"/>
      <c r="XEC73" s="1453"/>
      <c r="XED73" s="1454"/>
      <c r="XEE73" s="666"/>
      <c r="XEF73" s="666"/>
      <c r="XEG73" s="666"/>
      <c r="XEH73" s="1455"/>
      <c r="XEI73" s="666"/>
      <c r="XEJ73" s="666"/>
      <c r="XEK73" s="666"/>
      <c r="XEL73" s="666"/>
      <c r="XEM73" s="666"/>
      <c r="XEN73" s="666"/>
      <c r="XEO73" s="666"/>
      <c r="XEP73" s="666"/>
      <c r="XEQ73" s="666"/>
      <c r="XER73" s="1453"/>
      <c r="XES73" s="1453"/>
      <c r="XET73" s="1453"/>
      <c r="XEU73" s="1454"/>
      <c r="XEV73" s="666"/>
      <c r="XEW73" s="666"/>
      <c r="XEX73" s="666"/>
      <c r="XEY73" s="1455"/>
      <c r="XEZ73" s="666"/>
      <c r="XFA73" s="666"/>
      <c r="XFB73" s="666"/>
      <c r="XFC73" s="666"/>
      <c r="XFD73" s="666"/>
    </row>
    <row r="74" spans="1:16384" s="48" customFormat="1">
      <c r="A74" s="87" t="s">
        <v>271</v>
      </c>
      <c r="B74" s="88" t="s">
        <v>277</v>
      </c>
      <c r="C74" s="88"/>
      <c r="D74" s="699"/>
      <c r="E74" s="660">
        <f t="shared" si="8"/>
        <v>0</v>
      </c>
      <c r="F74" s="660"/>
      <c r="G74" s="660"/>
      <c r="H74" s="701"/>
      <c r="I74" s="660">
        <v>0</v>
      </c>
      <c r="J74" s="660"/>
      <c r="K74" s="660"/>
      <c r="L74" s="660">
        <v>0</v>
      </c>
      <c r="M74" s="660"/>
      <c r="N74" s="660"/>
      <c r="O74" s="660">
        <v>0</v>
      </c>
      <c r="P74" s="660"/>
      <c r="Q74" s="660"/>
    </row>
    <row r="75" spans="1:16384">
      <c r="A75" s="1453"/>
      <c r="B75" s="1453"/>
      <c r="C75" s="1453"/>
      <c r="D75" s="1454"/>
      <c r="E75" s="666"/>
      <c r="F75" s="666"/>
      <c r="G75" s="666"/>
      <c r="H75" s="1455"/>
      <c r="I75" s="666"/>
      <c r="J75" s="666"/>
      <c r="K75" s="666"/>
      <c r="L75" s="666"/>
      <c r="M75" s="666"/>
      <c r="N75" s="666"/>
      <c r="O75" s="666"/>
      <c r="P75" s="666"/>
      <c r="Q75" s="666"/>
      <c r="R75" s="1453"/>
      <c r="S75" s="1453"/>
      <c r="T75" s="1453"/>
      <c r="U75" s="1454"/>
      <c r="V75" s="666"/>
      <c r="W75" s="666"/>
      <c r="X75" s="666"/>
      <c r="Y75" s="1455"/>
      <c r="Z75" s="666"/>
      <c r="AA75" s="666"/>
      <c r="AB75" s="666"/>
      <c r="AC75" s="666"/>
      <c r="AD75" s="666"/>
      <c r="AE75" s="666"/>
      <c r="AF75" s="666"/>
      <c r="AG75" s="666"/>
      <c r="AH75" s="666"/>
      <c r="AI75" s="1453"/>
      <c r="AJ75" s="1453"/>
      <c r="AK75" s="1453"/>
      <c r="AL75" s="1454"/>
      <c r="AM75" s="666"/>
      <c r="AN75" s="666"/>
      <c r="AO75" s="666"/>
      <c r="AP75" s="1455"/>
      <c r="AQ75" s="666"/>
      <c r="AR75" s="666"/>
      <c r="AS75" s="666"/>
      <c r="AT75" s="666"/>
      <c r="AU75" s="666"/>
      <c r="AV75" s="666"/>
      <c r="AW75" s="666"/>
      <c r="AX75" s="666"/>
      <c r="AY75" s="666"/>
      <c r="AZ75" s="1453"/>
      <c r="BA75" s="1453"/>
      <c r="BB75" s="1453"/>
      <c r="BC75" s="1454"/>
      <c r="BD75" s="666"/>
      <c r="BE75" s="666"/>
      <c r="BF75" s="666"/>
      <c r="BG75" s="1455"/>
      <c r="BH75" s="666"/>
      <c r="BI75" s="666"/>
      <c r="BJ75" s="666"/>
      <c r="BK75" s="666"/>
      <c r="BL75" s="666"/>
      <c r="BM75" s="666"/>
      <c r="BN75" s="666"/>
      <c r="BO75" s="666"/>
      <c r="BP75" s="666"/>
      <c r="BQ75" s="1453"/>
      <c r="BR75" s="1453"/>
      <c r="BS75" s="1453"/>
      <c r="BT75" s="1454"/>
      <c r="BU75" s="666"/>
      <c r="BV75" s="666"/>
      <c r="BW75" s="666"/>
      <c r="BX75" s="1455"/>
      <c r="BY75" s="666"/>
      <c r="BZ75" s="666"/>
      <c r="CA75" s="666"/>
      <c r="CB75" s="666"/>
      <c r="CC75" s="666"/>
      <c r="CD75" s="666"/>
      <c r="CE75" s="666"/>
      <c r="CF75" s="666"/>
      <c r="CG75" s="666"/>
      <c r="CH75" s="1453"/>
      <c r="CI75" s="1453"/>
      <c r="CJ75" s="1453"/>
      <c r="CK75" s="1454"/>
      <c r="CL75" s="666"/>
      <c r="CM75" s="666"/>
      <c r="CN75" s="666"/>
      <c r="CO75" s="1455"/>
      <c r="CP75" s="666"/>
      <c r="CQ75" s="666"/>
      <c r="CR75" s="666"/>
      <c r="CS75" s="666"/>
      <c r="CT75" s="666"/>
      <c r="CU75" s="666"/>
      <c r="CV75" s="666"/>
      <c r="CW75" s="666"/>
      <c r="CX75" s="666"/>
      <c r="CY75" s="1453"/>
      <c r="CZ75" s="1453"/>
      <c r="DA75" s="1453"/>
      <c r="DB75" s="1454"/>
      <c r="DC75" s="666"/>
      <c r="DD75" s="666"/>
      <c r="DE75" s="666"/>
      <c r="DF75" s="1455"/>
      <c r="DG75" s="666"/>
      <c r="DH75" s="666"/>
      <c r="DI75" s="666"/>
      <c r="DJ75" s="666"/>
      <c r="DK75" s="666"/>
      <c r="DL75" s="666"/>
      <c r="DM75" s="666"/>
      <c r="DN75" s="666"/>
      <c r="DO75" s="666"/>
      <c r="DP75" s="1453"/>
      <c r="DQ75" s="1453"/>
      <c r="DR75" s="1453"/>
      <c r="DS75" s="1454"/>
      <c r="DT75" s="666"/>
      <c r="DU75" s="666"/>
      <c r="DV75" s="666"/>
      <c r="DW75" s="1455"/>
      <c r="DX75" s="666"/>
      <c r="DY75" s="666"/>
      <c r="DZ75" s="666"/>
      <c r="EA75" s="666"/>
      <c r="EB75" s="666"/>
      <c r="EC75" s="666"/>
      <c r="ED75" s="666"/>
      <c r="EE75" s="666"/>
      <c r="EF75" s="666"/>
      <c r="EG75" s="1453"/>
      <c r="EH75" s="1453"/>
      <c r="EI75" s="1453"/>
      <c r="EJ75" s="1454"/>
      <c r="EK75" s="666"/>
      <c r="EL75" s="666"/>
      <c r="EM75" s="666"/>
      <c r="EN75" s="1455"/>
      <c r="EO75" s="666"/>
      <c r="EP75" s="666"/>
      <c r="EQ75" s="666"/>
      <c r="ER75" s="666"/>
      <c r="ES75" s="666"/>
      <c r="ET75" s="666"/>
      <c r="EU75" s="666"/>
      <c r="EV75" s="666"/>
      <c r="EW75" s="666"/>
      <c r="EX75" s="1453"/>
      <c r="EY75" s="1453"/>
      <c r="EZ75" s="1453"/>
      <c r="FA75" s="1454"/>
      <c r="FB75" s="666"/>
      <c r="FC75" s="666"/>
      <c r="FD75" s="666"/>
      <c r="FE75" s="1455"/>
      <c r="FF75" s="666"/>
      <c r="FG75" s="666"/>
      <c r="FH75" s="666"/>
      <c r="FI75" s="666"/>
      <c r="FJ75" s="666"/>
      <c r="FK75" s="666"/>
      <c r="FL75" s="666"/>
      <c r="FM75" s="666"/>
      <c r="FN75" s="666"/>
      <c r="FO75" s="1453"/>
      <c r="FP75" s="1453"/>
      <c r="FQ75" s="1453"/>
      <c r="FR75" s="1454"/>
      <c r="FS75" s="666"/>
      <c r="FT75" s="666"/>
      <c r="FU75" s="666"/>
      <c r="FV75" s="1455"/>
      <c r="FW75" s="666"/>
      <c r="FX75" s="666"/>
      <c r="FY75" s="666"/>
      <c r="FZ75" s="666"/>
      <c r="GA75" s="666"/>
      <c r="GB75" s="666"/>
      <c r="GC75" s="666"/>
      <c r="GD75" s="666"/>
      <c r="GE75" s="666"/>
      <c r="GF75" s="1453"/>
      <c r="GG75" s="1453"/>
      <c r="GH75" s="1453"/>
      <c r="GI75" s="1454"/>
      <c r="GJ75" s="666"/>
      <c r="GK75" s="666"/>
      <c r="GL75" s="666"/>
      <c r="GM75" s="1455"/>
      <c r="GN75" s="666"/>
      <c r="GO75" s="666"/>
      <c r="GP75" s="666"/>
      <c r="GQ75" s="666"/>
      <c r="GR75" s="666"/>
      <c r="GS75" s="666"/>
      <c r="GT75" s="666"/>
      <c r="GU75" s="666"/>
      <c r="GV75" s="666"/>
      <c r="GW75" s="1453"/>
      <c r="GX75" s="1453"/>
      <c r="GY75" s="1453"/>
      <c r="GZ75" s="1454"/>
      <c r="HA75" s="666"/>
      <c r="HB75" s="666"/>
      <c r="HC75" s="666"/>
      <c r="HD75" s="1455"/>
      <c r="HE75" s="666"/>
      <c r="HF75" s="666"/>
      <c r="HG75" s="666"/>
      <c r="HH75" s="666"/>
      <c r="HI75" s="666"/>
      <c r="HJ75" s="666"/>
      <c r="HK75" s="666"/>
      <c r="HL75" s="666"/>
      <c r="HM75" s="666"/>
      <c r="HN75" s="1453"/>
      <c r="HO75" s="1453"/>
      <c r="HP75" s="1453"/>
      <c r="HQ75" s="1454"/>
      <c r="HR75" s="666"/>
      <c r="HS75" s="666"/>
      <c r="HT75" s="666"/>
      <c r="HU75" s="1455"/>
      <c r="HV75" s="666"/>
      <c r="HW75" s="666"/>
      <c r="HX75" s="666"/>
      <c r="HY75" s="666"/>
      <c r="HZ75" s="666"/>
      <c r="IA75" s="666"/>
      <c r="IB75" s="666"/>
      <c r="IC75" s="666"/>
      <c r="ID75" s="666"/>
      <c r="IE75" s="1453"/>
      <c r="IF75" s="1453"/>
      <c r="IG75" s="1453"/>
      <c r="IH75" s="1454"/>
      <c r="II75" s="666"/>
      <c r="IJ75" s="666"/>
      <c r="IK75" s="666"/>
      <c r="IL75" s="1455"/>
      <c r="IM75" s="666"/>
      <c r="IN75" s="666"/>
      <c r="IO75" s="666"/>
      <c r="IP75" s="666"/>
      <c r="IQ75" s="666"/>
      <c r="IR75" s="666"/>
      <c r="IS75" s="666"/>
      <c r="IT75" s="666"/>
      <c r="IU75" s="666"/>
      <c r="IV75" s="1453"/>
      <c r="IW75" s="1453"/>
      <c r="IX75" s="1453"/>
      <c r="IY75" s="1454"/>
      <c r="IZ75" s="666"/>
      <c r="JA75" s="666"/>
      <c r="JB75" s="666"/>
      <c r="JC75" s="1455"/>
      <c r="JD75" s="666"/>
      <c r="JE75" s="666"/>
      <c r="JF75" s="666"/>
      <c r="JG75" s="666"/>
      <c r="JH75" s="666"/>
      <c r="JI75" s="666"/>
      <c r="JJ75" s="666"/>
      <c r="JK75" s="666"/>
      <c r="JL75" s="666"/>
      <c r="JM75" s="1453"/>
      <c r="JN75" s="1453"/>
      <c r="JO75" s="1453"/>
      <c r="JP75" s="1454"/>
      <c r="JQ75" s="666"/>
      <c r="JR75" s="666"/>
      <c r="JS75" s="666"/>
      <c r="JT75" s="1455"/>
      <c r="JU75" s="666"/>
      <c r="JV75" s="666"/>
      <c r="JW75" s="666"/>
      <c r="JX75" s="666"/>
      <c r="JY75" s="666"/>
      <c r="JZ75" s="666"/>
      <c r="KA75" s="666"/>
      <c r="KB75" s="666"/>
      <c r="KC75" s="666"/>
      <c r="KD75" s="1453"/>
      <c r="KE75" s="1453"/>
      <c r="KF75" s="1453"/>
      <c r="KG75" s="1454"/>
      <c r="KH75" s="666"/>
      <c r="KI75" s="666"/>
      <c r="KJ75" s="666"/>
      <c r="KK75" s="1455"/>
      <c r="KL75" s="666"/>
      <c r="KM75" s="666"/>
      <c r="KN75" s="666"/>
      <c r="KO75" s="666"/>
      <c r="KP75" s="666"/>
      <c r="KQ75" s="666"/>
      <c r="KR75" s="666"/>
      <c r="KS75" s="666"/>
      <c r="KT75" s="666"/>
      <c r="KU75" s="1453"/>
      <c r="KV75" s="1453"/>
      <c r="KW75" s="1453"/>
      <c r="KX75" s="1454"/>
      <c r="KY75" s="666"/>
      <c r="KZ75" s="666"/>
      <c r="LA75" s="666"/>
      <c r="LB75" s="1455"/>
      <c r="LC75" s="666"/>
      <c r="LD75" s="666"/>
      <c r="LE75" s="666"/>
      <c r="LF75" s="666"/>
      <c r="LG75" s="666"/>
      <c r="LH75" s="666"/>
      <c r="LI75" s="666"/>
      <c r="LJ75" s="666"/>
      <c r="LK75" s="666"/>
      <c r="LL75" s="1453"/>
      <c r="LM75" s="1453"/>
      <c r="LN75" s="1453"/>
      <c r="LO75" s="1454"/>
      <c r="LP75" s="666"/>
      <c r="LQ75" s="666"/>
      <c r="LR75" s="666"/>
      <c r="LS75" s="1455"/>
      <c r="LT75" s="666"/>
      <c r="LU75" s="666"/>
      <c r="LV75" s="666"/>
      <c r="LW75" s="666"/>
      <c r="LX75" s="666"/>
      <c r="LY75" s="666"/>
      <c r="LZ75" s="666"/>
      <c r="MA75" s="666"/>
      <c r="MB75" s="666"/>
      <c r="MC75" s="1453"/>
      <c r="MD75" s="1453"/>
      <c r="ME75" s="1453"/>
      <c r="MF75" s="1454"/>
      <c r="MG75" s="666"/>
      <c r="MH75" s="666"/>
      <c r="MI75" s="666"/>
      <c r="MJ75" s="1455"/>
      <c r="MK75" s="666"/>
      <c r="ML75" s="666"/>
      <c r="MM75" s="666"/>
      <c r="MN75" s="666"/>
      <c r="MO75" s="666"/>
      <c r="MP75" s="666"/>
      <c r="MQ75" s="666"/>
      <c r="MR75" s="666"/>
      <c r="MS75" s="666"/>
      <c r="MT75" s="1453"/>
      <c r="MU75" s="1453"/>
      <c r="MV75" s="1453"/>
      <c r="MW75" s="1454"/>
      <c r="MX75" s="666"/>
      <c r="MY75" s="666"/>
      <c r="MZ75" s="666"/>
      <c r="NA75" s="1455"/>
      <c r="NB75" s="666"/>
      <c r="NC75" s="666"/>
      <c r="ND75" s="666"/>
      <c r="NE75" s="666"/>
      <c r="NF75" s="666"/>
      <c r="NG75" s="666"/>
      <c r="NH75" s="666"/>
      <c r="NI75" s="666"/>
      <c r="NJ75" s="666"/>
      <c r="NK75" s="1453"/>
      <c r="NL75" s="1453"/>
      <c r="NM75" s="1453"/>
      <c r="NN75" s="1454"/>
      <c r="NO75" s="666"/>
      <c r="NP75" s="666"/>
      <c r="NQ75" s="666"/>
      <c r="NR75" s="1455"/>
      <c r="NS75" s="666"/>
      <c r="NT75" s="666"/>
      <c r="NU75" s="666"/>
      <c r="NV75" s="666"/>
      <c r="NW75" s="666"/>
      <c r="NX75" s="666"/>
      <c r="NY75" s="666"/>
      <c r="NZ75" s="666"/>
      <c r="OA75" s="666"/>
      <c r="OB75" s="1453"/>
      <c r="OC75" s="1453"/>
      <c r="OD75" s="1453"/>
      <c r="OE75" s="1454"/>
      <c r="OF75" s="666"/>
      <c r="OG75" s="666"/>
      <c r="OH75" s="666"/>
      <c r="OI75" s="1455"/>
      <c r="OJ75" s="666"/>
      <c r="OK75" s="666"/>
      <c r="OL75" s="666"/>
      <c r="OM75" s="666"/>
      <c r="ON75" s="666"/>
      <c r="OO75" s="666"/>
      <c r="OP75" s="666"/>
      <c r="OQ75" s="666"/>
      <c r="OR75" s="666"/>
      <c r="OS75" s="1453"/>
      <c r="OT75" s="1453"/>
      <c r="OU75" s="1453"/>
      <c r="OV75" s="1454"/>
      <c r="OW75" s="666"/>
      <c r="OX75" s="666"/>
      <c r="OY75" s="666"/>
      <c r="OZ75" s="1455"/>
      <c r="PA75" s="666"/>
      <c r="PB75" s="666"/>
      <c r="PC75" s="666"/>
      <c r="PD75" s="666"/>
      <c r="PE75" s="666"/>
      <c r="PF75" s="666"/>
      <c r="PG75" s="666"/>
      <c r="PH75" s="666"/>
      <c r="PI75" s="666"/>
      <c r="PJ75" s="1453"/>
      <c r="PK75" s="1453"/>
      <c r="PL75" s="1453"/>
      <c r="PM75" s="1454"/>
      <c r="PN75" s="666"/>
      <c r="PO75" s="666"/>
      <c r="PP75" s="666"/>
      <c r="PQ75" s="1455"/>
      <c r="PR75" s="666"/>
      <c r="PS75" s="666"/>
      <c r="PT75" s="666"/>
      <c r="PU75" s="666"/>
      <c r="PV75" s="666"/>
      <c r="PW75" s="666"/>
      <c r="PX75" s="666"/>
      <c r="PY75" s="666"/>
      <c r="PZ75" s="666"/>
      <c r="QA75" s="1453"/>
      <c r="QB75" s="1453"/>
      <c r="QC75" s="1453"/>
      <c r="QD75" s="1454"/>
      <c r="QE75" s="666"/>
      <c r="QF75" s="666"/>
      <c r="QG75" s="666"/>
      <c r="QH75" s="1455"/>
      <c r="QI75" s="666"/>
      <c r="QJ75" s="666"/>
      <c r="QK75" s="666"/>
      <c r="QL75" s="666"/>
      <c r="QM75" s="666"/>
      <c r="QN75" s="666"/>
      <c r="QO75" s="666"/>
      <c r="QP75" s="666"/>
      <c r="QQ75" s="666"/>
      <c r="QR75" s="1453"/>
      <c r="QS75" s="1453"/>
      <c r="QT75" s="1453"/>
      <c r="QU75" s="1454"/>
      <c r="QV75" s="666"/>
      <c r="QW75" s="666"/>
      <c r="QX75" s="666"/>
      <c r="QY75" s="1455"/>
      <c r="QZ75" s="666"/>
      <c r="RA75" s="666"/>
      <c r="RB75" s="666"/>
      <c r="RC75" s="666"/>
      <c r="RD75" s="666"/>
      <c r="RE75" s="666"/>
      <c r="RF75" s="666"/>
      <c r="RG75" s="666"/>
      <c r="RH75" s="666"/>
      <c r="RI75" s="1453"/>
      <c r="RJ75" s="1453"/>
      <c r="RK75" s="1453"/>
      <c r="RL75" s="1454"/>
      <c r="RM75" s="666"/>
      <c r="RN75" s="666"/>
      <c r="RO75" s="666"/>
      <c r="RP75" s="1455"/>
      <c r="RQ75" s="666"/>
      <c r="RR75" s="666"/>
      <c r="RS75" s="666"/>
      <c r="RT75" s="666"/>
      <c r="RU75" s="666"/>
      <c r="RV75" s="666"/>
      <c r="RW75" s="666"/>
      <c r="RX75" s="666"/>
      <c r="RY75" s="666"/>
      <c r="RZ75" s="1453"/>
      <c r="SA75" s="1453"/>
      <c r="SB75" s="1453"/>
      <c r="SC75" s="1454"/>
      <c r="SD75" s="666"/>
      <c r="SE75" s="666"/>
      <c r="SF75" s="666"/>
      <c r="SG75" s="1455"/>
      <c r="SH75" s="666"/>
      <c r="SI75" s="666"/>
      <c r="SJ75" s="666"/>
      <c r="SK75" s="666"/>
      <c r="SL75" s="666"/>
      <c r="SM75" s="666"/>
      <c r="SN75" s="666"/>
      <c r="SO75" s="666"/>
      <c r="SP75" s="666"/>
      <c r="SQ75" s="1453"/>
      <c r="SR75" s="1453"/>
      <c r="SS75" s="1453"/>
      <c r="ST75" s="1454"/>
      <c r="SU75" s="666"/>
      <c r="SV75" s="666"/>
      <c r="SW75" s="666"/>
      <c r="SX75" s="1455"/>
      <c r="SY75" s="666"/>
      <c r="SZ75" s="666"/>
      <c r="TA75" s="666"/>
      <c r="TB75" s="666"/>
      <c r="TC75" s="666"/>
      <c r="TD75" s="666"/>
      <c r="TE75" s="666"/>
      <c r="TF75" s="666"/>
      <c r="TG75" s="666"/>
      <c r="TH75" s="1453"/>
      <c r="TI75" s="1453"/>
      <c r="TJ75" s="1453"/>
      <c r="TK75" s="1454"/>
      <c r="TL75" s="666"/>
      <c r="TM75" s="666"/>
      <c r="TN75" s="666"/>
      <c r="TO75" s="1455"/>
      <c r="TP75" s="666"/>
      <c r="TQ75" s="666"/>
      <c r="TR75" s="666"/>
      <c r="TS75" s="666"/>
      <c r="TT75" s="666"/>
      <c r="TU75" s="666"/>
      <c r="TV75" s="666"/>
      <c r="TW75" s="666"/>
      <c r="TX75" s="666"/>
      <c r="TY75" s="1453"/>
      <c r="TZ75" s="1453"/>
      <c r="UA75" s="1453"/>
      <c r="UB75" s="1454"/>
      <c r="UC75" s="666"/>
      <c r="UD75" s="666"/>
      <c r="UE75" s="666"/>
      <c r="UF75" s="1455"/>
      <c r="UG75" s="666"/>
      <c r="UH75" s="666"/>
      <c r="UI75" s="666"/>
      <c r="UJ75" s="666"/>
      <c r="UK75" s="666"/>
      <c r="UL75" s="666"/>
      <c r="UM75" s="666"/>
      <c r="UN75" s="666"/>
      <c r="UO75" s="666"/>
      <c r="UP75" s="1453"/>
      <c r="UQ75" s="1453"/>
      <c r="UR75" s="1453"/>
      <c r="US75" s="1454"/>
      <c r="UT75" s="666"/>
      <c r="UU75" s="666"/>
      <c r="UV75" s="666"/>
      <c r="UW75" s="1455"/>
      <c r="UX75" s="666"/>
      <c r="UY75" s="666"/>
      <c r="UZ75" s="666"/>
      <c r="VA75" s="666"/>
      <c r="VB75" s="666"/>
      <c r="VC75" s="666"/>
      <c r="VD75" s="666"/>
      <c r="VE75" s="666"/>
      <c r="VF75" s="666"/>
      <c r="VG75" s="1453"/>
      <c r="VH75" s="1453"/>
      <c r="VI75" s="1453"/>
      <c r="VJ75" s="1454"/>
      <c r="VK75" s="666"/>
      <c r="VL75" s="666"/>
      <c r="VM75" s="666"/>
      <c r="VN75" s="1455"/>
      <c r="VO75" s="666"/>
      <c r="VP75" s="666"/>
      <c r="VQ75" s="666"/>
      <c r="VR75" s="666"/>
      <c r="VS75" s="666"/>
      <c r="VT75" s="666"/>
      <c r="VU75" s="666"/>
      <c r="VV75" s="666"/>
      <c r="VW75" s="666"/>
      <c r="VX75" s="1453"/>
      <c r="VY75" s="1453"/>
      <c r="VZ75" s="1453"/>
      <c r="WA75" s="1454"/>
      <c r="WB75" s="666"/>
      <c r="WC75" s="666"/>
      <c r="WD75" s="666"/>
      <c r="WE75" s="1455"/>
      <c r="WF75" s="666"/>
      <c r="WG75" s="666"/>
      <c r="WH75" s="666"/>
      <c r="WI75" s="666"/>
      <c r="WJ75" s="666"/>
      <c r="WK75" s="666"/>
      <c r="WL75" s="666"/>
      <c r="WM75" s="666"/>
      <c r="WN75" s="666"/>
      <c r="WO75" s="1453"/>
      <c r="WP75" s="1453"/>
      <c r="WQ75" s="1453"/>
      <c r="WR75" s="1454"/>
      <c r="WS75" s="666"/>
      <c r="WT75" s="666"/>
      <c r="WU75" s="666"/>
      <c r="WV75" s="1455"/>
      <c r="WW75" s="666"/>
      <c r="WX75" s="666"/>
      <c r="WY75" s="666"/>
      <c r="WZ75" s="666"/>
      <c r="XA75" s="666"/>
      <c r="XB75" s="666"/>
      <c r="XC75" s="666"/>
      <c r="XD75" s="666"/>
      <c r="XE75" s="666"/>
      <c r="XF75" s="1453"/>
      <c r="XG75" s="1453"/>
      <c r="XH75" s="1453"/>
      <c r="XI75" s="1454"/>
      <c r="XJ75" s="666"/>
      <c r="XK75" s="666"/>
      <c r="XL75" s="666"/>
      <c r="XM75" s="1455"/>
      <c r="XN75" s="666"/>
      <c r="XO75" s="666"/>
      <c r="XP75" s="666"/>
      <c r="XQ75" s="666"/>
      <c r="XR75" s="666"/>
      <c r="XS75" s="666"/>
      <c r="XT75" s="666"/>
      <c r="XU75" s="666"/>
      <c r="XV75" s="666"/>
      <c r="XW75" s="1453"/>
      <c r="XX75" s="1453"/>
      <c r="XY75" s="1453"/>
      <c r="XZ75" s="1454"/>
      <c r="YA75" s="666"/>
      <c r="YB75" s="666"/>
      <c r="YC75" s="666"/>
      <c r="YD75" s="1455"/>
      <c r="YE75" s="666"/>
      <c r="YF75" s="666"/>
      <c r="YG75" s="666"/>
      <c r="YH75" s="666"/>
      <c r="YI75" s="666"/>
      <c r="YJ75" s="666"/>
      <c r="YK75" s="666"/>
      <c r="YL75" s="666"/>
      <c r="YM75" s="666"/>
      <c r="YN75" s="1453"/>
      <c r="YO75" s="1453"/>
      <c r="YP75" s="1453"/>
      <c r="YQ75" s="1454"/>
      <c r="YR75" s="666"/>
      <c r="YS75" s="666"/>
      <c r="YT75" s="666"/>
      <c r="YU75" s="1455"/>
      <c r="YV75" s="666"/>
      <c r="YW75" s="666"/>
      <c r="YX75" s="666"/>
      <c r="YY75" s="666"/>
      <c r="YZ75" s="666"/>
      <c r="ZA75" s="666"/>
      <c r="ZB75" s="666"/>
      <c r="ZC75" s="666"/>
      <c r="ZD75" s="666"/>
      <c r="ZE75" s="1453"/>
      <c r="ZF75" s="1453"/>
      <c r="ZG75" s="1453"/>
      <c r="ZH75" s="1454"/>
      <c r="ZI75" s="666"/>
      <c r="ZJ75" s="666"/>
      <c r="ZK75" s="666"/>
      <c r="ZL75" s="1455"/>
      <c r="ZM75" s="666"/>
      <c r="ZN75" s="666"/>
      <c r="ZO75" s="666"/>
      <c r="ZP75" s="666"/>
      <c r="ZQ75" s="666"/>
      <c r="ZR75" s="666"/>
      <c r="ZS75" s="666"/>
      <c r="ZT75" s="666"/>
      <c r="ZU75" s="666"/>
      <c r="ZV75" s="1453"/>
      <c r="ZW75" s="1453"/>
      <c r="ZX75" s="1453"/>
      <c r="ZY75" s="1454"/>
      <c r="ZZ75" s="666"/>
      <c r="AAA75" s="666"/>
      <c r="AAB75" s="666"/>
      <c r="AAC75" s="1455"/>
      <c r="AAD75" s="666"/>
      <c r="AAE75" s="666"/>
      <c r="AAF75" s="666"/>
      <c r="AAG75" s="666"/>
      <c r="AAH75" s="666"/>
      <c r="AAI75" s="666"/>
      <c r="AAJ75" s="666"/>
      <c r="AAK75" s="666"/>
      <c r="AAL75" s="666"/>
      <c r="AAM75" s="1453"/>
      <c r="AAN75" s="1453"/>
      <c r="AAO75" s="1453"/>
      <c r="AAP75" s="1454"/>
      <c r="AAQ75" s="666"/>
      <c r="AAR75" s="666"/>
      <c r="AAS75" s="666"/>
      <c r="AAT75" s="1455"/>
      <c r="AAU75" s="666"/>
      <c r="AAV75" s="666"/>
      <c r="AAW75" s="666"/>
      <c r="AAX75" s="666"/>
      <c r="AAY75" s="666"/>
      <c r="AAZ75" s="666"/>
      <c r="ABA75" s="666"/>
      <c r="ABB75" s="666"/>
      <c r="ABC75" s="666"/>
      <c r="ABD75" s="1453"/>
      <c r="ABE75" s="1453"/>
      <c r="ABF75" s="1453"/>
      <c r="ABG75" s="1454"/>
      <c r="ABH75" s="666"/>
      <c r="ABI75" s="666"/>
      <c r="ABJ75" s="666"/>
      <c r="ABK75" s="1455"/>
      <c r="ABL75" s="666"/>
      <c r="ABM75" s="666"/>
      <c r="ABN75" s="666"/>
      <c r="ABO75" s="666"/>
      <c r="ABP75" s="666"/>
      <c r="ABQ75" s="666"/>
      <c r="ABR75" s="666"/>
      <c r="ABS75" s="666"/>
      <c r="ABT75" s="666"/>
      <c r="ABU75" s="1453"/>
      <c r="ABV75" s="1453"/>
      <c r="ABW75" s="1453"/>
      <c r="ABX75" s="1454"/>
      <c r="ABY75" s="666"/>
      <c r="ABZ75" s="666"/>
      <c r="ACA75" s="666"/>
      <c r="ACB75" s="1455"/>
      <c r="ACC75" s="666"/>
      <c r="ACD75" s="666"/>
      <c r="ACE75" s="666"/>
      <c r="ACF75" s="666"/>
      <c r="ACG75" s="666"/>
      <c r="ACH75" s="666"/>
      <c r="ACI75" s="666"/>
      <c r="ACJ75" s="666"/>
      <c r="ACK75" s="666"/>
      <c r="ACL75" s="1453"/>
      <c r="ACM75" s="1453"/>
      <c r="ACN75" s="1453"/>
      <c r="ACO75" s="1454"/>
      <c r="ACP75" s="666"/>
      <c r="ACQ75" s="666"/>
      <c r="ACR75" s="666"/>
      <c r="ACS75" s="1455"/>
      <c r="ACT75" s="666"/>
      <c r="ACU75" s="666"/>
      <c r="ACV75" s="666"/>
      <c r="ACW75" s="666"/>
      <c r="ACX75" s="666"/>
      <c r="ACY75" s="666"/>
      <c r="ACZ75" s="666"/>
      <c r="ADA75" s="666"/>
      <c r="ADB75" s="666"/>
      <c r="ADC75" s="1453"/>
      <c r="ADD75" s="1453"/>
      <c r="ADE75" s="1453"/>
      <c r="ADF75" s="1454"/>
      <c r="ADG75" s="666"/>
      <c r="ADH75" s="666"/>
      <c r="ADI75" s="666"/>
      <c r="ADJ75" s="1455"/>
      <c r="ADK75" s="666"/>
      <c r="ADL75" s="666"/>
      <c r="ADM75" s="666"/>
      <c r="ADN75" s="666"/>
      <c r="ADO75" s="666"/>
      <c r="ADP75" s="666"/>
      <c r="ADQ75" s="666"/>
      <c r="ADR75" s="666"/>
      <c r="ADS75" s="666"/>
      <c r="ADT75" s="1453"/>
      <c r="ADU75" s="1453"/>
      <c r="ADV75" s="1453"/>
      <c r="ADW75" s="1454"/>
      <c r="ADX75" s="666"/>
      <c r="ADY75" s="666"/>
      <c r="ADZ75" s="666"/>
      <c r="AEA75" s="1455"/>
      <c r="AEB75" s="666"/>
      <c r="AEC75" s="666"/>
      <c r="AED75" s="666"/>
      <c r="AEE75" s="666"/>
      <c r="AEF75" s="666"/>
      <c r="AEG75" s="666"/>
      <c r="AEH75" s="666"/>
      <c r="AEI75" s="666"/>
      <c r="AEJ75" s="666"/>
      <c r="AEK75" s="1453"/>
      <c r="AEL75" s="1453"/>
      <c r="AEM75" s="1453"/>
      <c r="AEN75" s="1454"/>
      <c r="AEO75" s="666"/>
      <c r="AEP75" s="666"/>
      <c r="AEQ75" s="666"/>
      <c r="AER75" s="1455"/>
      <c r="AES75" s="666"/>
      <c r="AET75" s="666"/>
      <c r="AEU75" s="666"/>
      <c r="AEV75" s="666"/>
      <c r="AEW75" s="666"/>
      <c r="AEX75" s="666"/>
      <c r="AEY75" s="666"/>
      <c r="AEZ75" s="666"/>
      <c r="AFA75" s="666"/>
      <c r="AFB75" s="1453"/>
      <c r="AFC75" s="1453"/>
      <c r="AFD75" s="1453"/>
      <c r="AFE75" s="1454"/>
      <c r="AFF75" s="666"/>
      <c r="AFG75" s="666"/>
      <c r="AFH75" s="666"/>
      <c r="AFI75" s="1455"/>
      <c r="AFJ75" s="666"/>
      <c r="AFK75" s="666"/>
      <c r="AFL75" s="666"/>
      <c r="AFM75" s="666"/>
      <c r="AFN75" s="666"/>
      <c r="AFO75" s="666"/>
      <c r="AFP75" s="666"/>
      <c r="AFQ75" s="666"/>
      <c r="AFR75" s="666"/>
      <c r="AFS75" s="1453"/>
      <c r="AFT75" s="1453"/>
      <c r="AFU75" s="1453"/>
      <c r="AFV75" s="1454"/>
      <c r="AFW75" s="666"/>
      <c r="AFX75" s="666"/>
      <c r="AFY75" s="666"/>
      <c r="AFZ75" s="1455"/>
      <c r="AGA75" s="666"/>
      <c r="AGB75" s="666"/>
      <c r="AGC75" s="666"/>
      <c r="AGD75" s="666"/>
      <c r="AGE75" s="666"/>
      <c r="AGF75" s="666"/>
      <c r="AGG75" s="666"/>
      <c r="AGH75" s="666"/>
      <c r="AGI75" s="666"/>
      <c r="AGJ75" s="1453"/>
      <c r="AGK75" s="1453"/>
      <c r="AGL75" s="1453"/>
      <c r="AGM75" s="1454"/>
      <c r="AGN75" s="666"/>
      <c r="AGO75" s="666"/>
      <c r="AGP75" s="666"/>
      <c r="AGQ75" s="1455"/>
      <c r="AGR75" s="666"/>
      <c r="AGS75" s="666"/>
      <c r="AGT75" s="666"/>
      <c r="AGU75" s="666"/>
      <c r="AGV75" s="666"/>
      <c r="AGW75" s="666"/>
      <c r="AGX75" s="666"/>
      <c r="AGY75" s="666"/>
      <c r="AGZ75" s="666"/>
      <c r="AHA75" s="1453"/>
      <c r="AHB75" s="1453"/>
      <c r="AHC75" s="1453"/>
      <c r="AHD75" s="1454"/>
      <c r="AHE75" s="666"/>
      <c r="AHF75" s="666"/>
      <c r="AHG75" s="666"/>
      <c r="AHH75" s="1455"/>
      <c r="AHI75" s="666"/>
      <c r="AHJ75" s="666"/>
      <c r="AHK75" s="666"/>
      <c r="AHL75" s="666"/>
      <c r="AHM75" s="666"/>
      <c r="AHN75" s="666"/>
      <c r="AHO75" s="666"/>
      <c r="AHP75" s="666"/>
      <c r="AHQ75" s="666"/>
      <c r="AHR75" s="1453"/>
      <c r="AHS75" s="1453"/>
      <c r="AHT75" s="1453"/>
      <c r="AHU75" s="1454"/>
      <c r="AHV75" s="666"/>
      <c r="AHW75" s="666"/>
      <c r="AHX75" s="666"/>
      <c r="AHY75" s="1455"/>
      <c r="AHZ75" s="666"/>
      <c r="AIA75" s="666"/>
      <c r="AIB75" s="666"/>
      <c r="AIC75" s="666"/>
      <c r="AID75" s="666"/>
      <c r="AIE75" s="666"/>
      <c r="AIF75" s="666"/>
      <c r="AIG75" s="666"/>
      <c r="AIH75" s="666"/>
      <c r="AII75" s="1453"/>
      <c r="AIJ75" s="1453"/>
      <c r="AIK75" s="1453"/>
      <c r="AIL75" s="1454"/>
      <c r="AIM75" s="666"/>
      <c r="AIN75" s="666"/>
      <c r="AIO75" s="666"/>
      <c r="AIP75" s="1455"/>
      <c r="AIQ75" s="666"/>
      <c r="AIR75" s="666"/>
      <c r="AIS75" s="666"/>
      <c r="AIT75" s="666"/>
      <c r="AIU75" s="666"/>
      <c r="AIV75" s="666"/>
      <c r="AIW75" s="666"/>
      <c r="AIX75" s="666"/>
      <c r="AIY75" s="666"/>
      <c r="AIZ75" s="1453"/>
      <c r="AJA75" s="1453"/>
      <c r="AJB75" s="1453"/>
      <c r="AJC75" s="1454"/>
      <c r="AJD75" s="666"/>
      <c r="AJE75" s="666"/>
      <c r="AJF75" s="666"/>
      <c r="AJG75" s="1455"/>
      <c r="AJH75" s="666"/>
      <c r="AJI75" s="666"/>
      <c r="AJJ75" s="666"/>
      <c r="AJK75" s="666"/>
      <c r="AJL75" s="666"/>
      <c r="AJM75" s="666"/>
      <c r="AJN75" s="666"/>
      <c r="AJO75" s="666"/>
      <c r="AJP75" s="666"/>
      <c r="AJQ75" s="1453"/>
      <c r="AJR75" s="1453"/>
      <c r="AJS75" s="1453"/>
      <c r="AJT75" s="1454"/>
      <c r="AJU75" s="666"/>
      <c r="AJV75" s="666"/>
      <c r="AJW75" s="666"/>
      <c r="AJX75" s="1455"/>
      <c r="AJY75" s="666"/>
      <c r="AJZ75" s="666"/>
      <c r="AKA75" s="666"/>
      <c r="AKB75" s="666"/>
      <c r="AKC75" s="666"/>
      <c r="AKD75" s="666"/>
      <c r="AKE75" s="666"/>
      <c r="AKF75" s="666"/>
      <c r="AKG75" s="666"/>
      <c r="AKH75" s="1453"/>
      <c r="AKI75" s="1453"/>
      <c r="AKJ75" s="1453"/>
      <c r="AKK75" s="1454"/>
      <c r="AKL75" s="666"/>
      <c r="AKM75" s="666"/>
      <c r="AKN75" s="666"/>
      <c r="AKO75" s="1455"/>
      <c r="AKP75" s="666"/>
      <c r="AKQ75" s="666"/>
      <c r="AKR75" s="666"/>
      <c r="AKS75" s="666"/>
      <c r="AKT75" s="666"/>
      <c r="AKU75" s="666"/>
      <c r="AKV75" s="666"/>
      <c r="AKW75" s="666"/>
      <c r="AKX75" s="666"/>
      <c r="AKY75" s="1453"/>
      <c r="AKZ75" s="1453"/>
      <c r="ALA75" s="1453"/>
      <c r="ALB75" s="1454"/>
      <c r="ALC75" s="666"/>
      <c r="ALD75" s="666"/>
      <c r="ALE75" s="666"/>
      <c r="ALF75" s="1455"/>
      <c r="ALG75" s="666"/>
      <c r="ALH75" s="666"/>
      <c r="ALI75" s="666"/>
      <c r="ALJ75" s="666"/>
      <c r="ALK75" s="666"/>
      <c r="ALL75" s="666"/>
      <c r="ALM75" s="666"/>
      <c r="ALN75" s="666"/>
      <c r="ALO75" s="666"/>
      <c r="ALP75" s="1453"/>
      <c r="ALQ75" s="1453"/>
      <c r="ALR75" s="1453"/>
      <c r="ALS75" s="1454"/>
      <c r="ALT75" s="666"/>
      <c r="ALU75" s="666"/>
      <c r="ALV75" s="666"/>
      <c r="ALW75" s="1455"/>
      <c r="ALX75" s="666"/>
      <c r="ALY75" s="666"/>
      <c r="ALZ75" s="666"/>
      <c r="AMA75" s="666"/>
      <c r="AMB75" s="666"/>
      <c r="AMC75" s="666"/>
      <c r="AMD75" s="666"/>
      <c r="AME75" s="666"/>
      <c r="AMF75" s="666"/>
      <c r="AMG75" s="1453"/>
      <c r="AMH75" s="1453"/>
      <c r="AMI75" s="1453"/>
      <c r="AMJ75" s="1454"/>
      <c r="AMK75" s="666"/>
      <c r="AML75" s="666"/>
      <c r="AMM75" s="666"/>
      <c r="AMN75" s="1455"/>
      <c r="AMO75" s="666"/>
      <c r="AMP75" s="666"/>
      <c r="AMQ75" s="666"/>
      <c r="AMR75" s="666"/>
      <c r="AMS75" s="666"/>
      <c r="AMT75" s="666"/>
      <c r="AMU75" s="666"/>
      <c r="AMV75" s="666"/>
      <c r="AMW75" s="666"/>
      <c r="AMX75" s="1453"/>
      <c r="AMY75" s="1453"/>
      <c r="AMZ75" s="1453"/>
      <c r="ANA75" s="1454"/>
      <c r="ANB75" s="666"/>
      <c r="ANC75" s="666"/>
      <c r="AND75" s="666"/>
      <c r="ANE75" s="1455"/>
      <c r="ANF75" s="666"/>
      <c r="ANG75" s="666"/>
      <c r="ANH75" s="666"/>
      <c r="ANI75" s="666"/>
      <c r="ANJ75" s="666"/>
      <c r="ANK75" s="666"/>
      <c r="ANL75" s="666"/>
      <c r="ANM75" s="666"/>
      <c r="ANN75" s="666"/>
      <c r="ANO75" s="1453"/>
      <c r="ANP75" s="1453"/>
      <c r="ANQ75" s="1453"/>
      <c r="ANR75" s="1454"/>
      <c r="ANS75" s="666"/>
      <c r="ANT75" s="666"/>
      <c r="ANU75" s="666"/>
      <c r="ANV75" s="1455"/>
      <c r="ANW75" s="666"/>
      <c r="ANX75" s="666"/>
      <c r="ANY75" s="666"/>
      <c r="ANZ75" s="666"/>
      <c r="AOA75" s="666"/>
      <c r="AOB75" s="666"/>
      <c r="AOC75" s="666"/>
      <c r="AOD75" s="666"/>
      <c r="AOE75" s="666"/>
      <c r="AOF75" s="1453"/>
      <c r="AOG75" s="1453"/>
      <c r="AOH75" s="1453"/>
      <c r="AOI75" s="1454"/>
      <c r="AOJ75" s="666"/>
      <c r="AOK75" s="666"/>
      <c r="AOL75" s="666"/>
      <c r="AOM75" s="1455"/>
      <c r="AON75" s="666"/>
      <c r="AOO75" s="666"/>
      <c r="AOP75" s="666"/>
      <c r="AOQ75" s="666"/>
      <c r="AOR75" s="666"/>
      <c r="AOS75" s="666"/>
      <c r="AOT75" s="666"/>
      <c r="AOU75" s="666"/>
      <c r="AOV75" s="666"/>
      <c r="AOW75" s="1453"/>
      <c r="AOX75" s="1453"/>
      <c r="AOY75" s="1453"/>
      <c r="AOZ75" s="1454"/>
      <c r="APA75" s="666"/>
      <c r="APB75" s="666"/>
      <c r="APC75" s="666"/>
      <c r="APD75" s="1455"/>
      <c r="APE75" s="666"/>
      <c r="APF75" s="666"/>
      <c r="APG75" s="666"/>
      <c r="APH75" s="666"/>
      <c r="API75" s="666"/>
      <c r="APJ75" s="666"/>
      <c r="APK75" s="666"/>
      <c r="APL75" s="666"/>
      <c r="APM75" s="666"/>
      <c r="APN75" s="1453"/>
      <c r="APO75" s="1453"/>
      <c r="APP75" s="1453"/>
      <c r="APQ75" s="1454"/>
      <c r="APR75" s="666"/>
      <c r="APS75" s="666"/>
      <c r="APT75" s="666"/>
      <c r="APU75" s="1455"/>
      <c r="APV75" s="666"/>
      <c r="APW75" s="666"/>
      <c r="APX75" s="666"/>
      <c r="APY75" s="666"/>
      <c r="APZ75" s="666"/>
      <c r="AQA75" s="666"/>
      <c r="AQB75" s="666"/>
      <c r="AQC75" s="666"/>
      <c r="AQD75" s="666"/>
      <c r="AQE75" s="1453"/>
      <c r="AQF75" s="1453"/>
      <c r="AQG75" s="1453"/>
      <c r="AQH75" s="1454"/>
      <c r="AQI75" s="666"/>
      <c r="AQJ75" s="666"/>
      <c r="AQK75" s="666"/>
      <c r="AQL75" s="1455"/>
      <c r="AQM75" s="666"/>
      <c r="AQN75" s="666"/>
      <c r="AQO75" s="666"/>
      <c r="AQP75" s="666"/>
      <c r="AQQ75" s="666"/>
      <c r="AQR75" s="666"/>
      <c r="AQS75" s="666"/>
      <c r="AQT75" s="666"/>
      <c r="AQU75" s="666"/>
      <c r="AQV75" s="1453"/>
      <c r="AQW75" s="1453"/>
      <c r="AQX75" s="1453"/>
      <c r="AQY75" s="1454"/>
      <c r="AQZ75" s="666"/>
      <c r="ARA75" s="666"/>
      <c r="ARB75" s="666"/>
      <c r="ARC75" s="1455"/>
      <c r="ARD75" s="666"/>
      <c r="ARE75" s="666"/>
      <c r="ARF75" s="666"/>
      <c r="ARG75" s="666"/>
      <c r="ARH75" s="666"/>
      <c r="ARI75" s="666"/>
      <c r="ARJ75" s="666"/>
      <c r="ARK75" s="666"/>
      <c r="ARL75" s="666"/>
      <c r="ARM75" s="1453"/>
      <c r="ARN75" s="1453"/>
      <c r="ARO75" s="1453"/>
      <c r="ARP75" s="1454"/>
      <c r="ARQ75" s="666"/>
      <c r="ARR75" s="666"/>
      <c r="ARS75" s="666"/>
      <c r="ART75" s="1455"/>
      <c r="ARU75" s="666"/>
      <c r="ARV75" s="666"/>
      <c r="ARW75" s="666"/>
      <c r="ARX75" s="666"/>
      <c r="ARY75" s="666"/>
      <c r="ARZ75" s="666"/>
      <c r="ASA75" s="666"/>
      <c r="ASB75" s="666"/>
      <c r="ASC75" s="666"/>
      <c r="ASD75" s="1453"/>
      <c r="ASE75" s="1453"/>
      <c r="ASF75" s="1453"/>
      <c r="ASG75" s="1454"/>
      <c r="ASH75" s="666"/>
      <c r="ASI75" s="666"/>
      <c r="ASJ75" s="666"/>
      <c r="ASK75" s="1455"/>
      <c r="ASL75" s="666"/>
      <c r="ASM75" s="666"/>
      <c r="ASN75" s="666"/>
      <c r="ASO75" s="666"/>
      <c r="ASP75" s="666"/>
      <c r="ASQ75" s="666"/>
      <c r="ASR75" s="666"/>
      <c r="ASS75" s="666"/>
      <c r="AST75" s="666"/>
      <c r="ASU75" s="1453"/>
      <c r="ASV75" s="1453"/>
      <c r="ASW75" s="1453"/>
      <c r="ASX75" s="1454"/>
      <c r="ASY75" s="666"/>
      <c r="ASZ75" s="666"/>
      <c r="ATA75" s="666"/>
      <c r="ATB75" s="1455"/>
      <c r="ATC75" s="666"/>
      <c r="ATD75" s="666"/>
      <c r="ATE75" s="666"/>
      <c r="ATF75" s="666"/>
      <c r="ATG75" s="666"/>
      <c r="ATH75" s="666"/>
      <c r="ATI75" s="666"/>
      <c r="ATJ75" s="666"/>
      <c r="ATK75" s="666"/>
      <c r="ATL75" s="1453"/>
      <c r="ATM75" s="1453"/>
      <c r="ATN75" s="1453"/>
      <c r="ATO75" s="1454"/>
      <c r="ATP75" s="666"/>
      <c r="ATQ75" s="666"/>
      <c r="ATR75" s="666"/>
      <c r="ATS75" s="1455"/>
      <c r="ATT75" s="666"/>
      <c r="ATU75" s="666"/>
      <c r="ATV75" s="666"/>
      <c r="ATW75" s="666"/>
      <c r="ATX75" s="666"/>
      <c r="ATY75" s="666"/>
      <c r="ATZ75" s="666"/>
      <c r="AUA75" s="666"/>
      <c r="AUB75" s="666"/>
      <c r="AUC75" s="1453"/>
      <c r="AUD75" s="1453"/>
      <c r="AUE75" s="1453"/>
      <c r="AUF75" s="1454"/>
      <c r="AUG75" s="666"/>
      <c r="AUH75" s="666"/>
      <c r="AUI75" s="666"/>
      <c r="AUJ75" s="1455"/>
      <c r="AUK75" s="666"/>
      <c r="AUL75" s="666"/>
      <c r="AUM75" s="666"/>
      <c r="AUN75" s="666"/>
      <c r="AUO75" s="666"/>
      <c r="AUP75" s="666"/>
      <c r="AUQ75" s="666"/>
      <c r="AUR75" s="666"/>
      <c r="AUS75" s="666"/>
      <c r="AUT75" s="1453"/>
      <c r="AUU75" s="1453"/>
      <c r="AUV75" s="1453"/>
      <c r="AUW75" s="1454"/>
      <c r="AUX75" s="666"/>
      <c r="AUY75" s="666"/>
      <c r="AUZ75" s="666"/>
      <c r="AVA75" s="1455"/>
      <c r="AVB75" s="666"/>
      <c r="AVC75" s="666"/>
      <c r="AVD75" s="666"/>
      <c r="AVE75" s="666"/>
      <c r="AVF75" s="666"/>
      <c r="AVG75" s="666"/>
      <c r="AVH75" s="666"/>
      <c r="AVI75" s="666"/>
      <c r="AVJ75" s="666"/>
      <c r="AVK75" s="1453"/>
      <c r="AVL75" s="1453"/>
      <c r="AVM75" s="1453"/>
      <c r="AVN75" s="1454"/>
      <c r="AVO75" s="666"/>
      <c r="AVP75" s="666"/>
      <c r="AVQ75" s="666"/>
      <c r="AVR75" s="1455"/>
      <c r="AVS75" s="666"/>
      <c r="AVT75" s="666"/>
      <c r="AVU75" s="666"/>
      <c r="AVV75" s="666"/>
      <c r="AVW75" s="666"/>
      <c r="AVX75" s="666"/>
      <c r="AVY75" s="666"/>
      <c r="AVZ75" s="666"/>
      <c r="AWA75" s="666"/>
      <c r="AWB75" s="1453"/>
      <c r="AWC75" s="1453"/>
      <c r="AWD75" s="1453"/>
      <c r="AWE75" s="1454"/>
      <c r="AWF75" s="666"/>
      <c r="AWG75" s="666"/>
      <c r="AWH75" s="666"/>
      <c r="AWI75" s="1455"/>
      <c r="AWJ75" s="666"/>
      <c r="AWK75" s="666"/>
      <c r="AWL75" s="666"/>
      <c r="AWM75" s="666"/>
      <c r="AWN75" s="666"/>
      <c r="AWO75" s="666"/>
      <c r="AWP75" s="666"/>
      <c r="AWQ75" s="666"/>
      <c r="AWR75" s="666"/>
      <c r="AWS75" s="1453"/>
      <c r="AWT75" s="1453"/>
      <c r="AWU75" s="1453"/>
      <c r="AWV75" s="1454"/>
      <c r="AWW75" s="666"/>
      <c r="AWX75" s="666"/>
      <c r="AWY75" s="666"/>
      <c r="AWZ75" s="1455"/>
      <c r="AXA75" s="666"/>
      <c r="AXB75" s="666"/>
      <c r="AXC75" s="666"/>
      <c r="AXD75" s="666"/>
      <c r="AXE75" s="666"/>
      <c r="AXF75" s="666"/>
      <c r="AXG75" s="666"/>
      <c r="AXH75" s="666"/>
      <c r="AXI75" s="666"/>
      <c r="AXJ75" s="1453"/>
      <c r="AXK75" s="1453"/>
      <c r="AXL75" s="1453"/>
      <c r="AXM75" s="1454"/>
      <c r="AXN75" s="666"/>
      <c r="AXO75" s="666"/>
      <c r="AXP75" s="666"/>
      <c r="AXQ75" s="1455"/>
      <c r="AXR75" s="666"/>
      <c r="AXS75" s="666"/>
      <c r="AXT75" s="666"/>
      <c r="AXU75" s="666"/>
      <c r="AXV75" s="666"/>
      <c r="AXW75" s="666"/>
      <c r="AXX75" s="666"/>
      <c r="AXY75" s="666"/>
      <c r="AXZ75" s="666"/>
      <c r="AYA75" s="1453"/>
      <c r="AYB75" s="1453"/>
      <c r="AYC75" s="1453"/>
      <c r="AYD75" s="1454"/>
      <c r="AYE75" s="666"/>
      <c r="AYF75" s="666"/>
      <c r="AYG75" s="666"/>
      <c r="AYH75" s="1455"/>
      <c r="AYI75" s="666"/>
      <c r="AYJ75" s="666"/>
      <c r="AYK75" s="666"/>
      <c r="AYL75" s="666"/>
      <c r="AYM75" s="666"/>
      <c r="AYN75" s="666"/>
      <c r="AYO75" s="666"/>
      <c r="AYP75" s="666"/>
      <c r="AYQ75" s="666"/>
      <c r="AYR75" s="1453"/>
      <c r="AYS75" s="1453"/>
      <c r="AYT75" s="1453"/>
      <c r="AYU75" s="1454"/>
      <c r="AYV75" s="666"/>
      <c r="AYW75" s="666"/>
      <c r="AYX75" s="666"/>
      <c r="AYY75" s="1455"/>
      <c r="AYZ75" s="666"/>
      <c r="AZA75" s="666"/>
      <c r="AZB75" s="666"/>
      <c r="AZC75" s="666"/>
      <c r="AZD75" s="666"/>
      <c r="AZE75" s="666"/>
      <c r="AZF75" s="666"/>
      <c r="AZG75" s="666"/>
      <c r="AZH75" s="666"/>
      <c r="AZI75" s="1453"/>
      <c r="AZJ75" s="1453"/>
      <c r="AZK75" s="1453"/>
      <c r="AZL75" s="1454"/>
      <c r="AZM75" s="666"/>
      <c r="AZN75" s="666"/>
      <c r="AZO75" s="666"/>
      <c r="AZP75" s="1455"/>
      <c r="AZQ75" s="666"/>
      <c r="AZR75" s="666"/>
      <c r="AZS75" s="666"/>
      <c r="AZT75" s="666"/>
      <c r="AZU75" s="666"/>
      <c r="AZV75" s="666"/>
      <c r="AZW75" s="666"/>
      <c r="AZX75" s="666"/>
      <c r="AZY75" s="666"/>
      <c r="AZZ75" s="1453"/>
      <c r="BAA75" s="1453"/>
      <c r="BAB75" s="1453"/>
      <c r="BAC75" s="1454"/>
      <c r="BAD75" s="666"/>
      <c r="BAE75" s="666"/>
      <c r="BAF75" s="666"/>
      <c r="BAG75" s="1455"/>
      <c r="BAH75" s="666"/>
      <c r="BAI75" s="666"/>
      <c r="BAJ75" s="666"/>
      <c r="BAK75" s="666"/>
      <c r="BAL75" s="666"/>
      <c r="BAM75" s="666"/>
      <c r="BAN75" s="666"/>
      <c r="BAO75" s="666"/>
      <c r="BAP75" s="666"/>
      <c r="BAQ75" s="1453"/>
      <c r="BAR75" s="1453"/>
      <c r="BAS75" s="1453"/>
      <c r="BAT75" s="1454"/>
      <c r="BAU75" s="666"/>
      <c r="BAV75" s="666"/>
      <c r="BAW75" s="666"/>
      <c r="BAX75" s="1455"/>
      <c r="BAY75" s="666"/>
      <c r="BAZ75" s="666"/>
      <c r="BBA75" s="666"/>
      <c r="BBB75" s="666"/>
      <c r="BBC75" s="666"/>
      <c r="BBD75" s="666"/>
      <c r="BBE75" s="666"/>
      <c r="BBF75" s="666"/>
      <c r="BBG75" s="666"/>
      <c r="BBH75" s="1453"/>
      <c r="BBI75" s="1453"/>
      <c r="BBJ75" s="1453"/>
      <c r="BBK75" s="1454"/>
      <c r="BBL75" s="666"/>
      <c r="BBM75" s="666"/>
      <c r="BBN75" s="666"/>
      <c r="BBO75" s="1455"/>
      <c r="BBP75" s="666"/>
      <c r="BBQ75" s="666"/>
      <c r="BBR75" s="666"/>
      <c r="BBS75" s="666"/>
      <c r="BBT75" s="666"/>
      <c r="BBU75" s="666"/>
      <c r="BBV75" s="666"/>
      <c r="BBW75" s="666"/>
      <c r="BBX75" s="666"/>
      <c r="BBY75" s="1453"/>
      <c r="BBZ75" s="1453"/>
      <c r="BCA75" s="1453"/>
      <c r="BCB75" s="1454"/>
      <c r="BCC75" s="666"/>
      <c r="BCD75" s="666"/>
      <c r="BCE75" s="666"/>
      <c r="BCF75" s="1455"/>
      <c r="BCG75" s="666"/>
      <c r="BCH75" s="666"/>
      <c r="BCI75" s="666"/>
      <c r="BCJ75" s="666"/>
      <c r="BCK75" s="666"/>
      <c r="BCL75" s="666"/>
      <c r="BCM75" s="666"/>
      <c r="BCN75" s="666"/>
      <c r="BCO75" s="666"/>
      <c r="BCP75" s="1453"/>
      <c r="BCQ75" s="1453"/>
      <c r="BCR75" s="1453"/>
      <c r="BCS75" s="1454"/>
      <c r="BCT75" s="666"/>
      <c r="BCU75" s="666"/>
      <c r="BCV75" s="666"/>
      <c r="BCW75" s="1455"/>
      <c r="BCX75" s="666"/>
      <c r="BCY75" s="666"/>
      <c r="BCZ75" s="666"/>
      <c r="BDA75" s="666"/>
      <c r="BDB75" s="666"/>
      <c r="BDC75" s="666"/>
      <c r="BDD75" s="666"/>
      <c r="BDE75" s="666"/>
      <c r="BDF75" s="666"/>
      <c r="BDG75" s="1453"/>
      <c r="BDH75" s="1453"/>
      <c r="BDI75" s="1453"/>
      <c r="BDJ75" s="1454"/>
      <c r="BDK75" s="666"/>
      <c r="BDL75" s="666"/>
      <c r="BDM75" s="666"/>
      <c r="BDN75" s="1455"/>
      <c r="BDO75" s="666"/>
      <c r="BDP75" s="666"/>
      <c r="BDQ75" s="666"/>
      <c r="BDR75" s="666"/>
      <c r="BDS75" s="666"/>
      <c r="BDT75" s="666"/>
      <c r="BDU75" s="666"/>
      <c r="BDV75" s="666"/>
      <c r="BDW75" s="666"/>
      <c r="BDX75" s="1453"/>
      <c r="BDY75" s="1453"/>
      <c r="BDZ75" s="1453"/>
      <c r="BEA75" s="1454"/>
      <c r="BEB75" s="666"/>
      <c r="BEC75" s="666"/>
      <c r="BED75" s="666"/>
      <c r="BEE75" s="1455"/>
      <c r="BEF75" s="666"/>
      <c r="BEG75" s="666"/>
      <c r="BEH75" s="666"/>
      <c r="BEI75" s="666"/>
      <c r="BEJ75" s="666"/>
      <c r="BEK75" s="666"/>
      <c r="BEL75" s="666"/>
      <c r="BEM75" s="666"/>
      <c r="BEN75" s="666"/>
      <c r="BEO75" s="1453"/>
      <c r="BEP75" s="1453"/>
      <c r="BEQ75" s="1453"/>
      <c r="BER75" s="1454"/>
      <c r="BES75" s="666"/>
      <c r="BET75" s="666"/>
      <c r="BEU75" s="666"/>
      <c r="BEV75" s="1455"/>
      <c r="BEW75" s="666"/>
      <c r="BEX75" s="666"/>
      <c r="BEY75" s="666"/>
      <c r="BEZ75" s="666"/>
      <c r="BFA75" s="666"/>
      <c r="BFB75" s="666"/>
      <c r="BFC75" s="666"/>
      <c r="BFD75" s="666"/>
      <c r="BFE75" s="666"/>
      <c r="BFF75" s="1453"/>
      <c r="BFG75" s="1453"/>
      <c r="BFH75" s="1453"/>
      <c r="BFI75" s="1454"/>
      <c r="BFJ75" s="666"/>
      <c r="BFK75" s="666"/>
      <c r="BFL75" s="666"/>
      <c r="BFM75" s="1455"/>
      <c r="BFN75" s="666"/>
      <c r="BFO75" s="666"/>
      <c r="BFP75" s="666"/>
      <c r="BFQ75" s="666"/>
      <c r="BFR75" s="666"/>
      <c r="BFS75" s="666"/>
      <c r="BFT75" s="666"/>
      <c r="BFU75" s="666"/>
      <c r="BFV75" s="666"/>
      <c r="BFW75" s="1453"/>
      <c r="BFX75" s="1453"/>
      <c r="BFY75" s="1453"/>
      <c r="BFZ75" s="1454"/>
      <c r="BGA75" s="666"/>
      <c r="BGB75" s="666"/>
      <c r="BGC75" s="666"/>
      <c r="BGD75" s="1455"/>
      <c r="BGE75" s="666"/>
      <c r="BGF75" s="666"/>
      <c r="BGG75" s="666"/>
      <c r="BGH75" s="666"/>
      <c r="BGI75" s="666"/>
      <c r="BGJ75" s="666"/>
      <c r="BGK75" s="666"/>
      <c r="BGL75" s="666"/>
      <c r="BGM75" s="666"/>
      <c r="BGN75" s="1453"/>
      <c r="BGO75" s="1453"/>
      <c r="BGP75" s="1453"/>
      <c r="BGQ75" s="1454"/>
      <c r="BGR75" s="666"/>
      <c r="BGS75" s="666"/>
      <c r="BGT75" s="666"/>
      <c r="BGU75" s="1455"/>
      <c r="BGV75" s="666"/>
      <c r="BGW75" s="666"/>
      <c r="BGX75" s="666"/>
      <c r="BGY75" s="666"/>
      <c r="BGZ75" s="666"/>
      <c r="BHA75" s="666"/>
      <c r="BHB75" s="666"/>
      <c r="BHC75" s="666"/>
      <c r="BHD75" s="666"/>
      <c r="BHE75" s="1453"/>
      <c r="BHF75" s="1453"/>
      <c r="BHG75" s="1453"/>
      <c r="BHH75" s="1454"/>
      <c r="BHI75" s="666"/>
      <c r="BHJ75" s="666"/>
      <c r="BHK75" s="666"/>
      <c r="BHL75" s="1455"/>
      <c r="BHM75" s="666"/>
      <c r="BHN75" s="666"/>
      <c r="BHO75" s="666"/>
      <c r="BHP75" s="666"/>
      <c r="BHQ75" s="666"/>
      <c r="BHR75" s="666"/>
      <c r="BHS75" s="666"/>
      <c r="BHT75" s="666"/>
      <c r="BHU75" s="666"/>
      <c r="BHV75" s="1453"/>
      <c r="BHW75" s="1453"/>
      <c r="BHX75" s="1453"/>
      <c r="BHY75" s="1454"/>
      <c r="BHZ75" s="666"/>
      <c r="BIA75" s="666"/>
      <c r="BIB75" s="666"/>
      <c r="BIC75" s="1455"/>
      <c r="BID75" s="666"/>
      <c r="BIE75" s="666"/>
      <c r="BIF75" s="666"/>
      <c r="BIG75" s="666"/>
      <c r="BIH75" s="666"/>
      <c r="BII75" s="666"/>
      <c r="BIJ75" s="666"/>
      <c r="BIK75" s="666"/>
      <c r="BIL75" s="666"/>
      <c r="BIM75" s="1453"/>
      <c r="BIN75" s="1453"/>
      <c r="BIO75" s="1453"/>
      <c r="BIP75" s="1454"/>
      <c r="BIQ75" s="666"/>
      <c r="BIR75" s="666"/>
      <c r="BIS75" s="666"/>
      <c r="BIT75" s="1455"/>
      <c r="BIU75" s="666"/>
      <c r="BIV75" s="666"/>
      <c r="BIW75" s="666"/>
      <c r="BIX75" s="666"/>
      <c r="BIY75" s="666"/>
      <c r="BIZ75" s="666"/>
      <c r="BJA75" s="666"/>
      <c r="BJB75" s="666"/>
      <c r="BJC75" s="666"/>
      <c r="BJD75" s="1453"/>
      <c r="BJE75" s="1453"/>
      <c r="BJF75" s="1453"/>
      <c r="BJG75" s="1454"/>
      <c r="BJH75" s="666"/>
      <c r="BJI75" s="666"/>
      <c r="BJJ75" s="666"/>
      <c r="BJK75" s="1455"/>
      <c r="BJL75" s="666"/>
      <c r="BJM75" s="666"/>
      <c r="BJN75" s="666"/>
      <c r="BJO75" s="666"/>
      <c r="BJP75" s="666"/>
      <c r="BJQ75" s="666"/>
      <c r="BJR75" s="666"/>
      <c r="BJS75" s="666"/>
      <c r="BJT75" s="666"/>
      <c r="BJU75" s="1453"/>
      <c r="BJV75" s="1453"/>
      <c r="BJW75" s="1453"/>
      <c r="BJX75" s="1454"/>
      <c r="BJY75" s="666"/>
      <c r="BJZ75" s="666"/>
      <c r="BKA75" s="666"/>
      <c r="BKB75" s="1455"/>
      <c r="BKC75" s="666"/>
      <c r="BKD75" s="666"/>
      <c r="BKE75" s="666"/>
      <c r="BKF75" s="666"/>
      <c r="BKG75" s="666"/>
      <c r="BKH75" s="666"/>
      <c r="BKI75" s="666"/>
      <c r="BKJ75" s="666"/>
      <c r="BKK75" s="666"/>
      <c r="BKL75" s="1453"/>
      <c r="BKM75" s="1453"/>
      <c r="BKN75" s="1453"/>
      <c r="BKO75" s="1454"/>
      <c r="BKP75" s="666"/>
      <c r="BKQ75" s="666"/>
      <c r="BKR75" s="666"/>
      <c r="BKS75" s="1455"/>
      <c r="BKT75" s="666"/>
      <c r="BKU75" s="666"/>
      <c r="BKV75" s="666"/>
      <c r="BKW75" s="666"/>
      <c r="BKX75" s="666"/>
      <c r="BKY75" s="666"/>
      <c r="BKZ75" s="666"/>
      <c r="BLA75" s="666"/>
      <c r="BLB75" s="666"/>
      <c r="BLC75" s="1453"/>
      <c r="BLD75" s="1453"/>
      <c r="BLE75" s="1453"/>
      <c r="BLF75" s="1454"/>
      <c r="BLG75" s="666"/>
      <c r="BLH75" s="666"/>
      <c r="BLI75" s="666"/>
      <c r="BLJ75" s="1455"/>
      <c r="BLK75" s="666"/>
      <c r="BLL75" s="666"/>
      <c r="BLM75" s="666"/>
      <c r="BLN75" s="666"/>
      <c r="BLO75" s="666"/>
      <c r="BLP75" s="666"/>
      <c r="BLQ75" s="666"/>
      <c r="BLR75" s="666"/>
      <c r="BLS75" s="666"/>
      <c r="BLT75" s="1453"/>
      <c r="BLU75" s="1453"/>
      <c r="BLV75" s="1453"/>
      <c r="BLW75" s="1454"/>
      <c r="BLX75" s="666"/>
      <c r="BLY75" s="666"/>
      <c r="BLZ75" s="666"/>
      <c r="BMA75" s="1455"/>
      <c r="BMB75" s="666"/>
      <c r="BMC75" s="666"/>
      <c r="BMD75" s="666"/>
      <c r="BME75" s="666"/>
      <c r="BMF75" s="666"/>
      <c r="BMG75" s="666"/>
      <c r="BMH75" s="666"/>
      <c r="BMI75" s="666"/>
      <c r="BMJ75" s="666"/>
      <c r="BMK75" s="1453"/>
      <c r="BML75" s="1453"/>
      <c r="BMM75" s="1453"/>
      <c r="BMN75" s="1454"/>
      <c r="BMO75" s="666"/>
      <c r="BMP75" s="666"/>
      <c r="BMQ75" s="666"/>
      <c r="BMR75" s="1455"/>
      <c r="BMS75" s="666"/>
      <c r="BMT75" s="666"/>
      <c r="BMU75" s="666"/>
      <c r="BMV75" s="666"/>
      <c r="BMW75" s="666"/>
      <c r="BMX75" s="666"/>
      <c r="BMY75" s="666"/>
      <c r="BMZ75" s="666"/>
      <c r="BNA75" s="666"/>
      <c r="BNB75" s="1453"/>
      <c r="BNC75" s="1453"/>
      <c r="BND75" s="1453"/>
      <c r="BNE75" s="1454"/>
      <c r="BNF75" s="666"/>
      <c r="BNG75" s="666"/>
      <c r="BNH75" s="666"/>
      <c r="BNI75" s="1455"/>
      <c r="BNJ75" s="666"/>
      <c r="BNK75" s="666"/>
      <c r="BNL75" s="666"/>
      <c r="BNM75" s="666"/>
      <c r="BNN75" s="666"/>
      <c r="BNO75" s="666"/>
      <c r="BNP75" s="666"/>
      <c r="BNQ75" s="666"/>
      <c r="BNR75" s="666"/>
      <c r="BNS75" s="1453"/>
      <c r="BNT75" s="1453"/>
      <c r="BNU75" s="1453"/>
      <c r="BNV75" s="1454"/>
      <c r="BNW75" s="666"/>
      <c r="BNX75" s="666"/>
      <c r="BNY75" s="666"/>
      <c r="BNZ75" s="1455"/>
      <c r="BOA75" s="666"/>
      <c r="BOB75" s="666"/>
      <c r="BOC75" s="666"/>
      <c r="BOD75" s="666"/>
      <c r="BOE75" s="666"/>
      <c r="BOF75" s="666"/>
      <c r="BOG75" s="666"/>
      <c r="BOH75" s="666"/>
      <c r="BOI75" s="666"/>
      <c r="BOJ75" s="1453"/>
      <c r="BOK75" s="1453"/>
      <c r="BOL75" s="1453"/>
      <c r="BOM75" s="1454"/>
      <c r="BON75" s="666"/>
      <c r="BOO75" s="666"/>
      <c r="BOP75" s="666"/>
      <c r="BOQ75" s="1455"/>
      <c r="BOR75" s="666"/>
      <c r="BOS75" s="666"/>
      <c r="BOT75" s="666"/>
      <c r="BOU75" s="666"/>
      <c r="BOV75" s="666"/>
      <c r="BOW75" s="666"/>
      <c r="BOX75" s="666"/>
      <c r="BOY75" s="666"/>
      <c r="BOZ75" s="666"/>
      <c r="BPA75" s="1453"/>
      <c r="BPB75" s="1453"/>
      <c r="BPC75" s="1453"/>
      <c r="BPD75" s="1454"/>
      <c r="BPE75" s="666"/>
      <c r="BPF75" s="666"/>
      <c r="BPG75" s="666"/>
      <c r="BPH75" s="1455"/>
      <c r="BPI75" s="666"/>
      <c r="BPJ75" s="666"/>
      <c r="BPK75" s="666"/>
      <c r="BPL75" s="666"/>
      <c r="BPM75" s="666"/>
      <c r="BPN75" s="666"/>
      <c r="BPO75" s="666"/>
      <c r="BPP75" s="666"/>
      <c r="BPQ75" s="666"/>
      <c r="BPR75" s="1453"/>
      <c r="BPS75" s="1453"/>
      <c r="BPT75" s="1453"/>
      <c r="BPU75" s="1454"/>
      <c r="BPV75" s="666"/>
      <c r="BPW75" s="666"/>
      <c r="BPX75" s="666"/>
      <c r="BPY75" s="1455"/>
      <c r="BPZ75" s="666"/>
      <c r="BQA75" s="666"/>
      <c r="BQB75" s="666"/>
      <c r="BQC75" s="666"/>
      <c r="BQD75" s="666"/>
      <c r="BQE75" s="666"/>
      <c r="BQF75" s="666"/>
      <c r="BQG75" s="666"/>
      <c r="BQH75" s="666"/>
      <c r="BQI75" s="1453"/>
      <c r="BQJ75" s="1453"/>
      <c r="BQK75" s="1453"/>
      <c r="BQL75" s="1454"/>
      <c r="BQM75" s="666"/>
      <c r="BQN75" s="666"/>
      <c r="BQO75" s="666"/>
      <c r="BQP75" s="1455"/>
      <c r="BQQ75" s="666"/>
      <c r="BQR75" s="666"/>
      <c r="BQS75" s="666"/>
      <c r="BQT75" s="666"/>
      <c r="BQU75" s="666"/>
      <c r="BQV75" s="666"/>
      <c r="BQW75" s="666"/>
      <c r="BQX75" s="666"/>
      <c r="BQY75" s="666"/>
      <c r="BQZ75" s="1453"/>
      <c r="BRA75" s="1453"/>
      <c r="BRB75" s="1453"/>
      <c r="BRC75" s="1454"/>
      <c r="BRD75" s="666"/>
      <c r="BRE75" s="666"/>
      <c r="BRF75" s="666"/>
      <c r="BRG75" s="1455"/>
      <c r="BRH75" s="666"/>
      <c r="BRI75" s="666"/>
      <c r="BRJ75" s="666"/>
      <c r="BRK75" s="666"/>
      <c r="BRL75" s="666"/>
      <c r="BRM75" s="666"/>
      <c r="BRN75" s="666"/>
      <c r="BRO75" s="666"/>
      <c r="BRP75" s="666"/>
      <c r="BRQ75" s="1453"/>
      <c r="BRR75" s="1453"/>
      <c r="BRS75" s="1453"/>
      <c r="BRT75" s="1454"/>
      <c r="BRU75" s="666"/>
      <c r="BRV75" s="666"/>
      <c r="BRW75" s="666"/>
      <c r="BRX75" s="1455"/>
      <c r="BRY75" s="666"/>
      <c r="BRZ75" s="666"/>
      <c r="BSA75" s="666"/>
      <c r="BSB75" s="666"/>
      <c r="BSC75" s="666"/>
      <c r="BSD75" s="666"/>
      <c r="BSE75" s="666"/>
      <c r="BSF75" s="666"/>
      <c r="BSG75" s="666"/>
      <c r="BSH75" s="1453"/>
      <c r="BSI75" s="1453"/>
      <c r="BSJ75" s="1453"/>
      <c r="BSK75" s="1454"/>
      <c r="BSL75" s="666"/>
      <c r="BSM75" s="666"/>
      <c r="BSN75" s="666"/>
      <c r="BSO75" s="1455"/>
      <c r="BSP75" s="666"/>
      <c r="BSQ75" s="666"/>
      <c r="BSR75" s="666"/>
      <c r="BSS75" s="666"/>
      <c r="BST75" s="666"/>
      <c r="BSU75" s="666"/>
      <c r="BSV75" s="666"/>
      <c r="BSW75" s="666"/>
      <c r="BSX75" s="666"/>
      <c r="BSY75" s="1453"/>
      <c r="BSZ75" s="1453"/>
      <c r="BTA75" s="1453"/>
      <c r="BTB75" s="1454"/>
      <c r="BTC75" s="666"/>
      <c r="BTD75" s="666"/>
      <c r="BTE75" s="666"/>
      <c r="BTF75" s="1455"/>
      <c r="BTG75" s="666"/>
      <c r="BTH75" s="666"/>
      <c r="BTI75" s="666"/>
      <c r="BTJ75" s="666"/>
      <c r="BTK75" s="666"/>
      <c r="BTL75" s="666"/>
      <c r="BTM75" s="666"/>
      <c r="BTN75" s="666"/>
      <c r="BTO75" s="666"/>
      <c r="BTP75" s="1453"/>
      <c r="BTQ75" s="1453"/>
      <c r="BTR75" s="1453"/>
      <c r="BTS75" s="1454"/>
      <c r="BTT75" s="666"/>
      <c r="BTU75" s="666"/>
      <c r="BTV75" s="666"/>
      <c r="BTW75" s="1455"/>
      <c r="BTX75" s="666"/>
      <c r="BTY75" s="666"/>
      <c r="BTZ75" s="666"/>
      <c r="BUA75" s="666"/>
      <c r="BUB75" s="666"/>
      <c r="BUC75" s="666"/>
      <c r="BUD75" s="666"/>
      <c r="BUE75" s="666"/>
      <c r="BUF75" s="666"/>
      <c r="BUG75" s="1453"/>
      <c r="BUH75" s="1453"/>
      <c r="BUI75" s="1453"/>
      <c r="BUJ75" s="1454"/>
      <c r="BUK75" s="666"/>
      <c r="BUL75" s="666"/>
      <c r="BUM75" s="666"/>
      <c r="BUN75" s="1455"/>
      <c r="BUO75" s="666"/>
      <c r="BUP75" s="666"/>
      <c r="BUQ75" s="666"/>
      <c r="BUR75" s="666"/>
      <c r="BUS75" s="666"/>
      <c r="BUT75" s="666"/>
      <c r="BUU75" s="666"/>
      <c r="BUV75" s="666"/>
      <c r="BUW75" s="666"/>
      <c r="BUX75" s="1453"/>
      <c r="BUY75" s="1453"/>
      <c r="BUZ75" s="1453"/>
      <c r="BVA75" s="1454"/>
      <c r="BVB75" s="666"/>
      <c r="BVC75" s="666"/>
      <c r="BVD75" s="666"/>
      <c r="BVE75" s="1455"/>
      <c r="BVF75" s="666"/>
      <c r="BVG75" s="666"/>
      <c r="BVH75" s="666"/>
      <c r="BVI75" s="666"/>
      <c r="BVJ75" s="666"/>
      <c r="BVK75" s="666"/>
      <c r="BVL75" s="666"/>
      <c r="BVM75" s="666"/>
      <c r="BVN75" s="666"/>
      <c r="BVO75" s="1453"/>
      <c r="BVP75" s="1453"/>
      <c r="BVQ75" s="1453"/>
      <c r="BVR75" s="1454"/>
      <c r="BVS75" s="666"/>
      <c r="BVT75" s="666"/>
      <c r="BVU75" s="666"/>
      <c r="BVV75" s="1455"/>
      <c r="BVW75" s="666"/>
      <c r="BVX75" s="666"/>
      <c r="BVY75" s="666"/>
      <c r="BVZ75" s="666"/>
      <c r="BWA75" s="666"/>
      <c r="BWB75" s="666"/>
      <c r="BWC75" s="666"/>
      <c r="BWD75" s="666"/>
      <c r="BWE75" s="666"/>
      <c r="BWF75" s="1453"/>
      <c r="BWG75" s="1453"/>
      <c r="BWH75" s="1453"/>
      <c r="BWI75" s="1454"/>
      <c r="BWJ75" s="666"/>
      <c r="BWK75" s="666"/>
      <c r="BWL75" s="666"/>
      <c r="BWM75" s="1455"/>
      <c r="BWN75" s="666"/>
      <c r="BWO75" s="666"/>
      <c r="BWP75" s="666"/>
      <c r="BWQ75" s="666"/>
      <c r="BWR75" s="666"/>
      <c r="BWS75" s="666"/>
      <c r="BWT75" s="666"/>
      <c r="BWU75" s="666"/>
      <c r="BWV75" s="666"/>
      <c r="BWW75" s="1453"/>
      <c r="BWX75" s="1453"/>
      <c r="BWY75" s="1453"/>
      <c r="BWZ75" s="1454"/>
      <c r="BXA75" s="666"/>
      <c r="BXB75" s="666"/>
      <c r="BXC75" s="666"/>
      <c r="BXD75" s="1455"/>
      <c r="BXE75" s="666"/>
      <c r="BXF75" s="666"/>
      <c r="BXG75" s="666"/>
      <c r="BXH75" s="666"/>
      <c r="BXI75" s="666"/>
      <c r="BXJ75" s="666"/>
      <c r="BXK75" s="666"/>
      <c r="BXL75" s="666"/>
      <c r="BXM75" s="666"/>
      <c r="BXN75" s="1453"/>
      <c r="BXO75" s="1453"/>
      <c r="BXP75" s="1453"/>
      <c r="BXQ75" s="1454"/>
      <c r="BXR75" s="666"/>
      <c r="BXS75" s="666"/>
      <c r="BXT75" s="666"/>
      <c r="BXU75" s="1455"/>
      <c r="BXV75" s="666"/>
      <c r="BXW75" s="666"/>
      <c r="BXX75" s="666"/>
      <c r="BXY75" s="666"/>
      <c r="BXZ75" s="666"/>
      <c r="BYA75" s="666"/>
      <c r="BYB75" s="666"/>
      <c r="BYC75" s="666"/>
      <c r="BYD75" s="666"/>
      <c r="BYE75" s="1453"/>
      <c r="BYF75" s="1453"/>
      <c r="BYG75" s="1453"/>
      <c r="BYH75" s="1454"/>
      <c r="BYI75" s="666"/>
      <c r="BYJ75" s="666"/>
      <c r="BYK75" s="666"/>
      <c r="BYL75" s="1455"/>
      <c r="BYM75" s="666"/>
      <c r="BYN75" s="666"/>
      <c r="BYO75" s="666"/>
      <c r="BYP75" s="666"/>
      <c r="BYQ75" s="666"/>
      <c r="BYR75" s="666"/>
      <c r="BYS75" s="666"/>
      <c r="BYT75" s="666"/>
      <c r="BYU75" s="666"/>
      <c r="BYV75" s="1453"/>
      <c r="BYW75" s="1453"/>
      <c r="BYX75" s="1453"/>
      <c r="BYY75" s="1454"/>
      <c r="BYZ75" s="666"/>
      <c r="BZA75" s="666"/>
      <c r="BZB75" s="666"/>
      <c r="BZC75" s="1455"/>
      <c r="BZD75" s="666"/>
      <c r="BZE75" s="666"/>
      <c r="BZF75" s="666"/>
      <c r="BZG75" s="666"/>
      <c r="BZH75" s="666"/>
      <c r="BZI75" s="666"/>
      <c r="BZJ75" s="666"/>
      <c r="BZK75" s="666"/>
      <c r="BZL75" s="666"/>
      <c r="BZM75" s="1453"/>
      <c r="BZN75" s="1453"/>
      <c r="BZO75" s="1453"/>
      <c r="BZP75" s="1454"/>
      <c r="BZQ75" s="666"/>
      <c r="BZR75" s="666"/>
      <c r="BZS75" s="666"/>
      <c r="BZT75" s="1455"/>
      <c r="BZU75" s="666"/>
      <c r="BZV75" s="666"/>
      <c r="BZW75" s="666"/>
      <c r="BZX75" s="666"/>
      <c r="BZY75" s="666"/>
      <c r="BZZ75" s="666"/>
      <c r="CAA75" s="666"/>
      <c r="CAB75" s="666"/>
      <c r="CAC75" s="666"/>
      <c r="CAD75" s="1453"/>
      <c r="CAE75" s="1453"/>
      <c r="CAF75" s="1453"/>
      <c r="CAG75" s="1454"/>
      <c r="CAH75" s="666"/>
      <c r="CAI75" s="666"/>
      <c r="CAJ75" s="666"/>
      <c r="CAK75" s="1455"/>
      <c r="CAL75" s="666"/>
      <c r="CAM75" s="666"/>
      <c r="CAN75" s="666"/>
      <c r="CAO75" s="666"/>
      <c r="CAP75" s="666"/>
      <c r="CAQ75" s="666"/>
      <c r="CAR75" s="666"/>
      <c r="CAS75" s="666"/>
      <c r="CAT75" s="666"/>
      <c r="CAU75" s="1453"/>
      <c r="CAV75" s="1453"/>
      <c r="CAW75" s="1453"/>
      <c r="CAX75" s="1454"/>
      <c r="CAY75" s="666"/>
      <c r="CAZ75" s="666"/>
      <c r="CBA75" s="666"/>
      <c r="CBB75" s="1455"/>
      <c r="CBC75" s="666"/>
      <c r="CBD75" s="666"/>
      <c r="CBE75" s="666"/>
      <c r="CBF75" s="666"/>
      <c r="CBG75" s="666"/>
      <c r="CBH75" s="666"/>
      <c r="CBI75" s="666"/>
      <c r="CBJ75" s="666"/>
      <c r="CBK75" s="666"/>
      <c r="CBL75" s="1453"/>
      <c r="CBM75" s="1453"/>
      <c r="CBN75" s="1453"/>
      <c r="CBO75" s="1454"/>
      <c r="CBP75" s="666"/>
      <c r="CBQ75" s="666"/>
      <c r="CBR75" s="666"/>
      <c r="CBS75" s="1455"/>
      <c r="CBT75" s="666"/>
      <c r="CBU75" s="666"/>
      <c r="CBV75" s="666"/>
      <c r="CBW75" s="666"/>
      <c r="CBX75" s="666"/>
      <c r="CBY75" s="666"/>
      <c r="CBZ75" s="666"/>
      <c r="CCA75" s="666"/>
      <c r="CCB75" s="666"/>
      <c r="CCC75" s="1453"/>
      <c r="CCD75" s="1453"/>
      <c r="CCE75" s="1453"/>
      <c r="CCF75" s="1454"/>
      <c r="CCG75" s="666"/>
      <c r="CCH75" s="666"/>
      <c r="CCI75" s="666"/>
      <c r="CCJ75" s="1455"/>
      <c r="CCK75" s="666"/>
      <c r="CCL75" s="666"/>
      <c r="CCM75" s="666"/>
      <c r="CCN75" s="666"/>
      <c r="CCO75" s="666"/>
      <c r="CCP75" s="666"/>
      <c r="CCQ75" s="666"/>
      <c r="CCR75" s="666"/>
      <c r="CCS75" s="666"/>
      <c r="CCT75" s="1453"/>
      <c r="CCU75" s="1453"/>
      <c r="CCV75" s="1453"/>
      <c r="CCW75" s="1454"/>
      <c r="CCX75" s="666"/>
      <c r="CCY75" s="666"/>
      <c r="CCZ75" s="666"/>
      <c r="CDA75" s="1455"/>
      <c r="CDB75" s="666"/>
      <c r="CDC75" s="666"/>
      <c r="CDD75" s="666"/>
      <c r="CDE75" s="666"/>
      <c r="CDF75" s="666"/>
      <c r="CDG75" s="666"/>
      <c r="CDH75" s="666"/>
      <c r="CDI75" s="666"/>
      <c r="CDJ75" s="666"/>
      <c r="CDK75" s="1453"/>
      <c r="CDL75" s="1453"/>
      <c r="CDM75" s="1453"/>
      <c r="CDN75" s="1454"/>
      <c r="CDO75" s="666"/>
      <c r="CDP75" s="666"/>
      <c r="CDQ75" s="666"/>
      <c r="CDR75" s="1455"/>
      <c r="CDS75" s="666"/>
      <c r="CDT75" s="666"/>
      <c r="CDU75" s="666"/>
      <c r="CDV75" s="666"/>
      <c r="CDW75" s="666"/>
      <c r="CDX75" s="666"/>
      <c r="CDY75" s="666"/>
      <c r="CDZ75" s="666"/>
      <c r="CEA75" s="666"/>
      <c r="CEB75" s="1453"/>
      <c r="CEC75" s="1453"/>
      <c r="CED75" s="1453"/>
      <c r="CEE75" s="1454"/>
      <c r="CEF75" s="666"/>
      <c r="CEG75" s="666"/>
      <c r="CEH75" s="666"/>
      <c r="CEI75" s="1455"/>
      <c r="CEJ75" s="666"/>
      <c r="CEK75" s="666"/>
      <c r="CEL75" s="666"/>
      <c r="CEM75" s="666"/>
      <c r="CEN75" s="666"/>
      <c r="CEO75" s="666"/>
      <c r="CEP75" s="666"/>
      <c r="CEQ75" s="666"/>
      <c r="CER75" s="666"/>
      <c r="CES75" s="1453"/>
      <c r="CET75" s="1453"/>
      <c r="CEU75" s="1453"/>
      <c r="CEV75" s="1454"/>
      <c r="CEW75" s="666"/>
      <c r="CEX75" s="666"/>
      <c r="CEY75" s="666"/>
      <c r="CEZ75" s="1455"/>
      <c r="CFA75" s="666"/>
      <c r="CFB75" s="666"/>
      <c r="CFC75" s="666"/>
      <c r="CFD75" s="666"/>
      <c r="CFE75" s="666"/>
      <c r="CFF75" s="666"/>
      <c r="CFG75" s="666"/>
      <c r="CFH75" s="666"/>
      <c r="CFI75" s="666"/>
      <c r="CFJ75" s="1453"/>
      <c r="CFK75" s="1453"/>
      <c r="CFL75" s="1453"/>
      <c r="CFM75" s="1454"/>
      <c r="CFN75" s="666"/>
      <c r="CFO75" s="666"/>
      <c r="CFP75" s="666"/>
      <c r="CFQ75" s="1455"/>
      <c r="CFR75" s="666"/>
      <c r="CFS75" s="666"/>
      <c r="CFT75" s="666"/>
      <c r="CFU75" s="666"/>
      <c r="CFV75" s="666"/>
      <c r="CFW75" s="666"/>
      <c r="CFX75" s="666"/>
      <c r="CFY75" s="666"/>
      <c r="CFZ75" s="666"/>
      <c r="CGA75" s="1453"/>
      <c r="CGB75" s="1453"/>
      <c r="CGC75" s="1453"/>
      <c r="CGD75" s="1454"/>
      <c r="CGE75" s="666"/>
      <c r="CGF75" s="666"/>
      <c r="CGG75" s="666"/>
      <c r="CGH75" s="1455"/>
      <c r="CGI75" s="666"/>
      <c r="CGJ75" s="666"/>
      <c r="CGK75" s="666"/>
      <c r="CGL75" s="666"/>
      <c r="CGM75" s="666"/>
      <c r="CGN75" s="666"/>
      <c r="CGO75" s="666"/>
      <c r="CGP75" s="666"/>
      <c r="CGQ75" s="666"/>
      <c r="CGR75" s="1453"/>
      <c r="CGS75" s="1453"/>
      <c r="CGT75" s="1453"/>
      <c r="CGU75" s="1454"/>
      <c r="CGV75" s="666"/>
      <c r="CGW75" s="666"/>
      <c r="CGX75" s="666"/>
      <c r="CGY75" s="1455"/>
      <c r="CGZ75" s="666"/>
      <c r="CHA75" s="666"/>
      <c r="CHB75" s="666"/>
      <c r="CHC75" s="666"/>
      <c r="CHD75" s="666"/>
      <c r="CHE75" s="666"/>
      <c r="CHF75" s="666"/>
      <c r="CHG75" s="666"/>
      <c r="CHH75" s="666"/>
      <c r="CHI75" s="1453"/>
      <c r="CHJ75" s="1453"/>
      <c r="CHK75" s="1453"/>
      <c r="CHL75" s="1454"/>
      <c r="CHM75" s="666"/>
      <c r="CHN75" s="666"/>
      <c r="CHO75" s="666"/>
      <c r="CHP75" s="1455"/>
      <c r="CHQ75" s="666"/>
      <c r="CHR75" s="666"/>
      <c r="CHS75" s="666"/>
      <c r="CHT75" s="666"/>
      <c r="CHU75" s="666"/>
      <c r="CHV75" s="666"/>
      <c r="CHW75" s="666"/>
      <c r="CHX75" s="666"/>
      <c r="CHY75" s="666"/>
      <c r="CHZ75" s="1453"/>
      <c r="CIA75" s="1453"/>
      <c r="CIB75" s="1453"/>
      <c r="CIC75" s="1454"/>
      <c r="CID75" s="666"/>
      <c r="CIE75" s="666"/>
      <c r="CIF75" s="666"/>
      <c r="CIG75" s="1455"/>
      <c r="CIH75" s="666"/>
      <c r="CII75" s="666"/>
      <c r="CIJ75" s="666"/>
      <c r="CIK75" s="666"/>
      <c r="CIL75" s="666"/>
      <c r="CIM75" s="666"/>
      <c r="CIN75" s="666"/>
      <c r="CIO75" s="666"/>
      <c r="CIP75" s="666"/>
      <c r="CIQ75" s="1453"/>
      <c r="CIR75" s="1453"/>
      <c r="CIS75" s="1453"/>
      <c r="CIT75" s="1454"/>
      <c r="CIU75" s="666"/>
      <c r="CIV75" s="666"/>
      <c r="CIW75" s="666"/>
      <c r="CIX75" s="1455"/>
      <c r="CIY75" s="666"/>
      <c r="CIZ75" s="666"/>
      <c r="CJA75" s="666"/>
      <c r="CJB75" s="666"/>
      <c r="CJC75" s="666"/>
      <c r="CJD75" s="666"/>
      <c r="CJE75" s="666"/>
      <c r="CJF75" s="666"/>
      <c r="CJG75" s="666"/>
      <c r="CJH75" s="1453"/>
      <c r="CJI75" s="1453"/>
      <c r="CJJ75" s="1453"/>
      <c r="CJK75" s="1454"/>
      <c r="CJL75" s="666"/>
      <c r="CJM75" s="666"/>
      <c r="CJN75" s="666"/>
      <c r="CJO75" s="1455"/>
      <c r="CJP75" s="666"/>
      <c r="CJQ75" s="666"/>
      <c r="CJR75" s="666"/>
      <c r="CJS75" s="666"/>
      <c r="CJT75" s="666"/>
      <c r="CJU75" s="666"/>
      <c r="CJV75" s="666"/>
      <c r="CJW75" s="666"/>
      <c r="CJX75" s="666"/>
      <c r="CJY75" s="1453"/>
      <c r="CJZ75" s="1453"/>
      <c r="CKA75" s="1453"/>
      <c r="CKB75" s="1454"/>
      <c r="CKC75" s="666"/>
      <c r="CKD75" s="666"/>
      <c r="CKE75" s="666"/>
      <c r="CKF75" s="1455"/>
      <c r="CKG75" s="666"/>
      <c r="CKH75" s="666"/>
      <c r="CKI75" s="666"/>
      <c r="CKJ75" s="666"/>
      <c r="CKK75" s="666"/>
      <c r="CKL75" s="666"/>
      <c r="CKM75" s="666"/>
      <c r="CKN75" s="666"/>
      <c r="CKO75" s="666"/>
      <c r="CKP75" s="1453"/>
      <c r="CKQ75" s="1453"/>
      <c r="CKR75" s="1453"/>
      <c r="CKS75" s="1454"/>
      <c r="CKT75" s="666"/>
      <c r="CKU75" s="666"/>
      <c r="CKV75" s="666"/>
      <c r="CKW75" s="1455"/>
      <c r="CKX75" s="666"/>
      <c r="CKY75" s="666"/>
      <c r="CKZ75" s="666"/>
      <c r="CLA75" s="666"/>
      <c r="CLB75" s="666"/>
      <c r="CLC75" s="666"/>
      <c r="CLD75" s="666"/>
      <c r="CLE75" s="666"/>
      <c r="CLF75" s="666"/>
      <c r="CLG75" s="1453"/>
      <c r="CLH75" s="1453"/>
      <c r="CLI75" s="1453"/>
      <c r="CLJ75" s="1454"/>
      <c r="CLK75" s="666"/>
      <c r="CLL75" s="666"/>
      <c r="CLM75" s="666"/>
      <c r="CLN75" s="1455"/>
      <c r="CLO75" s="666"/>
      <c r="CLP75" s="666"/>
      <c r="CLQ75" s="666"/>
      <c r="CLR75" s="666"/>
      <c r="CLS75" s="666"/>
      <c r="CLT75" s="666"/>
      <c r="CLU75" s="666"/>
      <c r="CLV75" s="666"/>
      <c r="CLW75" s="666"/>
      <c r="CLX75" s="1453"/>
      <c r="CLY75" s="1453"/>
      <c r="CLZ75" s="1453"/>
      <c r="CMA75" s="1454"/>
      <c r="CMB75" s="666"/>
      <c r="CMC75" s="666"/>
      <c r="CMD75" s="666"/>
      <c r="CME75" s="1455"/>
      <c r="CMF75" s="666"/>
      <c r="CMG75" s="666"/>
      <c r="CMH75" s="666"/>
      <c r="CMI75" s="666"/>
      <c r="CMJ75" s="666"/>
      <c r="CMK75" s="666"/>
      <c r="CML75" s="666"/>
      <c r="CMM75" s="666"/>
      <c r="CMN75" s="666"/>
      <c r="CMO75" s="1453"/>
      <c r="CMP75" s="1453"/>
      <c r="CMQ75" s="1453"/>
      <c r="CMR75" s="1454"/>
      <c r="CMS75" s="666"/>
      <c r="CMT75" s="666"/>
      <c r="CMU75" s="666"/>
      <c r="CMV75" s="1455"/>
      <c r="CMW75" s="666"/>
      <c r="CMX75" s="666"/>
      <c r="CMY75" s="666"/>
      <c r="CMZ75" s="666"/>
      <c r="CNA75" s="666"/>
      <c r="CNB75" s="666"/>
      <c r="CNC75" s="666"/>
      <c r="CND75" s="666"/>
      <c r="CNE75" s="666"/>
      <c r="CNF75" s="1453"/>
      <c r="CNG75" s="1453"/>
      <c r="CNH75" s="1453"/>
      <c r="CNI75" s="1454"/>
      <c r="CNJ75" s="666"/>
      <c r="CNK75" s="666"/>
      <c r="CNL75" s="666"/>
      <c r="CNM75" s="1455"/>
      <c r="CNN75" s="666"/>
      <c r="CNO75" s="666"/>
      <c r="CNP75" s="666"/>
      <c r="CNQ75" s="666"/>
      <c r="CNR75" s="666"/>
      <c r="CNS75" s="666"/>
      <c r="CNT75" s="666"/>
      <c r="CNU75" s="666"/>
      <c r="CNV75" s="666"/>
      <c r="CNW75" s="1453"/>
      <c r="CNX75" s="1453"/>
      <c r="CNY75" s="1453"/>
      <c r="CNZ75" s="1454"/>
      <c r="COA75" s="666"/>
      <c r="COB75" s="666"/>
      <c r="COC75" s="666"/>
      <c r="COD75" s="1455"/>
      <c r="COE75" s="666"/>
      <c r="COF75" s="666"/>
      <c r="COG75" s="666"/>
      <c r="COH75" s="666"/>
      <c r="COI75" s="666"/>
      <c r="COJ75" s="666"/>
      <c r="COK75" s="666"/>
      <c r="COL75" s="666"/>
      <c r="COM75" s="666"/>
      <c r="CON75" s="1453"/>
      <c r="COO75" s="1453"/>
      <c r="COP75" s="1453"/>
      <c r="COQ75" s="1454"/>
      <c r="COR75" s="666"/>
      <c r="COS75" s="666"/>
      <c r="COT75" s="666"/>
      <c r="COU75" s="1455"/>
      <c r="COV75" s="666"/>
      <c r="COW75" s="666"/>
      <c r="COX75" s="666"/>
      <c r="COY75" s="666"/>
      <c r="COZ75" s="666"/>
      <c r="CPA75" s="666"/>
      <c r="CPB75" s="666"/>
      <c r="CPC75" s="666"/>
      <c r="CPD75" s="666"/>
      <c r="CPE75" s="1453"/>
      <c r="CPF75" s="1453"/>
      <c r="CPG75" s="1453"/>
      <c r="CPH75" s="1454"/>
      <c r="CPI75" s="666"/>
      <c r="CPJ75" s="666"/>
      <c r="CPK75" s="666"/>
      <c r="CPL75" s="1455"/>
      <c r="CPM75" s="666"/>
      <c r="CPN75" s="666"/>
      <c r="CPO75" s="666"/>
      <c r="CPP75" s="666"/>
      <c r="CPQ75" s="666"/>
      <c r="CPR75" s="666"/>
      <c r="CPS75" s="666"/>
      <c r="CPT75" s="666"/>
      <c r="CPU75" s="666"/>
      <c r="CPV75" s="1453"/>
      <c r="CPW75" s="1453"/>
      <c r="CPX75" s="1453"/>
      <c r="CPY75" s="1454"/>
      <c r="CPZ75" s="666"/>
      <c r="CQA75" s="666"/>
      <c r="CQB75" s="666"/>
      <c r="CQC75" s="1455"/>
      <c r="CQD75" s="666"/>
      <c r="CQE75" s="666"/>
      <c r="CQF75" s="666"/>
      <c r="CQG75" s="666"/>
      <c r="CQH75" s="666"/>
      <c r="CQI75" s="666"/>
      <c r="CQJ75" s="666"/>
      <c r="CQK75" s="666"/>
      <c r="CQL75" s="666"/>
      <c r="CQM75" s="1453"/>
      <c r="CQN75" s="1453"/>
      <c r="CQO75" s="1453"/>
      <c r="CQP75" s="1454"/>
      <c r="CQQ75" s="666"/>
      <c r="CQR75" s="666"/>
      <c r="CQS75" s="666"/>
      <c r="CQT75" s="1455"/>
      <c r="CQU75" s="666"/>
      <c r="CQV75" s="666"/>
      <c r="CQW75" s="666"/>
      <c r="CQX75" s="666"/>
      <c r="CQY75" s="666"/>
      <c r="CQZ75" s="666"/>
      <c r="CRA75" s="666"/>
      <c r="CRB75" s="666"/>
      <c r="CRC75" s="666"/>
      <c r="CRD75" s="1453"/>
      <c r="CRE75" s="1453"/>
      <c r="CRF75" s="1453"/>
      <c r="CRG75" s="1454"/>
      <c r="CRH75" s="666"/>
      <c r="CRI75" s="666"/>
      <c r="CRJ75" s="666"/>
      <c r="CRK75" s="1455"/>
      <c r="CRL75" s="666"/>
      <c r="CRM75" s="666"/>
      <c r="CRN75" s="666"/>
      <c r="CRO75" s="666"/>
      <c r="CRP75" s="666"/>
      <c r="CRQ75" s="666"/>
      <c r="CRR75" s="666"/>
      <c r="CRS75" s="666"/>
      <c r="CRT75" s="666"/>
      <c r="CRU75" s="1453"/>
      <c r="CRV75" s="1453"/>
      <c r="CRW75" s="1453"/>
      <c r="CRX75" s="1454"/>
      <c r="CRY75" s="666"/>
      <c r="CRZ75" s="666"/>
      <c r="CSA75" s="666"/>
      <c r="CSB75" s="1455"/>
      <c r="CSC75" s="666"/>
      <c r="CSD75" s="666"/>
      <c r="CSE75" s="666"/>
      <c r="CSF75" s="666"/>
      <c r="CSG75" s="666"/>
      <c r="CSH75" s="666"/>
      <c r="CSI75" s="666"/>
      <c r="CSJ75" s="666"/>
      <c r="CSK75" s="666"/>
      <c r="CSL75" s="1453"/>
      <c r="CSM75" s="1453"/>
      <c r="CSN75" s="1453"/>
      <c r="CSO75" s="1454"/>
      <c r="CSP75" s="666"/>
      <c r="CSQ75" s="666"/>
      <c r="CSR75" s="666"/>
      <c r="CSS75" s="1455"/>
      <c r="CST75" s="666"/>
      <c r="CSU75" s="666"/>
      <c r="CSV75" s="666"/>
      <c r="CSW75" s="666"/>
      <c r="CSX75" s="666"/>
      <c r="CSY75" s="666"/>
      <c r="CSZ75" s="666"/>
      <c r="CTA75" s="666"/>
      <c r="CTB75" s="666"/>
      <c r="CTC75" s="1453"/>
      <c r="CTD75" s="1453"/>
      <c r="CTE75" s="1453"/>
      <c r="CTF75" s="1454"/>
      <c r="CTG75" s="666"/>
      <c r="CTH75" s="666"/>
      <c r="CTI75" s="666"/>
      <c r="CTJ75" s="1455"/>
      <c r="CTK75" s="666"/>
      <c r="CTL75" s="666"/>
      <c r="CTM75" s="666"/>
      <c r="CTN75" s="666"/>
      <c r="CTO75" s="666"/>
      <c r="CTP75" s="666"/>
      <c r="CTQ75" s="666"/>
      <c r="CTR75" s="666"/>
      <c r="CTS75" s="666"/>
      <c r="CTT75" s="1453"/>
      <c r="CTU75" s="1453"/>
      <c r="CTV75" s="1453"/>
      <c r="CTW75" s="1454"/>
      <c r="CTX75" s="666"/>
      <c r="CTY75" s="666"/>
      <c r="CTZ75" s="666"/>
      <c r="CUA75" s="1455"/>
      <c r="CUB75" s="666"/>
      <c r="CUC75" s="666"/>
      <c r="CUD75" s="666"/>
      <c r="CUE75" s="666"/>
      <c r="CUF75" s="666"/>
      <c r="CUG75" s="666"/>
      <c r="CUH75" s="666"/>
      <c r="CUI75" s="666"/>
      <c r="CUJ75" s="666"/>
      <c r="CUK75" s="1453"/>
      <c r="CUL75" s="1453"/>
      <c r="CUM75" s="1453"/>
      <c r="CUN75" s="1454"/>
      <c r="CUO75" s="666"/>
      <c r="CUP75" s="666"/>
      <c r="CUQ75" s="666"/>
      <c r="CUR75" s="1455"/>
      <c r="CUS75" s="666"/>
      <c r="CUT75" s="666"/>
      <c r="CUU75" s="666"/>
      <c r="CUV75" s="666"/>
      <c r="CUW75" s="666"/>
      <c r="CUX75" s="666"/>
      <c r="CUY75" s="666"/>
      <c r="CUZ75" s="666"/>
      <c r="CVA75" s="666"/>
      <c r="CVB75" s="1453"/>
      <c r="CVC75" s="1453"/>
      <c r="CVD75" s="1453"/>
      <c r="CVE75" s="1454"/>
      <c r="CVF75" s="666"/>
      <c r="CVG75" s="666"/>
      <c r="CVH75" s="666"/>
      <c r="CVI75" s="1455"/>
      <c r="CVJ75" s="666"/>
      <c r="CVK75" s="666"/>
      <c r="CVL75" s="666"/>
      <c r="CVM75" s="666"/>
      <c r="CVN75" s="666"/>
      <c r="CVO75" s="666"/>
      <c r="CVP75" s="666"/>
      <c r="CVQ75" s="666"/>
      <c r="CVR75" s="666"/>
      <c r="CVS75" s="1453"/>
      <c r="CVT75" s="1453"/>
      <c r="CVU75" s="1453"/>
      <c r="CVV75" s="1454"/>
      <c r="CVW75" s="666"/>
      <c r="CVX75" s="666"/>
      <c r="CVY75" s="666"/>
      <c r="CVZ75" s="1455"/>
      <c r="CWA75" s="666"/>
      <c r="CWB75" s="666"/>
      <c r="CWC75" s="666"/>
      <c r="CWD75" s="666"/>
      <c r="CWE75" s="666"/>
      <c r="CWF75" s="666"/>
      <c r="CWG75" s="666"/>
      <c r="CWH75" s="666"/>
      <c r="CWI75" s="666"/>
      <c r="CWJ75" s="1453"/>
      <c r="CWK75" s="1453"/>
      <c r="CWL75" s="1453"/>
      <c r="CWM75" s="1454"/>
      <c r="CWN75" s="666"/>
      <c r="CWO75" s="666"/>
      <c r="CWP75" s="666"/>
      <c r="CWQ75" s="1455"/>
      <c r="CWR75" s="666"/>
      <c r="CWS75" s="666"/>
      <c r="CWT75" s="666"/>
      <c r="CWU75" s="666"/>
      <c r="CWV75" s="666"/>
      <c r="CWW75" s="666"/>
      <c r="CWX75" s="666"/>
      <c r="CWY75" s="666"/>
      <c r="CWZ75" s="666"/>
      <c r="CXA75" s="1453"/>
      <c r="CXB75" s="1453"/>
      <c r="CXC75" s="1453"/>
      <c r="CXD75" s="1454"/>
      <c r="CXE75" s="666"/>
      <c r="CXF75" s="666"/>
      <c r="CXG75" s="666"/>
      <c r="CXH75" s="1455"/>
      <c r="CXI75" s="666"/>
      <c r="CXJ75" s="666"/>
      <c r="CXK75" s="666"/>
      <c r="CXL75" s="666"/>
      <c r="CXM75" s="666"/>
      <c r="CXN75" s="666"/>
      <c r="CXO75" s="666"/>
      <c r="CXP75" s="666"/>
      <c r="CXQ75" s="666"/>
      <c r="CXR75" s="1453"/>
      <c r="CXS75" s="1453"/>
      <c r="CXT75" s="1453"/>
      <c r="CXU75" s="1454"/>
      <c r="CXV75" s="666"/>
      <c r="CXW75" s="666"/>
      <c r="CXX75" s="666"/>
      <c r="CXY75" s="1455"/>
      <c r="CXZ75" s="666"/>
      <c r="CYA75" s="666"/>
      <c r="CYB75" s="666"/>
      <c r="CYC75" s="666"/>
      <c r="CYD75" s="666"/>
      <c r="CYE75" s="666"/>
      <c r="CYF75" s="666"/>
      <c r="CYG75" s="666"/>
      <c r="CYH75" s="666"/>
      <c r="CYI75" s="1453"/>
      <c r="CYJ75" s="1453"/>
      <c r="CYK75" s="1453"/>
      <c r="CYL75" s="1454"/>
      <c r="CYM75" s="666"/>
      <c r="CYN75" s="666"/>
      <c r="CYO75" s="666"/>
      <c r="CYP75" s="1455"/>
      <c r="CYQ75" s="666"/>
      <c r="CYR75" s="666"/>
      <c r="CYS75" s="666"/>
      <c r="CYT75" s="666"/>
      <c r="CYU75" s="666"/>
      <c r="CYV75" s="666"/>
      <c r="CYW75" s="666"/>
      <c r="CYX75" s="666"/>
      <c r="CYY75" s="666"/>
      <c r="CYZ75" s="1453"/>
      <c r="CZA75" s="1453"/>
      <c r="CZB75" s="1453"/>
      <c r="CZC75" s="1454"/>
      <c r="CZD75" s="666"/>
      <c r="CZE75" s="666"/>
      <c r="CZF75" s="666"/>
      <c r="CZG75" s="1455"/>
      <c r="CZH75" s="666"/>
      <c r="CZI75" s="666"/>
      <c r="CZJ75" s="666"/>
      <c r="CZK75" s="666"/>
      <c r="CZL75" s="666"/>
      <c r="CZM75" s="666"/>
      <c r="CZN75" s="666"/>
      <c r="CZO75" s="666"/>
      <c r="CZP75" s="666"/>
      <c r="CZQ75" s="1453"/>
      <c r="CZR75" s="1453"/>
      <c r="CZS75" s="1453"/>
      <c r="CZT75" s="1454"/>
      <c r="CZU75" s="666"/>
      <c r="CZV75" s="666"/>
      <c r="CZW75" s="666"/>
      <c r="CZX75" s="1455"/>
      <c r="CZY75" s="666"/>
      <c r="CZZ75" s="666"/>
      <c r="DAA75" s="666"/>
      <c r="DAB75" s="666"/>
      <c r="DAC75" s="666"/>
      <c r="DAD75" s="666"/>
      <c r="DAE75" s="666"/>
      <c r="DAF75" s="666"/>
      <c r="DAG75" s="666"/>
      <c r="DAH75" s="1453"/>
      <c r="DAI75" s="1453"/>
      <c r="DAJ75" s="1453"/>
      <c r="DAK75" s="1454"/>
      <c r="DAL75" s="666"/>
      <c r="DAM75" s="666"/>
      <c r="DAN75" s="666"/>
      <c r="DAO75" s="1455"/>
      <c r="DAP75" s="666"/>
      <c r="DAQ75" s="666"/>
      <c r="DAR75" s="666"/>
      <c r="DAS75" s="666"/>
      <c r="DAT75" s="666"/>
      <c r="DAU75" s="666"/>
      <c r="DAV75" s="666"/>
      <c r="DAW75" s="666"/>
      <c r="DAX75" s="666"/>
      <c r="DAY75" s="1453"/>
      <c r="DAZ75" s="1453"/>
      <c r="DBA75" s="1453"/>
      <c r="DBB75" s="1454"/>
      <c r="DBC75" s="666"/>
      <c r="DBD75" s="666"/>
      <c r="DBE75" s="666"/>
      <c r="DBF75" s="1455"/>
      <c r="DBG75" s="666"/>
      <c r="DBH75" s="666"/>
      <c r="DBI75" s="666"/>
      <c r="DBJ75" s="666"/>
      <c r="DBK75" s="666"/>
      <c r="DBL75" s="666"/>
      <c r="DBM75" s="666"/>
      <c r="DBN75" s="666"/>
      <c r="DBO75" s="666"/>
      <c r="DBP75" s="1453"/>
      <c r="DBQ75" s="1453"/>
      <c r="DBR75" s="1453"/>
      <c r="DBS75" s="1454"/>
      <c r="DBT75" s="666"/>
      <c r="DBU75" s="666"/>
      <c r="DBV75" s="666"/>
      <c r="DBW75" s="1455"/>
      <c r="DBX75" s="666"/>
      <c r="DBY75" s="666"/>
      <c r="DBZ75" s="666"/>
      <c r="DCA75" s="666"/>
      <c r="DCB75" s="666"/>
      <c r="DCC75" s="666"/>
      <c r="DCD75" s="666"/>
      <c r="DCE75" s="666"/>
      <c r="DCF75" s="666"/>
      <c r="DCG75" s="1453"/>
      <c r="DCH75" s="1453"/>
      <c r="DCI75" s="1453"/>
      <c r="DCJ75" s="1454"/>
      <c r="DCK75" s="666"/>
      <c r="DCL75" s="666"/>
      <c r="DCM75" s="666"/>
      <c r="DCN75" s="1455"/>
      <c r="DCO75" s="666"/>
      <c r="DCP75" s="666"/>
      <c r="DCQ75" s="666"/>
      <c r="DCR75" s="666"/>
      <c r="DCS75" s="666"/>
      <c r="DCT75" s="666"/>
      <c r="DCU75" s="666"/>
      <c r="DCV75" s="666"/>
      <c r="DCW75" s="666"/>
      <c r="DCX75" s="1453"/>
      <c r="DCY75" s="1453"/>
      <c r="DCZ75" s="1453"/>
      <c r="DDA75" s="1454"/>
      <c r="DDB75" s="666"/>
      <c r="DDC75" s="666"/>
      <c r="DDD75" s="666"/>
      <c r="DDE75" s="1455"/>
      <c r="DDF75" s="666"/>
      <c r="DDG75" s="666"/>
      <c r="DDH75" s="666"/>
      <c r="DDI75" s="666"/>
      <c r="DDJ75" s="666"/>
      <c r="DDK75" s="666"/>
      <c r="DDL75" s="666"/>
      <c r="DDM75" s="666"/>
      <c r="DDN75" s="666"/>
      <c r="DDO75" s="1453"/>
      <c r="DDP75" s="1453"/>
      <c r="DDQ75" s="1453"/>
      <c r="DDR75" s="1454"/>
      <c r="DDS75" s="666"/>
      <c r="DDT75" s="666"/>
      <c r="DDU75" s="666"/>
      <c r="DDV75" s="1455"/>
      <c r="DDW75" s="666"/>
      <c r="DDX75" s="666"/>
      <c r="DDY75" s="666"/>
      <c r="DDZ75" s="666"/>
      <c r="DEA75" s="666"/>
      <c r="DEB75" s="666"/>
      <c r="DEC75" s="666"/>
      <c r="DED75" s="666"/>
      <c r="DEE75" s="666"/>
      <c r="DEF75" s="1453"/>
      <c r="DEG75" s="1453"/>
      <c r="DEH75" s="1453"/>
      <c r="DEI75" s="1454"/>
      <c r="DEJ75" s="666"/>
      <c r="DEK75" s="666"/>
      <c r="DEL75" s="666"/>
      <c r="DEM75" s="1455"/>
      <c r="DEN75" s="666"/>
      <c r="DEO75" s="666"/>
      <c r="DEP75" s="666"/>
      <c r="DEQ75" s="666"/>
      <c r="DER75" s="666"/>
      <c r="DES75" s="666"/>
      <c r="DET75" s="666"/>
      <c r="DEU75" s="666"/>
      <c r="DEV75" s="666"/>
      <c r="DEW75" s="1453"/>
      <c r="DEX75" s="1453"/>
      <c r="DEY75" s="1453"/>
      <c r="DEZ75" s="1454"/>
      <c r="DFA75" s="666"/>
      <c r="DFB75" s="666"/>
      <c r="DFC75" s="666"/>
      <c r="DFD75" s="1455"/>
      <c r="DFE75" s="666"/>
      <c r="DFF75" s="666"/>
      <c r="DFG75" s="666"/>
      <c r="DFH75" s="666"/>
      <c r="DFI75" s="666"/>
      <c r="DFJ75" s="666"/>
      <c r="DFK75" s="666"/>
      <c r="DFL75" s="666"/>
      <c r="DFM75" s="666"/>
      <c r="DFN75" s="1453"/>
      <c r="DFO75" s="1453"/>
      <c r="DFP75" s="1453"/>
      <c r="DFQ75" s="1454"/>
      <c r="DFR75" s="666"/>
      <c r="DFS75" s="666"/>
      <c r="DFT75" s="666"/>
      <c r="DFU75" s="1455"/>
      <c r="DFV75" s="666"/>
      <c r="DFW75" s="666"/>
      <c r="DFX75" s="666"/>
      <c r="DFY75" s="666"/>
      <c r="DFZ75" s="666"/>
      <c r="DGA75" s="666"/>
      <c r="DGB75" s="666"/>
      <c r="DGC75" s="666"/>
      <c r="DGD75" s="666"/>
      <c r="DGE75" s="1453"/>
      <c r="DGF75" s="1453"/>
      <c r="DGG75" s="1453"/>
      <c r="DGH75" s="1454"/>
      <c r="DGI75" s="666"/>
      <c r="DGJ75" s="666"/>
      <c r="DGK75" s="666"/>
      <c r="DGL75" s="1455"/>
      <c r="DGM75" s="666"/>
      <c r="DGN75" s="666"/>
      <c r="DGO75" s="666"/>
      <c r="DGP75" s="666"/>
      <c r="DGQ75" s="666"/>
      <c r="DGR75" s="666"/>
      <c r="DGS75" s="666"/>
      <c r="DGT75" s="666"/>
      <c r="DGU75" s="666"/>
      <c r="DGV75" s="1453"/>
      <c r="DGW75" s="1453"/>
      <c r="DGX75" s="1453"/>
      <c r="DGY75" s="1454"/>
      <c r="DGZ75" s="666"/>
      <c r="DHA75" s="666"/>
      <c r="DHB75" s="666"/>
      <c r="DHC75" s="1455"/>
      <c r="DHD75" s="666"/>
      <c r="DHE75" s="666"/>
      <c r="DHF75" s="666"/>
      <c r="DHG75" s="666"/>
      <c r="DHH75" s="666"/>
      <c r="DHI75" s="666"/>
      <c r="DHJ75" s="666"/>
      <c r="DHK75" s="666"/>
      <c r="DHL75" s="666"/>
      <c r="DHM75" s="1453"/>
      <c r="DHN75" s="1453"/>
      <c r="DHO75" s="1453"/>
      <c r="DHP75" s="1454"/>
      <c r="DHQ75" s="666"/>
      <c r="DHR75" s="666"/>
      <c r="DHS75" s="666"/>
      <c r="DHT75" s="1455"/>
      <c r="DHU75" s="666"/>
      <c r="DHV75" s="666"/>
      <c r="DHW75" s="666"/>
      <c r="DHX75" s="666"/>
      <c r="DHY75" s="666"/>
      <c r="DHZ75" s="666"/>
      <c r="DIA75" s="666"/>
      <c r="DIB75" s="666"/>
      <c r="DIC75" s="666"/>
      <c r="DID75" s="1453"/>
      <c r="DIE75" s="1453"/>
      <c r="DIF75" s="1453"/>
      <c r="DIG75" s="1454"/>
      <c r="DIH75" s="666"/>
      <c r="DII75" s="666"/>
      <c r="DIJ75" s="666"/>
      <c r="DIK75" s="1455"/>
      <c r="DIL75" s="666"/>
      <c r="DIM75" s="666"/>
      <c r="DIN75" s="666"/>
      <c r="DIO75" s="666"/>
      <c r="DIP75" s="666"/>
      <c r="DIQ75" s="666"/>
      <c r="DIR75" s="666"/>
      <c r="DIS75" s="666"/>
      <c r="DIT75" s="666"/>
      <c r="DIU75" s="1453"/>
      <c r="DIV75" s="1453"/>
      <c r="DIW75" s="1453"/>
      <c r="DIX75" s="1454"/>
      <c r="DIY75" s="666"/>
      <c r="DIZ75" s="666"/>
      <c r="DJA75" s="666"/>
      <c r="DJB75" s="1455"/>
      <c r="DJC75" s="666"/>
      <c r="DJD75" s="666"/>
      <c r="DJE75" s="666"/>
      <c r="DJF75" s="666"/>
      <c r="DJG75" s="666"/>
      <c r="DJH75" s="666"/>
      <c r="DJI75" s="666"/>
      <c r="DJJ75" s="666"/>
      <c r="DJK75" s="666"/>
      <c r="DJL75" s="1453"/>
      <c r="DJM75" s="1453"/>
      <c r="DJN75" s="1453"/>
      <c r="DJO75" s="1454"/>
      <c r="DJP75" s="666"/>
      <c r="DJQ75" s="666"/>
      <c r="DJR75" s="666"/>
      <c r="DJS75" s="1455"/>
      <c r="DJT75" s="666"/>
      <c r="DJU75" s="666"/>
      <c r="DJV75" s="666"/>
      <c r="DJW75" s="666"/>
      <c r="DJX75" s="666"/>
      <c r="DJY75" s="666"/>
      <c r="DJZ75" s="666"/>
      <c r="DKA75" s="666"/>
      <c r="DKB75" s="666"/>
      <c r="DKC75" s="1453"/>
      <c r="DKD75" s="1453"/>
      <c r="DKE75" s="1453"/>
      <c r="DKF75" s="1454"/>
      <c r="DKG75" s="666"/>
      <c r="DKH75" s="666"/>
      <c r="DKI75" s="666"/>
      <c r="DKJ75" s="1455"/>
      <c r="DKK75" s="666"/>
      <c r="DKL75" s="666"/>
      <c r="DKM75" s="666"/>
      <c r="DKN75" s="666"/>
      <c r="DKO75" s="666"/>
      <c r="DKP75" s="666"/>
      <c r="DKQ75" s="666"/>
      <c r="DKR75" s="666"/>
      <c r="DKS75" s="666"/>
      <c r="DKT75" s="1453"/>
      <c r="DKU75" s="1453"/>
      <c r="DKV75" s="1453"/>
      <c r="DKW75" s="1454"/>
      <c r="DKX75" s="666"/>
      <c r="DKY75" s="666"/>
      <c r="DKZ75" s="666"/>
      <c r="DLA75" s="1455"/>
      <c r="DLB75" s="666"/>
      <c r="DLC75" s="666"/>
      <c r="DLD75" s="666"/>
      <c r="DLE75" s="666"/>
      <c r="DLF75" s="666"/>
      <c r="DLG75" s="666"/>
      <c r="DLH75" s="666"/>
      <c r="DLI75" s="666"/>
      <c r="DLJ75" s="666"/>
      <c r="DLK75" s="1453"/>
      <c r="DLL75" s="1453"/>
      <c r="DLM75" s="1453"/>
      <c r="DLN75" s="1454"/>
      <c r="DLO75" s="666"/>
      <c r="DLP75" s="666"/>
      <c r="DLQ75" s="666"/>
      <c r="DLR75" s="1455"/>
      <c r="DLS75" s="666"/>
      <c r="DLT75" s="666"/>
      <c r="DLU75" s="666"/>
      <c r="DLV75" s="666"/>
      <c r="DLW75" s="666"/>
      <c r="DLX75" s="666"/>
      <c r="DLY75" s="666"/>
      <c r="DLZ75" s="666"/>
      <c r="DMA75" s="666"/>
      <c r="DMB75" s="1453"/>
      <c r="DMC75" s="1453"/>
      <c r="DMD75" s="1453"/>
      <c r="DME75" s="1454"/>
      <c r="DMF75" s="666"/>
      <c r="DMG75" s="666"/>
      <c r="DMH75" s="666"/>
      <c r="DMI75" s="1455"/>
      <c r="DMJ75" s="666"/>
      <c r="DMK75" s="666"/>
      <c r="DML75" s="666"/>
      <c r="DMM75" s="666"/>
      <c r="DMN75" s="666"/>
      <c r="DMO75" s="666"/>
      <c r="DMP75" s="666"/>
      <c r="DMQ75" s="666"/>
      <c r="DMR75" s="666"/>
      <c r="DMS75" s="1453"/>
      <c r="DMT75" s="1453"/>
      <c r="DMU75" s="1453"/>
      <c r="DMV75" s="1454"/>
      <c r="DMW75" s="666"/>
      <c r="DMX75" s="666"/>
      <c r="DMY75" s="666"/>
      <c r="DMZ75" s="1455"/>
      <c r="DNA75" s="666"/>
      <c r="DNB75" s="666"/>
      <c r="DNC75" s="666"/>
      <c r="DND75" s="666"/>
      <c r="DNE75" s="666"/>
      <c r="DNF75" s="666"/>
      <c r="DNG75" s="666"/>
      <c r="DNH75" s="666"/>
      <c r="DNI75" s="666"/>
      <c r="DNJ75" s="1453"/>
      <c r="DNK75" s="1453"/>
      <c r="DNL75" s="1453"/>
      <c r="DNM75" s="1454"/>
      <c r="DNN75" s="666"/>
      <c r="DNO75" s="666"/>
      <c r="DNP75" s="666"/>
      <c r="DNQ75" s="1455"/>
      <c r="DNR75" s="666"/>
      <c r="DNS75" s="666"/>
      <c r="DNT75" s="666"/>
      <c r="DNU75" s="666"/>
      <c r="DNV75" s="666"/>
      <c r="DNW75" s="666"/>
      <c r="DNX75" s="666"/>
      <c r="DNY75" s="666"/>
      <c r="DNZ75" s="666"/>
      <c r="DOA75" s="1453"/>
      <c r="DOB75" s="1453"/>
      <c r="DOC75" s="1453"/>
      <c r="DOD75" s="1454"/>
      <c r="DOE75" s="666"/>
      <c r="DOF75" s="666"/>
      <c r="DOG75" s="666"/>
      <c r="DOH75" s="1455"/>
      <c r="DOI75" s="666"/>
      <c r="DOJ75" s="666"/>
      <c r="DOK75" s="666"/>
      <c r="DOL75" s="666"/>
      <c r="DOM75" s="666"/>
      <c r="DON75" s="666"/>
      <c r="DOO75" s="666"/>
      <c r="DOP75" s="666"/>
      <c r="DOQ75" s="666"/>
      <c r="DOR75" s="1453"/>
      <c r="DOS75" s="1453"/>
      <c r="DOT75" s="1453"/>
      <c r="DOU75" s="1454"/>
      <c r="DOV75" s="666"/>
      <c r="DOW75" s="666"/>
      <c r="DOX75" s="666"/>
      <c r="DOY75" s="1455"/>
      <c r="DOZ75" s="666"/>
      <c r="DPA75" s="666"/>
      <c r="DPB75" s="666"/>
      <c r="DPC75" s="666"/>
      <c r="DPD75" s="666"/>
      <c r="DPE75" s="666"/>
      <c r="DPF75" s="666"/>
      <c r="DPG75" s="666"/>
      <c r="DPH75" s="666"/>
      <c r="DPI75" s="1453"/>
      <c r="DPJ75" s="1453"/>
      <c r="DPK75" s="1453"/>
      <c r="DPL75" s="1454"/>
      <c r="DPM75" s="666"/>
      <c r="DPN75" s="666"/>
      <c r="DPO75" s="666"/>
      <c r="DPP75" s="1455"/>
      <c r="DPQ75" s="666"/>
      <c r="DPR75" s="666"/>
      <c r="DPS75" s="666"/>
      <c r="DPT75" s="666"/>
      <c r="DPU75" s="666"/>
      <c r="DPV75" s="666"/>
      <c r="DPW75" s="666"/>
      <c r="DPX75" s="666"/>
      <c r="DPY75" s="666"/>
      <c r="DPZ75" s="1453"/>
      <c r="DQA75" s="1453"/>
      <c r="DQB75" s="1453"/>
      <c r="DQC75" s="1454"/>
      <c r="DQD75" s="666"/>
      <c r="DQE75" s="666"/>
      <c r="DQF75" s="666"/>
      <c r="DQG75" s="1455"/>
      <c r="DQH75" s="666"/>
      <c r="DQI75" s="666"/>
      <c r="DQJ75" s="666"/>
      <c r="DQK75" s="666"/>
      <c r="DQL75" s="666"/>
      <c r="DQM75" s="666"/>
      <c r="DQN75" s="666"/>
      <c r="DQO75" s="666"/>
      <c r="DQP75" s="666"/>
      <c r="DQQ75" s="1453"/>
      <c r="DQR75" s="1453"/>
      <c r="DQS75" s="1453"/>
      <c r="DQT75" s="1454"/>
      <c r="DQU75" s="666"/>
      <c r="DQV75" s="666"/>
      <c r="DQW75" s="666"/>
      <c r="DQX75" s="1455"/>
      <c r="DQY75" s="666"/>
      <c r="DQZ75" s="666"/>
      <c r="DRA75" s="666"/>
      <c r="DRB75" s="666"/>
      <c r="DRC75" s="666"/>
      <c r="DRD75" s="666"/>
      <c r="DRE75" s="666"/>
      <c r="DRF75" s="666"/>
      <c r="DRG75" s="666"/>
      <c r="DRH75" s="1453"/>
      <c r="DRI75" s="1453"/>
      <c r="DRJ75" s="1453"/>
      <c r="DRK75" s="1454"/>
      <c r="DRL75" s="666"/>
      <c r="DRM75" s="666"/>
      <c r="DRN75" s="666"/>
      <c r="DRO75" s="1455"/>
      <c r="DRP75" s="666"/>
      <c r="DRQ75" s="666"/>
      <c r="DRR75" s="666"/>
      <c r="DRS75" s="666"/>
      <c r="DRT75" s="666"/>
      <c r="DRU75" s="666"/>
      <c r="DRV75" s="666"/>
      <c r="DRW75" s="666"/>
      <c r="DRX75" s="666"/>
      <c r="DRY75" s="1453"/>
      <c r="DRZ75" s="1453"/>
      <c r="DSA75" s="1453"/>
      <c r="DSB75" s="1454"/>
      <c r="DSC75" s="666"/>
      <c r="DSD75" s="666"/>
      <c r="DSE75" s="666"/>
      <c r="DSF75" s="1455"/>
      <c r="DSG75" s="666"/>
      <c r="DSH75" s="666"/>
      <c r="DSI75" s="666"/>
      <c r="DSJ75" s="666"/>
      <c r="DSK75" s="666"/>
      <c r="DSL75" s="666"/>
      <c r="DSM75" s="666"/>
      <c r="DSN75" s="666"/>
      <c r="DSO75" s="666"/>
      <c r="DSP75" s="1453"/>
      <c r="DSQ75" s="1453"/>
      <c r="DSR75" s="1453"/>
      <c r="DSS75" s="1454"/>
      <c r="DST75" s="666"/>
      <c r="DSU75" s="666"/>
      <c r="DSV75" s="666"/>
      <c r="DSW75" s="1455"/>
      <c r="DSX75" s="666"/>
      <c r="DSY75" s="666"/>
      <c r="DSZ75" s="666"/>
      <c r="DTA75" s="666"/>
      <c r="DTB75" s="666"/>
      <c r="DTC75" s="666"/>
      <c r="DTD75" s="666"/>
      <c r="DTE75" s="666"/>
      <c r="DTF75" s="666"/>
      <c r="DTG75" s="1453"/>
      <c r="DTH75" s="1453"/>
      <c r="DTI75" s="1453"/>
      <c r="DTJ75" s="1454"/>
      <c r="DTK75" s="666"/>
      <c r="DTL75" s="666"/>
      <c r="DTM75" s="666"/>
      <c r="DTN75" s="1455"/>
      <c r="DTO75" s="666"/>
      <c r="DTP75" s="666"/>
      <c r="DTQ75" s="666"/>
      <c r="DTR75" s="666"/>
      <c r="DTS75" s="666"/>
      <c r="DTT75" s="666"/>
      <c r="DTU75" s="666"/>
      <c r="DTV75" s="666"/>
      <c r="DTW75" s="666"/>
      <c r="DTX75" s="1453"/>
      <c r="DTY75" s="1453"/>
      <c r="DTZ75" s="1453"/>
      <c r="DUA75" s="1454"/>
      <c r="DUB75" s="666"/>
      <c r="DUC75" s="666"/>
      <c r="DUD75" s="666"/>
      <c r="DUE75" s="1455"/>
      <c r="DUF75" s="666"/>
      <c r="DUG75" s="666"/>
      <c r="DUH75" s="666"/>
      <c r="DUI75" s="666"/>
      <c r="DUJ75" s="666"/>
      <c r="DUK75" s="666"/>
      <c r="DUL75" s="666"/>
      <c r="DUM75" s="666"/>
      <c r="DUN75" s="666"/>
      <c r="DUO75" s="1453"/>
      <c r="DUP75" s="1453"/>
      <c r="DUQ75" s="1453"/>
      <c r="DUR75" s="1454"/>
      <c r="DUS75" s="666"/>
      <c r="DUT75" s="666"/>
      <c r="DUU75" s="666"/>
      <c r="DUV75" s="1455"/>
      <c r="DUW75" s="666"/>
      <c r="DUX75" s="666"/>
      <c r="DUY75" s="666"/>
      <c r="DUZ75" s="666"/>
      <c r="DVA75" s="666"/>
      <c r="DVB75" s="666"/>
      <c r="DVC75" s="666"/>
      <c r="DVD75" s="666"/>
      <c r="DVE75" s="666"/>
      <c r="DVF75" s="1453"/>
      <c r="DVG75" s="1453"/>
      <c r="DVH75" s="1453"/>
      <c r="DVI75" s="1454"/>
      <c r="DVJ75" s="666"/>
      <c r="DVK75" s="666"/>
      <c r="DVL75" s="666"/>
      <c r="DVM75" s="1455"/>
      <c r="DVN75" s="666"/>
      <c r="DVO75" s="666"/>
      <c r="DVP75" s="666"/>
      <c r="DVQ75" s="666"/>
      <c r="DVR75" s="666"/>
      <c r="DVS75" s="666"/>
      <c r="DVT75" s="666"/>
      <c r="DVU75" s="666"/>
      <c r="DVV75" s="666"/>
      <c r="DVW75" s="1453"/>
      <c r="DVX75" s="1453"/>
      <c r="DVY75" s="1453"/>
      <c r="DVZ75" s="1454"/>
      <c r="DWA75" s="666"/>
      <c r="DWB75" s="666"/>
      <c r="DWC75" s="666"/>
      <c r="DWD75" s="1455"/>
      <c r="DWE75" s="666"/>
      <c r="DWF75" s="666"/>
      <c r="DWG75" s="666"/>
      <c r="DWH75" s="666"/>
      <c r="DWI75" s="666"/>
      <c r="DWJ75" s="666"/>
      <c r="DWK75" s="666"/>
      <c r="DWL75" s="666"/>
      <c r="DWM75" s="666"/>
      <c r="DWN75" s="1453"/>
      <c r="DWO75" s="1453"/>
      <c r="DWP75" s="1453"/>
      <c r="DWQ75" s="1454"/>
      <c r="DWR75" s="666"/>
      <c r="DWS75" s="666"/>
      <c r="DWT75" s="666"/>
      <c r="DWU75" s="1455"/>
      <c r="DWV75" s="666"/>
      <c r="DWW75" s="666"/>
      <c r="DWX75" s="666"/>
      <c r="DWY75" s="666"/>
      <c r="DWZ75" s="666"/>
      <c r="DXA75" s="666"/>
      <c r="DXB75" s="666"/>
      <c r="DXC75" s="666"/>
      <c r="DXD75" s="666"/>
      <c r="DXE75" s="1453"/>
      <c r="DXF75" s="1453"/>
      <c r="DXG75" s="1453"/>
      <c r="DXH75" s="1454"/>
      <c r="DXI75" s="666"/>
      <c r="DXJ75" s="666"/>
      <c r="DXK75" s="666"/>
      <c r="DXL75" s="1455"/>
      <c r="DXM75" s="666"/>
      <c r="DXN75" s="666"/>
      <c r="DXO75" s="666"/>
      <c r="DXP75" s="666"/>
      <c r="DXQ75" s="666"/>
      <c r="DXR75" s="666"/>
      <c r="DXS75" s="666"/>
      <c r="DXT75" s="666"/>
      <c r="DXU75" s="666"/>
      <c r="DXV75" s="1453"/>
      <c r="DXW75" s="1453"/>
      <c r="DXX75" s="1453"/>
      <c r="DXY75" s="1454"/>
      <c r="DXZ75" s="666"/>
      <c r="DYA75" s="666"/>
      <c r="DYB75" s="666"/>
      <c r="DYC75" s="1455"/>
      <c r="DYD75" s="666"/>
      <c r="DYE75" s="666"/>
      <c r="DYF75" s="666"/>
      <c r="DYG75" s="666"/>
      <c r="DYH75" s="666"/>
      <c r="DYI75" s="666"/>
      <c r="DYJ75" s="666"/>
      <c r="DYK75" s="666"/>
      <c r="DYL75" s="666"/>
      <c r="DYM75" s="1453"/>
      <c r="DYN75" s="1453"/>
      <c r="DYO75" s="1453"/>
      <c r="DYP75" s="1454"/>
      <c r="DYQ75" s="666"/>
      <c r="DYR75" s="666"/>
      <c r="DYS75" s="666"/>
      <c r="DYT75" s="1455"/>
      <c r="DYU75" s="666"/>
      <c r="DYV75" s="666"/>
      <c r="DYW75" s="666"/>
      <c r="DYX75" s="666"/>
      <c r="DYY75" s="666"/>
      <c r="DYZ75" s="666"/>
      <c r="DZA75" s="666"/>
      <c r="DZB75" s="666"/>
      <c r="DZC75" s="666"/>
      <c r="DZD75" s="1453"/>
      <c r="DZE75" s="1453"/>
      <c r="DZF75" s="1453"/>
      <c r="DZG75" s="1454"/>
      <c r="DZH75" s="666"/>
      <c r="DZI75" s="666"/>
      <c r="DZJ75" s="666"/>
      <c r="DZK75" s="1455"/>
      <c r="DZL75" s="666"/>
      <c r="DZM75" s="666"/>
      <c r="DZN75" s="666"/>
      <c r="DZO75" s="666"/>
      <c r="DZP75" s="666"/>
      <c r="DZQ75" s="666"/>
      <c r="DZR75" s="666"/>
      <c r="DZS75" s="666"/>
      <c r="DZT75" s="666"/>
      <c r="DZU75" s="1453"/>
      <c r="DZV75" s="1453"/>
      <c r="DZW75" s="1453"/>
      <c r="DZX75" s="1454"/>
      <c r="DZY75" s="666"/>
      <c r="DZZ75" s="666"/>
      <c r="EAA75" s="666"/>
      <c r="EAB75" s="1455"/>
      <c r="EAC75" s="666"/>
      <c r="EAD75" s="666"/>
      <c r="EAE75" s="666"/>
      <c r="EAF75" s="666"/>
      <c r="EAG75" s="666"/>
      <c r="EAH75" s="666"/>
      <c r="EAI75" s="666"/>
      <c r="EAJ75" s="666"/>
      <c r="EAK75" s="666"/>
      <c r="EAL75" s="1453"/>
      <c r="EAM75" s="1453"/>
      <c r="EAN75" s="1453"/>
      <c r="EAO75" s="1454"/>
      <c r="EAP75" s="666"/>
      <c r="EAQ75" s="666"/>
      <c r="EAR75" s="666"/>
      <c r="EAS75" s="1455"/>
      <c r="EAT75" s="666"/>
      <c r="EAU75" s="666"/>
      <c r="EAV75" s="666"/>
      <c r="EAW75" s="666"/>
      <c r="EAX75" s="666"/>
      <c r="EAY75" s="666"/>
      <c r="EAZ75" s="666"/>
      <c r="EBA75" s="666"/>
      <c r="EBB75" s="666"/>
      <c r="EBC75" s="1453"/>
      <c r="EBD75" s="1453"/>
      <c r="EBE75" s="1453"/>
      <c r="EBF75" s="1454"/>
      <c r="EBG75" s="666"/>
      <c r="EBH75" s="666"/>
      <c r="EBI75" s="666"/>
      <c r="EBJ75" s="1455"/>
      <c r="EBK75" s="666"/>
      <c r="EBL75" s="666"/>
      <c r="EBM75" s="666"/>
      <c r="EBN75" s="666"/>
      <c r="EBO75" s="666"/>
      <c r="EBP75" s="666"/>
      <c r="EBQ75" s="666"/>
      <c r="EBR75" s="666"/>
      <c r="EBS75" s="666"/>
      <c r="EBT75" s="1453"/>
      <c r="EBU75" s="1453"/>
      <c r="EBV75" s="1453"/>
      <c r="EBW75" s="1454"/>
      <c r="EBX75" s="666"/>
      <c r="EBY75" s="666"/>
      <c r="EBZ75" s="666"/>
      <c r="ECA75" s="1455"/>
      <c r="ECB75" s="666"/>
      <c r="ECC75" s="666"/>
      <c r="ECD75" s="666"/>
      <c r="ECE75" s="666"/>
      <c r="ECF75" s="666"/>
      <c r="ECG75" s="666"/>
      <c r="ECH75" s="666"/>
      <c r="ECI75" s="666"/>
      <c r="ECJ75" s="666"/>
      <c r="ECK75" s="1453"/>
      <c r="ECL75" s="1453"/>
      <c r="ECM75" s="1453"/>
      <c r="ECN75" s="1454"/>
      <c r="ECO75" s="666"/>
      <c r="ECP75" s="666"/>
      <c r="ECQ75" s="666"/>
      <c r="ECR75" s="1455"/>
      <c r="ECS75" s="666"/>
      <c r="ECT75" s="666"/>
      <c r="ECU75" s="666"/>
      <c r="ECV75" s="666"/>
      <c r="ECW75" s="666"/>
      <c r="ECX75" s="666"/>
      <c r="ECY75" s="666"/>
      <c r="ECZ75" s="666"/>
      <c r="EDA75" s="666"/>
      <c r="EDB75" s="1453"/>
      <c r="EDC75" s="1453"/>
      <c r="EDD75" s="1453"/>
      <c r="EDE75" s="1454"/>
      <c r="EDF75" s="666"/>
      <c r="EDG75" s="666"/>
      <c r="EDH75" s="666"/>
      <c r="EDI75" s="1455"/>
      <c r="EDJ75" s="666"/>
      <c r="EDK75" s="666"/>
      <c r="EDL75" s="666"/>
      <c r="EDM75" s="666"/>
      <c r="EDN75" s="666"/>
      <c r="EDO75" s="666"/>
      <c r="EDP75" s="666"/>
      <c r="EDQ75" s="666"/>
      <c r="EDR75" s="666"/>
      <c r="EDS75" s="1453"/>
      <c r="EDT75" s="1453"/>
      <c r="EDU75" s="1453"/>
      <c r="EDV75" s="1454"/>
      <c r="EDW75" s="666"/>
      <c r="EDX75" s="666"/>
      <c r="EDY75" s="666"/>
      <c r="EDZ75" s="1455"/>
      <c r="EEA75" s="666"/>
      <c r="EEB75" s="666"/>
      <c r="EEC75" s="666"/>
      <c r="EED75" s="666"/>
      <c r="EEE75" s="666"/>
      <c r="EEF75" s="666"/>
      <c r="EEG75" s="666"/>
      <c r="EEH75" s="666"/>
      <c r="EEI75" s="666"/>
      <c r="EEJ75" s="1453"/>
      <c r="EEK75" s="1453"/>
      <c r="EEL75" s="1453"/>
      <c r="EEM75" s="1454"/>
      <c r="EEN75" s="666"/>
      <c r="EEO75" s="666"/>
      <c r="EEP75" s="666"/>
      <c r="EEQ75" s="1455"/>
      <c r="EER75" s="666"/>
      <c r="EES75" s="666"/>
      <c r="EET75" s="666"/>
      <c r="EEU75" s="666"/>
      <c r="EEV75" s="666"/>
      <c r="EEW75" s="666"/>
      <c r="EEX75" s="666"/>
      <c r="EEY75" s="666"/>
      <c r="EEZ75" s="666"/>
      <c r="EFA75" s="1453"/>
      <c r="EFB75" s="1453"/>
      <c r="EFC75" s="1453"/>
      <c r="EFD75" s="1454"/>
      <c r="EFE75" s="666"/>
      <c r="EFF75" s="666"/>
      <c r="EFG75" s="666"/>
      <c r="EFH75" s="1455"/>
      <c r="EFI75" s="666"/>
      <c r="EFJ75" s="666"/>
      <c r="EFK75" s="666"/>
      <c r="EFL75" s="666"/>
      <c r="EFM75" s="666"/>
      <c r="EFN75" s="666"/>
      <c r="EFO75" s="666"/>
      <c r="EFP75" s="666"/>
      <c r="EFQ75" s="666"/>
      <c r="EFR75" s="1453"/>
      <c r="EFS75" s="1453"/>
      <c r="EFT75" s="1453"/>
      <c r="EFU75" s="1454"/>
      <c r="EFV75" s="666"/>
      <c r="EFW75" s="666"/>
      <c r="EFX75" s="666"/>
      <c r="EFY75" s="1455"/>
      <c r="EFZ75" s="666"/>
      <c r="EGA75" s="666"/>
      <c r="EGB75" s="666"/>
      <c r="EGC75" s="666"/>
      <c r="EGD75" s="666"/>
      <c r="EGE75" s="666"/>
      <c r="EGF75" s="666"/>
      <c r="EGG75" s="666"/>
      <c r="EGH75" s="666"/>
      <c r="EGI75" s="1453"/>
      <c r="EGJ75" s="1453"/>
      <c r="EGK75" s="1453"/>
      <c r="EGL75" s="1454"/>
      <c r="EGM75" s="666"/>
      <c r="EGN75" s="666"/>
      <c r="EGO75" s="666"/>
      <c r="EGP75" s="1455"/>
      <c r="EGQ75" s="666"/>
      <c r="EGR75" s="666"/>
      <c r="EGS75" s="666"/>
      <c r="EGT75" s="666"/>
      <c r="EGU75" s="666"/>
      <c r="EGV75" s="666"/>
      <c r="EGW75" s="666"/>
      <c r="EGX75" s="666"/>
      <c r="EGY75" s="666"/>
      <c r="EGZ75" s="1453"/>
      <c r="EHA75" s="1453"/>
      <c r="EHB75" s="1453"/>
      <c r="EHC75" s="1454"/>
      <c r="EHD75" s="666"/>
      <c r="EHE75" s="666"/>
      <c r="EHF75" s="666"/>
      <c r="EHG75" s="1455"/>
      <c r="EHH75" s="666"/>
      <c r="EHI75" s="666"/>
      <c r="EHJ75" s="666"/>
      <c r="EHK75" s="666"/>
      <c r="EHL75" s="666"/>
      <c r="EHM75" s="666"/>
      <c r="EHN75" s="666"/>
      <c r="EHO75" s="666"/>
      <c r="EHP75" s="666"/>
      <c r="EHQ75" s="1453"/>
      <c r="EHR75" s="1453"/>
      <c r="EHS75" s="1453"/>
      <c r="EHT75" s="1454"/>
      <c r="EHU75" s="666"/>
      <c r="EHV75" s="666"/>
      <c r="EHW75" s="666"/>
      <c r="EHX75" s="1455"/>
      <c r="EHY75" s="666"/>
      <c r="EHZ75" s="666"/>
      <c r="EIA75" s="666"/>
      <c r="EIB75" s="666"/>
      <c r="EIC75" s="666"/>
      <c r="EID75" s="666"/>
      <c r="EIE75" s="666"/>
      <c r="EIF75" s="666"/>
      <c r="EIG75" s="666"/>
      <c r="EIH75" s="1453"/>
      <c r="EII75" s="1453"/>
      <c r="EIJ75" s="1453"/>
      <c r="EIK75" s="1454"/>
      <c r="EIL75" s="666"/>
      <c r="EIM75" s="666"/>
      <c r="EIN75" s="666"/>
      <c r="EIO75" s="1455"/>
      <c r="EIP75" s="666"/>
      <c r="EIQ75" s="666"/>
      <c r="EIR75" s="666"/>
      <c r="EIS75" s="666"/>
      <c r="EIT75" s="666"/>
      <c r="EIU75" s="666"/>
      <c r="EIV75" s="666"/>
      <c r="EIW75" s="666"/>
      <c r="EIX75" s="666"/>
      <c r="EIY75" s="1453"/>
      <c r="EIZ75" s="1453"/>
      <c r="EJA75" s="1453"/>
      <c r="EJB75" s="1454"/>
      <c r="EJC75" s="666"/>
      <c r="EJD75" s="666"/>
      <c r="EJE75" s="666"/>
      <c r="EJF75" s="1455"/>
      <c r="EJG75" s="666"/>
      <c r="EJH75" s="666"/>
      <c r="EJI75" s="666"/>
      <c r="EJJ75" s="666"/>
      <c r="EJK75" s="666"/>
      <c r="EJL75" s="666"/>
      <c r="EJM75" s="666"/>
      <c r="EJN75" s="666"/>
      <c r="EJO75" s="666"/>
      <c r="EJP75" s="1453"/>
      <c r="EJQ75" s="1453"/>
      <c r="EJR75" s="1453"/>
      <c r="EJS75" s="1454"/>
      <c r="EJT75" s="666"/>
      <c r="EJU75" s="666"/>
      <c r="EJV75" s="666"/>
      <c r="EJW75" s="1455"/>
      <c r="EJX75" s="666"/>
      <c r="EJY75" s="666"/>
      <c r="EJZ75" s="666"/>
      <c r="EKA75" s="666"/>
      <c r="EKB75" s="666"/>
      <c r="EKC75" s="666"/>
      <c r="EKD75" s="666"/>
      <c r="EKE75" s="666"/>
      <c r="EKF75" s="666"/>
      <c r="EKG75" s="1453"/>
      <c r="EKH75" s="1453"/>
      <c r="EKI75" s="1453"/>
      <c r="EKJ75" s="1454"/>
      <c r="EKK75" s="666"/>
      <c r="EKL75" s="666"/>
      <c r="EKM75" s="666"/>
      <c r="EKN75" s="1455"/>
      <c r="EKO75" s="666"/>
      <c r="EKP75" s="666"/>
      <c r="EKQ75" s="666"/>
      <c r="EKR75" s="666"/>
      <c r="EKS75" s="666"/>
      <c r="EKT75" s="666"/>
      <c r="EKU75" s="666"/>
      <c r="EKV75" s="666"/>
      <c r="EKW75" s="666"/>
      <c r="EKX75" s="1453"/>
      <c r="EKY75" s="1453"/>
      <c r="EKZ75" s="1453"/>
      <c r="ELA75" s="1454"/>
      <c r="ELB75" s="666"/>
      <c r="ELC75" s="666"/>
      <c r="ELD75" s="666"/>
      <c r="ELE75" s="1455"/>
      <c r="ELF75" s="666"/>
      <c r="ELG75" s="666"/>
      <c r="ELH75" s="666"/>
      <c r="ELI75" s="666"/>
      <c r="ELJ75" s="666"/>
      <c r="ELK75" s="666"/>
      <c r="ELL75" s="666"/>
      <c r="ELM75" s="666"/>
      <c r="ELN75" s="666"/>
      <c r="ELO75" s="1453"/>
      <c r="ELP75" s="1453"/>
      <c r="ELQ75" s="1453"/>
      <c r="ELR75" s="1454"/>
      <c r="ELS75" s="666"/>
      <c r="ELT75" s="666"/>
      <c r="ELU75" s="666"/>
      <c r="ELV75" s="1455"/>
      <c r="ELW75" s="666"/>
      <c r="ELX75" s="666"/>
      <c r="ELY75" s="666"/>
      <c r="ELZ75" s="666"/>
      <c r="EMA75" s="666"/>
      <c r="EMB75" s="666"/>
      <c r="EMC75" s="666"/>
      <c r="EMD75" s="666"/>
      <c r="EME75" s="666"/>
      <c r="EMF75" s="1453"/>
      <c r="EMG75" s="1453"/>
      <c r="EMH75" s="1453"/>
      <c r="EMI75" s="1454"/>
      <c r="EMJ75" s="666"/>
      <c r="EMK75" s="666"/>
      <c r="EML75" s="666"/>
      <c r="EMM75" s="1455"/>
      <c r="EMN75" s="666"/>
      <c r="EMO75" s="666"/>
      <c r="EMP75" s="666"/>
      <c r="EMQ75" s="666"/>
      <c r="EMR75" s="666"/>
      <c r="EMS75" s="666"/>
      <c r="EMT75" s="666"/>
      <c r="EMU75" s="666"/>
      <c r="EMV75" s="666"/>
      <c r="EMW75" s="1453"/>
      <c r="EMX75" s="1453"/>
      <c r="EMY75" s="1453"/>
      <c r="EMZ75" s="1454"/>
      <c r="ENA75" s="666"/>
      <c r="ENB75" s="666"/>
      <c r="ENC75" s="666"/>
      <c r="END75" s="1455"/>
      <c r="ENE75" s="666"/>
      <c r="ENF75" s="666"/>
      <c r="ENG75" s="666"/>
      <c r="ENH75" s="666"/>
      <c r="ENI75" s="666"/>
      <c r="ENJ75" s="666"/>
      <c r="ENK75" s="666"/>
      <c r="ENL75" s="666"/>
      <c r="ENM75" s="666"/>
      <c r="ENN75" s="1453"/>
      <c r="ENO75" s="1453"/>
      <c r="ENP75" s="1453"/>
      <c r="ENQ75" s="1454"/>
      <c r="ENR75" s="666"/>
      <c r="ENS75" s="666"/>
      <c r="ENT75" s="666"/>
      <c r="ENU75" s="1455"/>
      <c r="ENV75" s="666"/>
      <c r="ENW75" s="666"/>
      <c r="ENX75" s="666"/>
      <c r="ENY75" s="666"/>
      <c r="ENZ75" s="666"/>
      <c r="EOA75" s="666"/>
      <c r="EOB75" s="666"/>
      <c r="EOC75" s="666"/>
      <c r="EOD75" s="666"/>
      <c r="EOE75" s="1453"/>
      <c r="EOF75" s="1453"/>
      <c r="EOG75" s="1453"/>
      <c r="EOH75" s="1454"/>
      <c r="EOI75" s="666"/>
      <c r="EOJ75" s="666"/>
      <c r="EOK75" s="666"/>
      <c r="EOL75" s="1455"/>
      <c r="EOM75" s="666"/>
      <c r="EON75" s="666"/>
      <c r="EOO75" s="666"/>
      <c r="EOP75" s="666"/>
      <c r="EOQ75" s="666"/>
      <c r="EOR75" s="666"/>
      <c r="EOS75" s="666"/>
      <c r="EOT75" s="666"/>
      <c r="EOU75" s="666"/>
      <c r="EOV75" s="1453"/>
      <c r="EOW75" s="1453"/>
      <c r="EOX75" s="1453"/>
      <c r="EOY75" s="1454"/>
      <c r="EOZ75" s="666"/>
      <c r="EPA75" s="666"/>
      <c r="EPB75" s="666"/>
      <c r="EPC75" s="1455"/>
      <c r="EPD75" s="666"/>
      <c r="EPE75" s="666"/>
      <c r="EPF75" s="666"/>
      <c r="EPG75" s="666"/>
      <c r="EPH75" s="666"/>
      <c r="EPI75" s="666"/>
      <c r="EPJ75" s="666"/>
      <c r="EPK75" s="666"/>
      <c r="EPL75" s="666"/>
      <c r="EPM75" s="1453"/>
      <c r="EPN75" s="1453"/>
      <c r="EPO75" s="1453"/>
      <c r="EPP75" s="1454"/>
      <c r="EPQ75" s="666"/>
      <c r="EPR75" s="666"/>
      <c r="EPS75" s="666"/>
      <c r="EPT75" s="1455"/>
      <c r="EPU75" s="666"/>
      <c r="EPV75" s="666"/>
      <c r="EPW75" s="666"/>
      <c r="EPX75" s="666"/>
      <c r="EPY75" s="666"/>
      <c r="EPZ75" s="666"/>
      <c r="EQA75" s="666"/>
      <c r="EQB75" s="666"/>
      <c r="EQC75" s="666"/>
      <c r="EQD75" s="1453"/>
      <c r="EQE75" s="1453"/>
      <c r="EQF75" s="1453"/>
      <c r="EQG75" s="1454"/>
      <c r="EQH75" s="666"/>
      <c r="EQI75" s="666"/>
      <c r="EQJ75" s="666"/>
      <c r="EQK75" s="1455"/>
      <c r="EQL75" s="666"/>
      <c r="EQM75" s="666"/>
      <c r="EQN75" s="666"/>
      <c r="EQO75" s="666"/>
      <c r="EQP75" s="666"/>
      <c r="EQQ75" s="666"/>
      <c r="EQR75" s="666"/>
      <c r="EQS75" s="666"/>
      <c r="EQT75" s="666"/>
      <c r="EQU75" s="1453"/>
      <c r="EQV75" s="1453"/>
      <c r="EQW75" s="1453"/>
      <c r="EQX75" s="1454"/>
      <c r="EQY75" s="666"/>
      <c r="EQZ75" s="666"/>
      <c r="ERA75" s="666"/>
      <c r="ERB75" s="1455"/>
      <c r="ERC75" s="666"/>
      <c r="ERD75" s="666"/>
      <c r="ERE75" s="666"/>
      <c r="ERF75" s="666"/>
      <c r="ERG75" s="666"/>
      <c r="ERH75" s="666"/>
      <c r="ERI75" s="666"/>
      <c r="ERJ75" s="666"/>
      <c r="ERK75" s="666"/>
      <c r="ERL75" s="1453"/>
      <c r="ERM75" s="1453"/>
      <c r="ERN75" s="1453"/>
      <c r="ERO75" s="1454"/>
      <c r="ERP75" s="666"/>
      <c r="ERQ75" s="666"/>
      <c r="ERR75" s="666"/>
      <c r="ERS75" s="1455"/>
      <c r="ERT75" s="666"/>
      <c r="ERU75" s="666"/>
      <c r="ERV75" s="666"/>
      <c r="ERW75" s="666"/>
      <c r="ERX75" s="666"/>
      <c r="ERY75" s="666"/>
      <c r="ERZ75" s="666"/>
      <c r="ESA75" s="666"/>
      <c r="ESB75" s="666"/>
      <c r="ESC75" s="1453"/>
      <c r="ESD75" s="1453"/>
      <c r="ESE75" s="1453"/>
      <c r="ESF75" s="1454"/>
      <c r="ESG75" s="666"/>
      <c r="ESH75" s="666"/>
      <c r="ESI75" s="666"/>
      <c r="ESJ75" s="1455"/>
      <c r="ESK75" s="666"/>
      <c r="ESL75" s="666"/>
      <c r="ESM75" s="666"/>
      <c r="ESN75" s="666"/>
      <c r="ESO75" s="666"/>
      <c r="ESP75" s="666"/>
      <c r="ESQ75" s="666"/>
      <c r="ESR75" s="666"/>
      <c r="ESS75" s="666"/>
      <c r="EST75" s="1453"/>
      <c r="ESU75" s="1453"/>
      <c r="ESV75" s="1453"/>
      <c r="ESW75" s="1454"/>
      <c r="ESX75" s="666"/>
      <c r="ESY75" s="666"/>
      <c r="ESZ75" s="666"/>
      <c r="ETA75" s="1455"/>
      <c r="ETB75" s="666"/>
      <c r="ETC75" s="666"/>
      <c r="ETD75" s="666"/>
      <c r="ETE75" s="666"/>
      <c r="ETF75" s="666"/>
      <c r="ETG75" s="666"/>
      <c r="ETH75" s="666"/>
      <c r="ETI75" s="666"/>
      <c r="ETJ75" s="666"/>
      <c r="ETK75" s="1453"/>
      <c r="ETL75" s="1453"/>
      <c r="ETM75" s="1453"/>
      <c r="ETN75" s="1454"/>
      <c r="ETO75" s="666"/>
      <c r="ETP75" s="666"/>
      <c r="ETQ75" s="666"/>
      <c r="ETR75" s="1455"/>
      <c r="ETS75" s="666"/>
      <c r="ETT75" s="666"/>
      <c r="ETU75" s="666"/>
      <c r="ETV75" s="666"/>
      <c r="ETW75" s="666"/>
      <c r="ETX75" s="666"/>
      <c r="ETY75" s="666"/>
      <c r="ETZ75" s="666"/>
      <c r="EUA75" s="666"/>
      <c r="EUB75" s="1453"/>
      <c r="EUC75" s="1453"/>
      <c r="EUD75" s="1453"/>
      <c r="EUE75" s="1454"/>
      <c r="EUF75" s="666"/>
      <c r="EUG75" s="666"/>
      <c r="EUH75" s="666"/>
      <c r="EUI75" s="1455"/>
      <c r="EUJ75" s="666"/>
      <c r="EUK75" s="666"/>
      <c r="EUL75" s="666"/>
      <c r="EUM75" s="666"/>
      <c r="EUN75" s="666"/>
      <c r="EUO75" s="666"/>
      <c r="EUP75" s="666"/>
      <c r="EUQ75" s="666"/>
      <c r="EUR75" s="666"/>
      <c r="EUS75" s="1453"/>
      <c r="EUT75" s="1453"/>
      <c r="EUU75" s="1453"/>
      <c r="EUV75" s="1454"/>
      <c r="EUW75" s="666"/>
      <c r="EUX75" s="666"/>
      <c r="EUY75" s="666"/>
      <c r="EUZ75" s="1455"/>
      <c r="EVA75" s="666"/>
      <c r="EVB75" s="666"/>
      <c r="EVC75" s="666"/>
      <c r="EVD75" s="666"/>
      <c r="EVE75" s="666"/>
      <c r="EVF75" s="666"/>
      <c r="EVG75" s="666"/>
      <c r="EVH75" s="666"/>
      <c r="EVI75" s="666"/>
      <c r="EVJ75" s="1453"/>
      <c r="EVK75" s="1453"/>
      <c r="EVL75" s="1453"/>
      <c r="EVM75" s="1454"/>
      <c r="EVN75" s="666"/>
      <c r="EVO75" s="666"/>
      <c r="EVP75" s="666"/>
      <c r="EVQ75" s="1455"/>
      <c r="EVR75" s="666"/>
      <c r="EVS75" s="666"/>
      <c r="EVT75" s="666"/>
      <c r="EVU75" s="666"/>
      <c r="EVV75" s="666"/>
      <c r="EVW75" s="666"/>
      <c r="EVX75" s="666"/>
      <c r="EVY75" s="666"/>
      <c r="EVZ75" s="666"/>
      <c r="EWA75" s="1453"/>
      <c r="EWB75" s="1453"/>
      <c r="EWC75" s="1453"/>
      <c r="EWD75" s="1454"/>
      <c r="EWE75" s="666"/>
      <c r="EWF75" s="666"/>
      <c r="EWG75" s="666"/>
      <c r="EWH75" s="1455"/>
      <c r="EWI75" s="666"/>
      <c r="EWJ75" s="666"/>
      <c r="EWK75" s="666"/>
      <c r="EWL75" s="666"/>
      <c r="EWM75" s="666"/>
      <c r="EWN75" s="666"/>
      <c r="EWO75" s="666"/>
      <c r="EWP75" s="666"/>
      <c r="EWQ75" s="666"/>
      <c r="EWR75" s="1453"/>
      <c r="EWS75" s="1453"/>
      <c r="EWT75" s="1453"/>
      <c r="EWU75" s="1454"/>
      <c r="EWV75" s="666"/>
      <c r="EWW75" s="666"/>
      <c r="EWX75" s="666"/>
      <c r="EWY75" s="1455"/>
      <c r="EWZ75" s="666"/>
      <c r="EXA75" s="666"/>
      <c r="EXB75" s="666"/>
      <c r="EXC75" s="666"/>
      <c r="EXD75" s="666"/>
      <c r="EXE75" s="666"/>
      <c r="EXF75" s="666"/>
      <c r="EXG75" s="666"/>
      <c r="EXH75" s="666"/>
      <c r="EXI75" s="1453"/>
      <c r="EXJ75" s="1453"/>
      <c r="EXK75" s="1453"/>
      <c r="EXL75" s="1454"/>
      <c r="EXM75" s="666"/>
      <c r="EXN75" s="666"/>
      <c r="EXO75" s="666"/>
      <c r="EXP75" s="1455"/>
      <c r="EXQ75" s="666"/>
      <c r="EXR75" s="666"/>
      <c r="EXS75" s="666"/>
      <c r="EXT75" s="666"/>
      <c r="EXU75" s="666"/>
      <c r="EXV75" s="666"/>
      <c r="EXW75" s="666"/>
      <c r="EXX75" s="666"/>
      <c r="EXY75" s="666"/>
      <c r="EXZ75" s="1453"/>
      <c r="EYA75" s="1453"/>
      <c r="EYB75" s="1453"/>
      <c r="EYC75" s="1454"/>
      <c r="EYD75" s="666"/>
      <c r="EYE75" s="666"/>
      <c r="EYF75" s="666"/>
      <c r="EYG75" s="1455"/>
      <c r="EYH75" s="666"/>
      <c r="EYI75" s="666"/>
      <c r="EYJ75" s="666"/>
      <c r="EYK75" s="666"/>
      <c r="EYL75" s="666"/>
      <c r="EYM75" s="666"/>
      <c r="EYN75" s="666"/>
      <c r="EYO75" s="666"/>
      <c r="EYP75" s="666"/>
      <c r="EYQ75" s="1453"/>
      <c r="EYR75" s="1453"/>
      <c r="EYS75" s="1453"/>
      <c r="EYT75" s="1454"/>
      <c r="EYU75" s="666"/>
      <c r="EYV75" s="666"/>
      <c r="EYW75" s="666"/>
      <c r="EYX75" s="1455"/>
      <c r="EYY75" s="666"/>
      <c r="EYZ75" s="666"/>
      <c r="EZA75" s="666"/>
      <c r="EZB75" s="666"/>
      <c r="EZC75" s="666"/>
      <c r="EZD75" s="666"/>
      <c r="EZE75" s="666"/>
      <c r="EZF75" s="666"/>
      <c r="EZG75" s="666"/>
      <c r="EZH75" s="1453"/>
      <c r="EZI75" s="1453"/>
      <c r="EZJ75" s="1453"/>
      <c r="EZK75" s="1454"/>
      <c r="EZL75" s="666"/>
      <c r="EZM75" s="666"/>
      <c r="EZN75" s="666"/>
      <c r="EZO75" s="1455"/>
      <c r="EZP75" s="666"/>
      <c r="EZQ75" s="666"/>
      <c r="EZR75" s="666"/>
      <c r="EZS75" s="666"/>
      <c r="EZT75" s="666"/>
      <c r="EZU75" s="666"/>
      <c r="EZV75" s="666"/>
      <c r="EZW75" s="666"/>
      <c r="EZX75" s="666"/>
      <c r="EZY75" s="1453"/>
      <c r="EZZ75" s="1453"/>
      <c r="FAA75" s="1453"/>
      <c r="FAB75" s="1454"/>
      <c r="FAC75" s="666"/>
      <c r="FAD75" s="666"/>
      <c r="FAE75" s="666"/>
      <c r="FAF75" s="1455"/>
      <c r="FAG75" s="666"/>
      <c r="FAH75" s="666"/>
      <c r="FAI75" s="666"/>
      <c r="FAJ75" s="666"/>
      <c r="FAK75" s="666"/>
      <c r="FAL75" s="666"/>
      <c r="FAM75" s="666"/>
      <c r="FAN75" s="666"/>
      <c r="FAO75" s="666"/>
      <c r="FAP75" s="1453"/>
      <c r="FAQ75" s="1453"/>
      <c r="FAR75" s="1453"/>
      <c r="FAS75" s="1454"/>
      <c r="FAT75" s="666"/>
      <c r="FAU75" s="666"/>
      <c r="FAV75" s="666"/>
      <c r="FAW75" s="1455"/>
      <c r="FAX75" s="666"/>
      <c r="FAY75" s="666"/>
      <c r="FAZ75" s="666"/>
      <c r="FBA75" s="666"/>
      <c r="FBB75" s="666"/>
      <c r="FBC75" s="666"/>
      <c r="FBD75" s="666"/>
      <c r="FBE75" s="666"/>
      <c r="FBF75" s="666"/>
      <c r="FBG75" s="1453"/>
      <c r="FBH75" s="1453"/>
      <c r="FBI75" s="1453"/>
      <c r="FBJ75" s="1454"/>
      <c r="FBK75" s="666"/>
      <c r="FBL75" s="666"/>
      <c r="FBM75" s="666"/>
      <c r="FBN75" s="1455"/>
      <c r="FBO75" s="666"/>
      <c r="FBP75" s="666"/>
      <c r="FBQ75" s="666"/>
      <c r="FBR75" s="666"/>
      <c r="FBS75" s="666"/>
      <c r="FBT75" s="666"/>
      <c r="FBU75" s="666"/>
      <c r="FBV75" s="666"/>
      <c r="FBW75" s="666"/>
      <c r="FBX75" s="1453"/>
      <c r="FBY75" s="1453"/>
      <c r="FBZ75" s="1453"/>
      <c r="FCA75" s="1454"/>
      <c r="FCB75" s="666"/>
      <c r="FCC75" s="666"/>
      <c r="FCD75" s="666"/>
      <c r="FCE75" s="1455"/>
      <c r="FCF75" s="666"/>
      <c r="FCG75" s="666"/>
      <c r="FCH75" s="666"/>
      <c r="FCI75" s="666"/>
      <c r="FCJ75" s="666"/>
      <c r="FCK75" s="666"/>
      <c r="FCL75" s="666"/>
      <c r="FCM75" s="666"/>
      <c r="FCN75" s="666"/>
      <c r="FCO75" s="1453"/>
      <c r="FCP75" s="1453"/>
      <c r="FCQ75" s="1453"/>
      <c r="FCR75" s="1454"/>
      <c r="FCS75" s="666"/>
      <c r="FCT75" s="666"/>
      <c r="FCU75" s="666"/>
      <c r="FCV75" s="1455"/>
      <c r="FCW75" s="666"/>
      <c r="FCX75" s="666"/>
      <c r="FCY75" s="666"/>
      <c r="FCZ75" s="666"/>
      <c r="FDA75" s="666"/>
      <c r="FDB75" s="666"/>
      <c r="FDC75" s="666"/>
      <c r="FDD75" s="666"/>
      <c r="FDE75" s="666"/>
      <c r="FDF75" s="1453"/>
      <c r="FDG75" s="1453"/>
      <c r="FDH75" s="1453"/>
      <c r="FDI75" s="1454"/>
      <c r="FDJ75" s="666"/>
      <c r="FDK75" s="666"/>
      <c r="FDL75" s="666"/>
      <c r="FDM75" s="1455"/>
      <c r="FDN75" s="666"/>
      <c r="FDO75" s="666"/>
      <c r="FDP75" s="666"/>
      <c r="FDQ75" s="666"/>
      <c r="FDR75" s="666"/>
      <c r="FDS75" s="666"/>
      <c r="FDT75" s="666"/>
      <c r="FDU75" s="666"/>
      <c r="FDV75" s="666"/>
      <c r="FDW75" s="1453"/>
      <c r="FDX75" s="1453"/>
      <c r="FDY75" s="1453"/>
      <c r="FDZ75" s="1454"/>
      <c r="FEA75" s="666"/>
      <c r="FEB75" s="666"/>
      <c r="FEC75" s="666"/>
      <c r="FED75" s="1455"/>
      <c r="FEE75" s="666"/>
      <c r="FEF75" s="666"/>
      <c r="FEG75" s="666"/>
      <c r="FEH75" s="666"/>
      <c r="FEI75" s="666"/>
      <c r="FEJ75" s="666"/>
      <c r="FEK75" s="666"/>
      <c r="FEL75" s="666"/>
      <c r="FEM75" s="666"/>
      <c r="FEN75" s="1453"/>
      <c r="FEO75" s="1453"/>
      <c r="FEP75" s="1453"/>
      <c r="FEQ75" s="1454"/>
      <c r="FER75" s="666"/>
      <c r="FES75" s="666"/>
      <c r="FET75" s="666"/>
      <c r="FEU75" s="1455"/>
      <c r="FEV75" s="666"/>
      <c r="FEW75" s="666"/>
      <c r="FEX75" s="666"/>
      <c r="FEY75" s="666"/>
      <c r="FEZ75" s="666"/>
      <c r="FFA75" s="666"/>
      <c r="FFB75" s="666"/>
      <c r="FFC75" s="666"/>
      <c r="FFD75" s="666"/>
      <c r="FFE75" s="1453"/>
      <c r="FFF75" s="1453"/>
      <c r="FFG75" s="1453"/>
      <c r="FFH75" s="1454"/>
      <c r="FFI75" s="666"/>
      <c r="FFJ75" s="666"/>
      <c r="FFK75" s="666"/>
      <c r="FFL75" s="1455"/>
      <c r="FFM75" s="666"/>
      <c r="FFN75" s="666"/>
      <c r="FFO75" s="666"/>
      <c r="FFP75" s="666"/>
      <c r="FFQ75" s="666"/>
      <c r="FFR75" s="666"/>
      <c r="FFS75" s="666"/>
      <c r="FFT75" s="666"/>
      <c r="FFU75" s="666"/>
      <c r="FFV75" s="1453"/>
      <c r="FFW75" s="1453"/>
      <c r="FFX75" s="1453"/>
      <c r="FFY75" s="1454"/>
      <c r="FFZ75" s="666"/>
      <c r="FGA75" s="666"/>
      <c r="FGB75" s="666"/>
      <c r="FGC75" s="1455"/>
      <c r="FGD75" s="666"/>
      <c r="FGE75" s="666"/>
      <c r="FGF75" s="666"/>
      <c r="FGG75" s="666"/>
      <c r="FGH75" s="666"/>
      <c r="FGI75" s="666"/>
      <c r="FGJ75" s="666"/>
      <c r="FGK75" s="666"/>
      <c r="FGL75" s="666"/>
      <c r="FGM75" s="1453"/>
      <c r="FGN75" s="1453"/>
      <c r="FGO75" s="1453"/>
      <c r="FGP75" s="1454"/>
      <c r="FGQ75" s="666"/>
      <c r="FGR75" s="666"/>
      <c r="FGS75" s="666"/>
      <c r="FGT75" s="1455"/>
      <c r="FGU75" s="666"/>
      <c r="FGV75" s="666"/>
      <c r="FGW75" s="666"/>
      <c r="FGX75" s="666"/>
      <c r="FGY75" s="666"/>
      <c r="FGZ75" s="666"/>
      <c r="FHA75" s="666"/>
      <c r="FHB75" s="666"/>
      <c r="FHC75" s="666"/>
      <c r="FHD75" s="1453"/>
      <c r="FHE75" s="1453"/>
      <c r="FHF75" s="1453"/>
      <c r="FHG75" s="1454"/>
      <c r="FHH75" s="666"/>
      <c r="FHI75" s="666"/>
      <c r="FHJ75" s="666"/>
      <c r="FHK75" s="1455"/>
      <c r="FHL75" s="666"/>
      <c r="FHM75" s="666"/>
      <c r="FHN75" s="666"/>
      <c r="FHO75" s="666"/>
      <c r="FHP75" s="666"/>
      <c r="FHQ75" s="666"/>
      <c r="FHR75" s="666"/>
      <c r="FHS75" s="666"/>
      <c r="FHT75" s="666"/>
      <c r="FHU75" s="1453"/>
      <c r="FHV75" s="1453"/>
      <c r="FHW75" s="1453"/>
      <c r="FHX75" s="1454"/>
      <c r="FHY75" s="666"/>
      <c r="FHZ75" s="666"/>
      <c r="FIA75" s="666"/>
      <c r="FIB75" s="1455"/>
      <c r="FIC75" s="666"/>
      <c r="FID75" s="666"/>
      <c r="FIE75" s="666"/>
      <c r="FIF75" s="666"/>
      <c r="FIG75" s="666"/>
      <c r="FIH75" s="666"/>
      <c r="FII75" s="666"/>
      <c r="FIJ75" s="666"/>
      <c r="FIK75" s="666"/>
      <c r="FIL75" s="1453"/>
      <c r="FIM75" s="1453"/>
      <c r="FIN75" s="1453"/>
      <c r="FIO75" s="1454"/>
      <c r="FIP75" s="666"/>
      <c r="FIQ75" s="666"/>
      <c r="FIR75" s="666"/>
      <c r="FIS75" s="1455"/>
      <c r="FIT75" s="666"/>
      <c r="FIU75" s="666"/>
      <c r="FIV75" s="666"/>
      <c r="FIW75" s="666"/>
      <c r="FIX75" s="666"/>
      <c r="FIY75" s="666"/>
      <c r="FIZ75" s="666"/>
      <c r="FJA75" s="666"/>
      <c r="FJB75" s="666"/>
      <c r="FJC75" s="1453"/>
      <c r="FJD75" s="1453"/>
      <c r="FJE75" s="1453"/>
      <c r="FJF75" s="1454"/>
      <c r="FJG75" s="666"/>
      <c r="FJH75" s="666"/>
      <c r="FJI75" s="666"/>
      <c r="FJJ75" s="1455"/>
      <c r="FJK75" s="666"/>
      <c r="FJL75" s="666"/>
      <c r="FJM75" s="666"/>
      <c r="FJN75" s="666"/>
      <c r="FJO75" s="666"/>
      <c r="FJP75" s="666"/>
      <c r="FJQ75" s="666"/>
      <c r="FJR75" s="666"/>
      <c r="FJS75" s="666"/>
      <c r="FJT75" s="1453"/>
      <c r="FJU75" s="1453"/>
      <c r="FJV75" s="1453"/>
      <c r="FJW75" s="1454"/>
      <c r="FJX75" s="666"/>
      <c r="FJY75" s="666"/>
      <c r="FJZ75" s="666"/>
      <c r="FKA75" s="1455"/>
      <c r="FKB75" s="666"/>
      <c r="FKC75" s="666"/>
      <c r="FKD75" s="666"/>
      <c r="FKE75" s="666"/>
      <c r="FKF75" s="666"/>
      <c r="FKG75" s="666"/>
      <c r="FKH75" s="666"/>
      <c r="FKI75" s="666"/>
      <c r="FKJ75" s="666"/>
      <c r="FKK75" s="1453"/>
      <c r="FKL75" s="1453"/>
      <c r="FKM75" s="1453"/>
      <c r="FKN75" s="1454"/>
      <c r="FKO75" s="666"/>
      <c r="FKP75" s="666"/>
      <c r="FKQ75" s="666"/>
      <c r="FKR75" s="1455"/>
      <c r="FKS75" s="666"/>
      <c r="FKT75" s="666"/>
      <c r="FKU75" s="666"/>
      <c r="FKV75" s="666"/>
      <c r="FKW75" s="666"/>
      <c r="FKX75" s="666"/>
      <c r="FKY75" s="666"/>
      <c r="FKZ75" s="666"/>
      <c r="FLA75" s="666"/>
      <c r="FLB75" s="1453"/>
      <c r="FLC75" s="1453"/>
      <c r="FLD75" s="1453"/>
      <c r="FLE75" s="1454"/>
      <c r="FLF75" s="666"/>
      <c r="FLG75" s="666"/>
      <c r="FLH75" s="666"/>
      <c r="FLI75" s="1455"/>
      <c r="FLJ75" s="666"/>
      <c r="FLK75" s="666"/>
      <c r="FLL75" s="666"/>
      <c r="FLM75" s="666"/>
      <c r="FLN75" s="666"/>
      <c r="FLO75" s="666"/>
      <c r="FLP75" s="666"/>
      <c r="FLQ75" s="666"/>
      <c r="FLR75" s="666"/>
      <c r="FLS75" s="1453"/>
      <c r="FLT75" s="1453"/>
      <c r="FLU75" s="1453"/>
      <c r="FLV75" s="1454"/>
      <c r="FLW75" s="666"/>
      <c r="FLX75" s="666"/>
      <c r="FLY75" s="666"/>
      <c r="FLZ75" s="1455"/>
      <c r="FMA75" s="666"/>
      <c r="FMB75" s="666"/>
      <c r="FMC75" s="666"/>
      <c r="FMD75" s="666"/>
      <c r="FME75" s="666"/>
      <c r="FMF75" s="666"/>
      <c r="FMG75" s="666"/>
      <c r="FMH75" s="666"/>
      <c r="FMI75" s="666"/>
      <c r="FMJ75" s="1453"/>
      <c r="FMK75" s="1453"/>
      <c r="FML75" s="1453"/>
      <c r="FMM75" s="1454"/>
      <c r="FMN75" s="666"/>
      <c r="FMO75" s="666"/>
      <c r="FMP75" s="666"/>
      <c r="FMQ75" s="1455"/>
      <c r="FMR75" s="666"/>
      <c r="FMS75" s="666"/>
      <c r="FMT75" s="666"/>
      <c r="FMU75" s="666"/>
      <c r="FMV75" s="666"/>
      <c r="FMW75" s="666"/>
      <c r="FMX75" s="666"/>
      <c r="FMY75" s="666"/>
      <c r="FMZ75" s="666"/>
      <c r="FNA75" s="1453"/>
      <c r="FNB75" s="1453"/>
      <c r="FNC75" s="1453"/>
      <c r="FND75" s="1454"/>
      <c r="FNE75" s="666"/>
      <c r="FNF75" s="666"/>
      <c r="FNG75" s="666"/>
      <c r="FNH75" s="1455"/>
      <c r="FNI75" s="666"/>
      <c r="FNJ75" s="666"/>
      <c r="FNK75" s="666"/>
      <c r="FNL75" s="666"/>
      <c r="FNM75" s="666"/>
      <c r="FNN75" s="666"/>
      <c r="FNO75" s="666"/>
      <c r="FNP75" s="666"/>
      <c r="FNQ75" s="666"/>
      <c r="FNR75" s="1453"/>
      <c r="FNS75" s="1453"/>
      <c r="FNT75" s="1453"/>
      <c r="FNU75" s="1454"/>
      <c r="FNV75" s="666"/>
      <c r="FNW75" s="666"/>
      <c r="FNX75" s="666"/>
      <c r="FNY75" s="1455"/>
      <c r="FNZ75" s="666"/>
      <c r="FOA75" s="666"/>
      <c r="FOB75" s="666"/>
      <c r="FOC75" s="666"/>
      <c r="FOD75" s="666"/>
      <c r="FOE75" s="666"/>
      <c r="FOF75" s="666"/>
      <c r="FOG75" s="666"/>
      <c r="FOH75" s="666"/>
      <c r="FOI75" s="1453"/>
      <c r="FOJ75" s="1453"/>
      <c r="FOK75" s="1453"/>
      <c r="FOL75" s="1454"/>
      <c r="FOM75" s="666"/>
      <c r="FON75" s="666"/>
      <c r="FOO75" s="666"/>
      <c r="FOP75" s="1455"/>
      <c r="FOQ75" s="666"/>
      <c r="FOR75" s="666"/>
      <c r="FOS75" s="666"/>
      <c r="FOT75" s="666"/>
      <c r="FOU75" s="666"/>
      <c r="FOV75" s="666"/>
      <c r="FOW75" s="666"/>
      <c r="FOX75" s="666"/>
      <c r="FOY75" s="666"/>
      <c r="FOZ75" s="1453"/>
      <c r="FPA75" s="1453"/>
      <c r="FPB75" s="1453"/>
      <c r="FPC75" s="1454"/>
      <c r="FPD75" s="666"/>
      <c r="FPE75" s="666"/>
      <c r="FPF75" s="666"/>
      <c r="FPG75" s="1455"/>
      <c r="FPH75" s="666"/>
      <c r="FPI75" s="666"/>
      <c r="FPJ75" s="666"/>
      <c r="FPK75" s="666"/>
      <c r="FPL75" s="666"/>
      <c r="FPM75" s="666"/>
      <c r="FPN75" s="666"/>
      <c r="FPO75" s="666"/>
      <c r="FPP75" s="666"/>
      <c r="FPQ75" s="1453"/>
      <c r="FPR75" s="1453"/>
      <c r="FPS75" s="1453"/>
      <c r="FPT75" s="1454"/>
      <c r="FPU75" s="666"/>
      <c r="FPV75" s="666"/>
      <c r="FPW75" s="666"/>
      <c r="FPX75" s="1455"/>
      <c r="FPY75" s="666"/>
      <c r="FPZ75" s="666"/>
      <c r="FQA75" s="666"/>
      <c r="FQB75" s="666"/>
      <c r="FQC75" s="666"/>
      <c r="FQD75" s="666"/>
      <c r="FQE75" s="666"/>
      <c r="FQF75" s="666"/>
      <c r="FQG75" s="666"/>
      <c r="FQH75" s="1453"/>
      <c r="FQI75" s="1453"/>
      <c r="FQJ75" s="1453"/>
      <c r="FQK75" s="1454"/>
      <c r="FQL75" s="666"/>
      <c r="FQM75" s="666"/>
      <c r="FQN75" s="666"/>
      <c r="FQO75" s="1455"/>
      <c r="FQP75" s="666"/>
      <c r="FQQ75" s="666"/>
      <c r="FQR75" s="666"/>
      <c r="FQS75" s="666"/>
      <c r="FQT75" s="666"/>
      <c r="FQU75" s="666"/>
      <c r="FQV75" s="666"/>
      <c r="FQW75" s="666"/>
      <c r="FQX75" s="666"/>
      <c r="FQY75" s="1453"/>
      <c r="FQZ75" s="1453"/>
      <c r="FRA75" s="1453"/>
      <c r="FRB75" s="1454"/>
      <c r="FRC75" s="666"/>
      <c r="FRD75" s="666"/>
      <c r="FRE75" s="666"/>
      <c r="FRF75" s="1455"/>
      <c r="FRG75" s="666"/>
      <c r="FRH75" s="666"/>
      <c r="FRI75" s="666"/>
      <c r="FRJ75" s="666"/>
      <c r="FRK75" s="666"/>
      <c r="FRL75" s="666"/>
      <c r="FRM75" s="666"/>
      <c r="FRN75" s="666"/>
      <c r="FRO75" s="666"/>
      <c r="FRP75" s="1453"/>
      <c r="FRQ75" s="1453"/>
      <c r="FRR75" s="1453"/>
      <c r="FRS75" s="1454"/>
      <c r="FRT75" s="666"/>
      <c r="FRU75" s="666"/>
      <c r="FRV75" s="666"/>
      <c r="FRW75" s="1455"/>
      <c r="FRX75" s="666"/>
      <c r="FRY75" s="666"/>
      <c r="FRZ75" s="666"/>
      <c r="FSA75" s="666"/>
      <c r="FSB75" s="666"/>
      <c r="FSC75" s="666"/>
      <c r="FSD75" s="666"/>
      <c r="FSE75" s="666"/>
      <c r="FSF75" s="666"/>
      <c r="FSG75" s="1453"/>
      <c r="FSH75" s="1453"/>
      <c r="FSI75" s="1453"/>
      <c r="FSJ75" s="1454"/>
      <c r="FSK75" s="666"/>
      <c r="FSL75" s="666"/>
      <c r="FSM75" s="666"/>
      <c r="FSN75" s="1455"/>
      <c r="FSO75" s="666"/>
      <c r="FSP75" s="666"/>
      <c r="FSQ75" s="666"/>
      <c r="FSR75" s="666"/>
      <c r="FSS75" s="666"/>
      <c r="FST75" s="666"/>
      <c r="FSU75" s="666"/>
      <c r="FSV75" s="666"/>
      <c r="FSW75" s="666"/>
      <c r="FSX75" s="1453"/>
      <c r="FSY75" s="1453"/>
      <c r="FSZ75" s="1453"/>
      <c r="FTA75" s="1454"/>
      <c r="FTB75" s="666"/>
      <c r="FTC75" s="666"/>
      <c r="FTD75" s="666"/>
      <c r="FTE75" s="1455"/>
      <c r="FTF75" s="666"/>
      <c r="FTG75" s="666"/>
      <c r="FTH75" s="666"/>
      <c r="FTI75" s="666"/>
      <c r="FTJ75" s="666"/>
      <c r="FTK75" s="666"/>
      <c r="FTL75" s="666"/>
      <c r="FTM75" s="666"/>
      <c r="FTN75" s="666"/>
      <c r="FTO75" s="1453"/>
      <c r="FTP75" s="1453"/>
      <c r="FTQ75" s="1453"/>
      <c r="FTR75" s="1454"/>
      <c r="FTS75" s="666"/>
      <c r="FTT75" s="666"/>
      <c r="FTU75" s="666"/>
      <c r="FTV75" s="1455"/>
      <c r="FTW75" s="666"/>
      <c r="FTX75" s="666"/>
      <c r="FTY75" s="666"/>
      <c r="FTZ75" s="666"/>
      <c r="FUA75" s="666"/>
      <c r="FUB75" s="666"/>
      <c r="FUC75" s="666"/>
      <c r="FUD75" s="666"/>
      <c r="FUE75" s="666"/>
      <c r="FUF75" s="1453"/>
      <c r="FUG75" s="1453"/>
      <c r="FUH75" s="1453"/>
      <c r="FUI75" s="1454"/>
      <c r="FUJ75" s="666"/>
      <c r="FUK75" s="666"/>
      <c r="FUL75" s="666"/>
      <c r="FUM75" s="1455"/>
      <c r="FUN75" s="666"/>
      <c r="FUO75" s="666"/>
      <c r="FUP75" s="666"/>
      <c r="FUQ75" s="666"/>
      <c r="FUR75" s="666"/>
      <c r="FUS75" s="666"/>
      <c r="FUT75" s="666"/>
      <c r="FUU75" s="666"/>
      <c r="FUV75" s="666"/>
      <c r="FUW75" s="1453"/>
      <c r="FUX75" s="1453"/>
      <c r="FUY75" s="1453"/>
      <c r="FUZ75" s="1454"/>
      <c r="FVA75" s="666"/>
      <c r="FVB75" s="666"/>
      <c r="FVC75" s="666"/>
      <c r="FVD75" s="1455"/>
      <c r="FVE75" s="666"/>
      <c r="FVF75" s="666"/>
      <c r="FVG75" s="666"/>
      <c r="FVH75" s="666"/>
      <c r="FVI75" s="666"/>
      <c r="FVJ75" s="666"/>
      <c r="FVK75" s="666"/>
      <c r="FVL75" s="666"/>
      <c r="FVM75" s="666"/>
      <c r="FVN75" s="1453"/>
      <c r="FVO75" s="1453"/>
      <c r="FVP75" s="1453"/>
      <c r="FVQ75" s="1454"/>
      <c r="FVR75" s="666"/>
      <c r="FVS75" s="666"/>
      <c r="FVT75" s="666"/>
      <c r="FVU75" s="1455"/>
      <c r="FVV75" s="666"/>
      <c r="FVW75" s="666"/>
      <c r="FVX75" s="666"/>
      <c r="FVY75" s="666"/>
      <c r="FVZ75" s="666"/>
      <c r="FWA75" s="666"/>
      <c r="FWB75" s="666"/>
      <c r="FWC75" s="666"/>
      <c r="FWD75" s="666"/>
      <c r="FWE75" s="1453"/>
      <c r="FWF75" s="1453"/>
      <c r="FWG75" s="1453"/>
      <c r="FWH75" s="1454"/>
      <c r="FWI75" s="666"/>
      <c r="FWJ75" s="666"/>
      <c r="FWK75" s="666"/>
      <c r="FWL75" s="1455"/>
      <c r="FWM75" s="666"/>
      <c r="FWN75" s="666"/>
      <c r="FWO75" s="666"/>
      <c r="FWP75" s="666"/>
      <c r="FWQ75" s="666"/>
      <c r="FWR75" s="666"/>
      <c r="FWS75" s="666"/>
      <c r="FWT75" s="666"/>
      <c r="FWU75" s="666"/>
      <c r="FWV75" s="1453"/>
      <c r="FWW75" s="1453"/>
      <c r="FWX75" s="1453"/>
      <c r="FWY75" s="1454"/>
      <c r="FWZ75" s="666"/>
      <c r="FXA75" s="666"/>
      <c r="FXB75" s="666"/>
      <c r="FXC75" s="1455"/>
      <c r="FXD75" s="666"/>
      <c r="FXE75" s="666"/>
      <c r="FXF75" s="666"/>
      <c r="FXG75" s="666"/>
      <c r="FXH75" s="666"/>
      <c r="FXI75" s="666"/>
      <c r="FXJ75" s="666"/>
      <c r="FXK75" s="666"/>
      <c r="FXL75" s="666"/>
      <c r="FXM75" s="1453"/>
      <c r="FXN75" s="1453"/>
      <c r="FXO75" s="1453"/>
      <c r="FXP75" s="1454"/>
      <c r="FXQ75" s="666"/>
      <c r="FXR75" s="666"/>
      <c r="FXS75" s="666"/>
      <c r="FXT75" s="1455"/>
      <c r="FXU75" s="666"/>
      <c r="FXV75" s="666"/>
      <c r="FXW75" s="666"/>
      <c r="FXX75" s="666"/>
      <c r="FXY75" s="666"/>
      <c r="FXZ75" s="666"/>
      <c r="FYA75" s="666"/>
      <c r="FYB75" s="666"/>
      <c r="FYC75" s="666"/>
      <c r="FYD75" s="1453"/>
      <c r="FYE75" s="1453"/>
      <c r="FYF75" s="1453"/>
      <c r="FYG75" s="1454"/>
      <c r="FYH75" s="666"/>
      <c r="FYI75" s="666"/>
      <c r="FYJ75" s="666"/>
      <c r="FYK75" s="1455"/>
      <c r="FYL75" s="666"/>
      <c r="FYM75" s="666"/>
      <c r="FYN75" s="666"/>
      <c r="FYO75" s="666"/>
      <c r="FYP75" s="666"/>
      <c r="FYQ75" s="666"/>
      <c r="FYR75" s="666"/>
      <c r="FYS75" s="666"/>
      <c r="FYT75" s="666"/>
      <c r="FYU75" s="1453"/>
      <c r="FYV75" s="1453"/>
      <c r="FYW75" s="1453"/>
      <c r="FYX75" s="1454"/>
      <c r="FYY75" s="666"/>
      <c r="FYZ75" s="666"/>
      <c r="FZA75" s="666"/>
      <c r="FZB75" s="1455"/>
      <c r="FZC75" s="666"/>
      <c r="FZD75" s="666"/>
      <c r="FZE75" s="666"/>
      <c r="FZF75" s="666"/>
      <c r="FZG75" s="666"/>
      <c r="FZH75" s="666"/>
      <c r="FZI75" s="666"/>
      <c r="FZJ75" s="666"/>
      <c r="FZK75" s="666"/>
      <c r="FZL75" s="1453"/>
      <c r="FZM75" s="1453"/>
      <c r="FZN75" s="1453"/>
      <c r="FZO75" s="1454"/>
      <c r="FZP75" s="666"/>
      <c r="FZQ75" s="666"/>
      <c r="FZR75" s="666"/>
      <c r="FZS75" s="1455"/>
      <c r="FZT75" s="666"/>
      <c r="FZU75" s="666"/>
      <c r="FZV75" s="666"/>
      <c r="FZW75" s="666"/>
      <c r="FZX75" s="666"/>
      <c r="FZY75" s="666"/>
      <c r="FZZ75" s="666"/>
      <c r="GAA75" s="666"/>
      <c r="GAB75" s="666"/>
      <c r="GAC75" s="1453"/>
      <c r="GAD75" s="1453"/>
      <c r="GAE75" s="1453"/>
      <c r="GAF75" s="1454"/>
      <c r="GAG75" s="666"/>
      <c r="GAH75" s="666"/>
      <c r="GAI75" s="666"/>
      <c r="GAJ75" s="1455"/>
      <c r="GAK75" s="666"/>
      <c r="GAL75" s="666"/>
      <c r="GAM75" s="666"/>
      <c r="GAN75" s="666"/>
      <c r="GAO75" s="666"/>
      <c r="GAP75" s="666"/>
      <c r="GAQ75" s="666"/>
      <c r="GAR75" s="666"/>
      <c r="GAS75" s="666"/>
      <c r="GAT75" s="1453"/>
      <c r="GAU75" s="1453"/>
      <c r="GAV75" s="1453"/>
      <c r="GAW75" s="1454"/>
      <c r="GAX75" s="666"/>
      <c r="GAY75" s="666"/>
      <c r="GAZ75" s="666"/>
      <c r="GBA75" s="1455"/>
      <c r="GBB75" s="666"/>
      <c r="GBC75" s="666"/>
      <c r="GBD75" s="666"/>
      <c r="GBE75" s="666"/>
      <c r="GBF75" s="666"/>
      <c r="GBG75" s="666"/>
      <c r="GBH75" s="666"/>
      <c r="GBI75" s="666"/>
      <c r="GBJ75" s="666"/>
      <c r="GBK75" s="1453"/>
      <c r="GBL75" s="1453"/>
      <c r="GBM75" s="1453"/>
      <c r="GBN75" s="1454"/>
      <c r="GBO75" s="666"/>
      <c r="GBP75" s="666"/>
      <c r="GBQ75" s="666"/>
      <c r="GBR75" s="1455"/>
      <c r="GBS75" s="666"/>
      <c r="GBT75" s="666"/>
      <c r="GBU75" s="666"/>
      <c r="GBV75" s="666"/>
      <c r="GBW75" s="666"/>
      <c r="GBX75" s="666"/>
      <c r="GBY75" s="666"/>
      <c r="GBZ75" s="666"/>
      <c r="GCA75" s="666"/>
      <c r="GCB75" s="1453"/>
      <c r="GCC75" s="1453"/>
      <c r="GCD75" s="1453"/>
      <c r="GCE75" s="1454"/>
      <c r="GCF75" s="666"/>
      <c r="GCG75" s="666"/>
      <c r="GCH75" s="666"/>
      <c r="GCI75" s="1455"/>
      <c r="GCJ75" s="666"/>
      <c r="GCK75" s="666"/>
      <c r="GCL75" s="666"/>
      <c r="GCM75" s="666"/>
      <c r="GCN75" s="666"/>
      <c r="GCO75" s="666"/>
      <c r="GCP75" s="666"/>
      <c r="GCQ75" s="666"/>
      <c r="GCR75" s="666"/>
      <c r="GCS75" s="1453"/>
      <c r="GCT75" s="1453"/>
      <c r="GCU75" s="1453"/>
      <c r="GCV75" s="1454"/>
      <c r="GCW75" s="666"/>
      <c r="GCX75" s="666"/>
      <c r="GCY75" s="666"/>
      <c r="GCZ75" s="1455"/>
      <c r="GDA75" s="666"/>
      <c r="GDB75" s="666"/>
      <c r="GDC75" s="666"/>
      <c r="GDD75" s="666"/>
      <c r="GDE75" s="666"/>
      <c r="GDF75" s="666"/>
      <c r="GDG75" s="666"/>
      <c r="GDH75" s="666"/>
      <c r="GDI75" s="666"/>
      <c r="GDJ75" s="1453"/>
      <c r="GDK75" s="1453"/>
      <c r="GDL75" s="1453"/>
      <c r="GDM75" s="1454"/>
      <c r="GDN75" s="666"/>
      <c r="GDO75" s="666"/>
      <c r="GDP75" s="666"/>
      <c r="GDQ75" s="1455"/>
      <c r="GDR75" s="666"/>
      <c r="GDS75" s="666"/>
      <c r="GDT75" s="666"/>
      <c r="GDU75" s="666"/>
      <c r="GDV75" s="666"/>
      <c r="GDW75" s="666"/>
      <c r="GDX75" s="666"/>
      <c r="GDY75" s="666"/>
      <c r="GDZ75" s="666"/>
      <c r="GEA75" s="1453"/>
      <c r="GEB75" s="1453"/>
      <c r="GEC75" s="1453"/>
      <c r="GED75" s="1454"/>
      <c r="GEE75" s="666"/>
      <c r="GEF75" s="666"/>
      <c r="GEG75" s="666"/>
      <c r="GEH75" s="1455"/>
      <c r="GEI75" s="666"/>
      <c r="GEJ75" s="666"/>
      <c r="GEK75" s="666"/>
      <c r="GEL75" s="666"/>
      <c r="GEM75" s="666"/>
      <c r="GEN75" s="666"/>
      <c r="GEO75" s="666"/>
      <c r="GEP75" s="666"/>
      <c r="GEQ75" s="666"/>
      <c r="GER75" s="1453"/>
      <c r="GES75" s="1453"/>
      <c r="GET75" s="1453"/>
      <c r="GEU75" s="1454"/>
      <c r="GEV75" s="666"/>
      <c r="GEW75" s="666"/>
      <c r="GEX75" s="666"/>
      <c r="GEY75" s="1455"/>
      <c r="GEZ75" s="666"/>
      <c r="GFA75" s="666"/>
      <c r="GFB75" s="666"/>
      <c r="GFC75" s="666"/>
      <c r="GFD75" s="666"/>
      <c r="GFE75" s="666"/>
      <c r="GFF75" s="666"/>
      <c r="GFG75" s="666"/>
      <c r="GFH75" s="666"/>
      <c r="GFI75" s="1453"/>
      <c r="GFJ75" s="1453"/>
      <c r="GFK75" s="1453"/>
      <c r="GFL75" s="1454"/>
      <c r="GFM75" s="666"/>
      <c r="GFN75" s="666"/>
      <c r="GFO75" s="666"/>
      <c r="GFP75" s="1455"/>
      <c r="GFQ75" s="666"/>
      <c r="GFR75" s="666"/>
      <c r="GFS75" s="666"/>
      <c r="GFT75" s="666"/>
      <c r="GFU75" s="666"/>
      <c r="GFV75" s="666"/>
      <c r="GFW75" s="666"/>
      <c r="GFX75" s="666"/>
      <c r="GFY75" s="666"/>
      <c r="GFZ75" s="1453"/>
      <c r="GGA75" s="1453"/>
      <c r="GGB75" s="1453"/>
      <c r="GGC75" s="1454"/>
      <c r="GGD75" s="666"/>
      <c r="GGE75" s="666"/>
      <c r="GGF75" s="666"/>
      <c r="GGG75" s="1455"/>
      <c r="GGH75" s="666"/>
      <c r="GGI75" s="666"/>
      <c r="GGJ75" s="666"/>
      <c r="GGK75" s="666"/>
      <c r="GGL75" s="666"/>
      <c r="GGM75" s="666"/>
      <c r="GGN75" s="666"/>
      <c r="GGO75" s="666"/>
      <c r="GGP75" s="666"/>
      <c r="GGQ75" s="1453"/>
      <c r="GGR75" s="1453"/>
      <c r="GGS75" s="1453"/>
      <c r="GGT75" s="1454"/>
      <c r="GGU75" s="666"/>
      <c r="GGV75" s="666"/>
      <c r="GGW75" s="666"/>
      <c r="GGX75" s="1455"/>
      <c r="GGY75" s="666"/>
      <c r="GGZ75" s="666"/>
      <c r="GHA75" s="666"/>
      <c r="GHB75" s="666"/>
      <c r="GHC75" s="666"/>
      <c r="GHD75" s="666"/>
      <c r="GHE75" s="666"/>
      <c r="GHF75" s="666"/>
      <c r="GHG75" s="666"/>
      <c r="GHH75" s="1453"/>
      <c r="GHI75" s="1453"/>
      <c r="GHJ75" s="1453"/>
      <c r="GHK75" s="1454"/>
      <c r="GHL75" s="666"/>
      <c r="GHM75" s="666"/>
      <c r="GHN75" s="666"/>
      <c r="GHO75" s="1455"/>
      <c r="GHP75" s="666"/>
      <c r="GHQ75" s="666"/>
      <c r="GHR75" s="666"/>
      <c r="GHS75" s="666"/>
      <c r="GHT75" s="666"/>
      <c r="GHU75" s="666"/>
      <c r="GHV75" s="666"/>
      <c r="GHW75" s="666"/>
      <c r="GHX75" s="666"/>
      <c r="GHY75" s="1453"/>
      <c r="GHZ75" s="1453"/>
      <c r="GIA75" s="1453"/>
      <c r="GIB75" s="1454"/>
      <c r="GIC75" s="666"/>
      <c r="GID75" s="666"/>
      <c r="GIE75" s="666"/>
      <c r="GIF75" s="1455"/>
      <c r="GIG75" s="666"/>
      <c r="GIH75" s="666"/>
      <c r="GII75" s="666"/>
      <c r="GIJ75" s="666"/>
      <c r="GIK75" s="666"/>
      <c r="GIL75" s="666"/>
      <c r="GIM75" s="666"/>
      <c r="GIN75" s="666"/>
      <c r="GIO75" s="666"/>
      <c r="GIP75" s="1453"/>
      <c r="GIQ75" s="1453"/>
      <c r="GIR75" s="1453"/>
      <c r="GIS75" s="1454"/>
      <c r="GIT75" s="666"/>
      <c r="GIU75" s="666"/>
      <c r="GIV75" s="666"/>
      <c r="GIW75" s="1455"/>
      <c r="GIX75" s="666"/>
      <c r="GIY75" s="666"/>
      <c r="GIZ75" s="666"/>
      <c r="GJA75" s="666"/>
      <c r="GJB75" s="666"/>
      <c r="GJC75" s="666"/>
      <c r="GJD75" s="666"/>
      <c r="GJE75" s="666"/>
      <c r="GJF75" s="666"/>
      <c r="GJG75" s="1453"/>
      <c r="GJH75" s="1453"/>
      <c r="GJI75" s="1453"/>
      <c r="GJJ75" s="1454"/>
      <c r="GJK75" s="666"/>
      <c r="GJL75" s="666"/>
      <c r="GJM75" s="666"/>
      <c r="GJN75" s="1455"/>
      <c r="GJO75" s="666"/>
      <c r="GJP75" s="666"/>
      <c r="GJQ75" s="666"/>
      <c r="GJR75" s="666"/>
      <c r="GJS75" s="666"/>
      <c r="GJT75" s="666"/>
      <c r="GJU75" s="666"/>
      <c r="GJV75" s="666"/>
      <c r="GJW75" s="666"/>
      <c r="GJX75" s="1453"/>
      <c r="GJY75" s="1453"/>
      <c r="GJZ75" s="1453"/>
      <c r="GKA75" s="1454"/>
      <c r="GKB75" s="666"/>
      <c r="GKC75" s="666"/>
      <c r="GKD75" s="666"/>
      <c r="GKE75" s="1455"/>
      <c r="GKF75" s="666"/>
      <c r="GKG75" s="666"/>
      <c r="GKH75" s="666"/>
      <c r="GKI75" s="666"/>
      <c r="GKJ75" s="666"/>
      <c r="GKK75" s="666"/>
      <c r="GKL75" s="666"/>
      <c r="GKM75" s="666"/>
      <c r="GKN75" s="666"/>
      <c r="GKO75" s="1453"/>
      <c r="GKP75" s="1453"/>
      <c r="GKQ75" s="1453"/>
      <c r="GKR75" s="1454"/>
      <c r="GKS75" s="666"/>
      <c r="GKT75" s="666"/>
      <c r="GKU75" s="666"/>
      <c r="GKV75" s="1455"/>
      <c r="GKW75" s="666"/>
      <c r="GKX75" s="666"/>
      <c r="GKY75" s="666"/>
      <c r="GKZ75" s="666"/>
      <c r="GLA75" s="666"/>
      <c r="GLB75" s="666"/>
      <c r="GLC75" s="666"/>
      <c r="GLD75" s="666"/>
      <c r="GLE75" s="666"/>
      <c r="GLF75" s="1453"/>
      <c r="GLG75" s="1453"/>
      <c r="GLH75" s="1453"/>
      <c r="GLI75" s="1454"/>
      <c r="GLJ75" s="666"/>
      <c r="GLK75" s="666"/>
      <c r="GLL75" s="666"/>
      <c r="GLM75" s="1455"/>
      <c r="GLN75" s="666"/>
      <c r="GLO75" s="666"/>
      <c r="GLP75" s="666"/>
      <c r="GLQ75" s="666"/>
      <c r="GLR75" s="666"/>
      <c r="GLS75" s="666"/>
      <c r="GLT75" s="666"/>
      <c r="GLU75" s="666"/>
      <c r="GLV75" s="666"/>
      <c r="GLW75" s="1453"/>
      <c r="GLX75" s="1453"/>
      <c r="GLY75" s="1453"/>
      <c r="GLZ75" s="1454"/>
      <c r="GMA75" s="666"/>
      <c r="GMB75" s="666"/>
      <c r="GMC75" s="666"/>
      <c r="GMD75" s="1455"/>
      <c r="GME75" s="666"/>
      <c r="GMF75" s="666"/>
      <c r="GMG75" s="666"/>
      <c r="GMH75" s="666"/>
      <c r="GMI75" s="666"/>
      <c r="GMJ75" s="666"/>
      <c r="GMK75" s="666"/>
      <c r="GML75" s="666"/>
      <c r="GMM75" s="666"/>
      <c r="GMN75" s="1453"/>
      <c r="GMO75" s="1453"/>
      <c r="GMP75" s="1453"/>
      <c r="GMQ75" s="1454"/>
      <c r="GMR75" s="666"/>
      <c r="GMS75" s="666"/>
      <c r="GMT75" s="666"/>
      <c r="GMU75" s="1455"/>
      <c r="GMV75" s="666"/>
      <c r="GMW75" s="666"/>
      <c r="GMX75" s="666"/>
      <c r="GMY75" s="666"/>
      <c r="GMZ75" s="666"/>
      <c r="GNA75" s="666"/>
      <c r="GNB75" s="666"/>
      <c r="GNC75" s="666"/>
      <c r="GND75" s="666"/>
      <c r="GNE75" s="1453"/>
      <c r="GNF75" s="1453"/>
      <c r="GNG75" s="1453"/>
      <c r="GNH75" s="1454"/>
      <c r="GNI75" s="666"/>
      <c r="GNJ75" s="666"/>
      <c r="GNK75" s="666"/>
      <c r="GNL75" s="1455"/>
      <c r="GNM75" s="666"/>
      <c r="GNN75" s="666"/>
      <c r="GNO75" s="666"/>
      <c r="GNP75" s="666"/>
      <c r="GNQ75" s="666"/>
      <c r="GNR75" s="666"/>
      <c r="GNS75" s="666"/>
      <c r="GNT75" s="666"/>
      <c r="GNU75" s="666"/>
      <c r="GNV75" s="1453"/>
      <c r="GNW75" s="1453"/>
      <c r="GNX75" s="1453"/>
      <c r="GNY75" s="1454"/>
      <c r="GNZ75" s="666"/>
      <c r="GOA75" s="666"/>
      <c r="GOB75" s="666"/>
      <c r="GOC75" s="1455"/>
      <c r="GOD75" s="666"/>
      <c r="GOE75" s="666"/>
      <c r="GOF75" s="666"/>
      <c r="GOG75" s="666"/>
      <c r="GOH75" s="666"/>
      <c r="GOI75" s="666"/>
      <c r="GOJ75" s="666"/>
      <c r="GOK75" s="666"/>
      <c r="GOL75" s="666"/>
      <c r="GOM75" s="1453"/>
      <c r="GON75" s="1453"/>
      <c r="GOO75" s="1453"/>
      <c r="GOP75" s="1454"/>
      <c r="GOQ75" s="666"/>
      <c r="GOR75" s="666"/>
      <c r="GOS75" s="666"/>
      <c r="GOT75" s="1455"/>
      <c r="GOU75" s="666"/>
      <c r="GOV75" s="666"/>
      <c r="GOW75" s="666"/>
      <c r="GOX75" s="666"/>
      <c r="GOY75" s="666"/>
      <c r="GOZ75" s="666"/>
      <c r="GPA75" s="666"/>
      <c r="GPB75" s="666"/>
      <c r="GPC75" s="666"/>
      <c r="GPD75" s="1453"/>
      <c r="GPE75" s="1453"/>
      <c r="GPF75" s="1453"/>
      <c r="GPG75" s="1454"/>
      <c r="GPH75" s="666"/>
      <c r="GPI75" s="666"/>
      <c r="GPJ75" s="666"/>
      <c r="GPK75" s="1455"/>
      <c r="GPL75" s="666"/>
      <c r="GPM75" s="666"/>
      <c r="GPN75" s="666"/>
      <c r="GPO75" s="666"/>
      <c r="GPP75" s="666"/>
      <c r="GPQ75" s="666"/>
      <c r="GPR75" s="666"/>
      <c r="GPS75" s="666"/>
      <c r="GPT75" s="666"/>
      <c r="GPU75" s="1453"/>
      <c r="GPV75" s="1453"/>
      <c r="GPW75" s="1453"/>
      <c r="GPX75" s="1454"/>
      <c r="GPY75" s="666"/>
      <c r="GPZ75" s="666"/>
      <c r="GQA75" s="666"/>
      <c r="GQB75" s="1455"/>
      <c r="GQC75" s="666"/>
      <c r="GQD75" s="666"/>
      <c r="GQE75" s="666"/>
      <c r="GQF75" s="666"/>
      <c r="GQG75" s="666"/>
      <c r="GQH75" s="666"/>
      <c r="GQI75" s="666"/>
      <c r="GQJ75" s="666"/>
      <c r="GQK75" s="666"/>
      <c r="GQL75" s="1453"/>
      <c r="GQM75" s="1453"/>
      <c r="GQN75" s="1453"/>
      <c r="GQO75" s="1454"/>
      <c r="GQP75" s="666"/>
      <c r="GQQ75" s="666"/>
      <c r="GQR75" s="666"/>
      <c r="GQS75" s="1455"/>
      <c r="GQT75" s="666"/>
      <c r="GQU75" s="666"/>
      <c r="GQV75" s="666"/>
      <c r="GQW75" s="666"/>
      <c r="GQX75" s="666"/>
      <c r="GQY75" s="666"/>
      <c r="GQZ75" s="666"/>
      <c r="GRA75" s="666"/>
      <c r="GRB75" s="666"/>
      <c r="GRC75" s="1453"/>
      <c r="GRD75" s="1453"/>
      <c r="GRE75" s="1453"/>
      <c r="GRF75" s="1454"/>
      <c r="GRG75" s="666"/>
      <c r="GRH75" s="666"/>
      <c r="GRI75" s="666"/>
      <c r="GRJ75" s="1455"/>
      <c r="GRK75" s="666"/>
      <c r="GRL75" s="666"/>
      <c r="GRM75" s="666"/>
      <c r="GRN75" s="666"/>
      <c r="GRO75" s="666"/>
      <c r="GRP75" s="666"/>
      <c r="GRQ75" s="666"/>
      <c r="GRR75" s="666"/>
      <c r="GRS75" s="666"/>
      <c r="GRT75" s="1453"/>
      <c r="GRU75" s="1453"/>
      <c r="GRV75" s="1453"/>
      <c r="GRW75" s="1454"/>
      <c r="GRX75" s="666"/>
      <c r="GRY75" s="666"/>
      <c r="GRZ75" s="666"/>
      <c r="GSA75" s="1455"/>
      <c r="GSB75" s="666"/>
      <c r="GSC75" s="666"/>
      <c r="GSD75" s="666"/>
      <c r="GSE75" s="666"/>
      <c r="GSF75" s="666"/>
      <c r="GSG75" s="666"/>
      <c r="GSH75" s="666"/>
      <c r="GSI75" s="666"/>
      <c r="GSJ75" s="666"/>
      <c r="GSK75" s="1453"/>
      <c r="GSL75" s="1453"/>
      <c r="GSM75" s="1453"/>
      <c r="GSN75" s="1454"/>
      <c r="GSO75" s="666"/>
      <c r="GSP75" s="666"/>
      <c r="GSQ75" s="666"/>
      <c r="GSR75" s="1455"/>
      <c r="GSS75" s="666"/>
      <c r="GST75" s="666"/>
      <c r="GSU75" s="666"/>
      <c r="GSV75" s="666"/>
      <c r="GSW75" s="666"/>
      <c r="GSX75" s="666"/>
      <c r="GSY75" s="666"/>
      <c r="GSZ75" s="666"/>
      <c r="GTA75" s="666"/>
      <c r="GTB75" s="1453"/>
      <c r="GTC75" s="1453"/>
      <c r="GTD75" s="1453"/>
      <c r="GTE75" s="1454"/>
      <c r="GTF75" s="666"/>
      <c r="GTG75" s="666"/>
      <c r="GTH75" s="666"/>
      <c r="GTI75" s="1455"/>
      <c r="GTJ75" s="666"/>
      <c r="GTK75" s="666"/>
      <c r="GTL75" s="666"/>
      <c r="GTM75" s="666"/>
      <c r="GTN75" s="666"/>
      <c r="GTO75" s="666"/>
      <c r="GTP75" s="666"/>
      <c r="GTQ75" s="666"/>
      <c r="GTR75" s="666"/>
      <c r="GTS75" s="1453"/>
      <c r="GTT75" s="1453"/>
      <c r="GTU75" s="1453"/>
      <c r="GTV75" s="1454"/>
      <c r="GTW75" s="666"/>
      <c r="GTX75" s="666"/>
      <c r="GTY75" s="666"/>
      <c r="GTZ75" s="1455"/>
      <c r="GUA75" s="666"/>
      <c r="GUB75" s="666"/>
      <c r="GUC75" s="666"/>
      <c r="GUD75" s="666"/>
      <c r="GUE75" s="666"/>
      <c r="GUF75" s="666"/>
      <c r="GUG75" s="666"/>
      <c r="GUH75" s="666"/>
      <c r="GUI75" s="666"/>
      <c r="GUJ75" s="1453"/>
      <c r="GUK75" s="1453"/>
      <c r="GUL75" s="1453"/>
      <c r="GUM75" s="1454"/>
      <c r="GUN75" s="666"/>
      <c r="GUO75" s="666"/>
      <c r="GUP75" s="666"/>
      <c r="GUQ75" s="1455"/>
      <c r="GUR75" s="666"/>
      <c r="GUS75" s="666"/>
      <c r="GUT75" s="666"/>
      <c r="GUU75" s="666"/>
      <c r="GUV75" s="666"/>
      <c r="GUW75" s="666"/>
      <c r="GUX75" s="666"/>
      <c r="GUY75" s="666"/>
      <c r="GUZ75" s="666"/>
      <c r="GVA75" s="1453"/>
      <c r="GVB75" s="1453"/>
      <c r="GVC75" s="1453"/>
      <c r="GVD75" s="1454"/>
      <c r="GVE75" s="666"/>
      <c r="GVF75" s="666"/>
      <c r="GVG75" s="666"/>
      <c r="GVH75" s="1455"/>
      <c r="GVI75" s="666"/>
      <c r="GVJ75" s="666"/>
      <c r="GVK75" s="666"/>
      <c r="GVL75" s="666"/>
      <c r="GVM75" s="666"/>
      <c r="GVN75" s="666"/>
      <c r="GVO75" s="666"/>
      <c r="GVP75" s="666"/>
      <c r="GVQ75" s="666"/>
      <c r="GVR75" s="1453"/>
      <c r="GVS75" s="1453"/>
      <c r="GVT75" s="1453"/>
      <c r="GVU75" s="1454"/>
      <c r="GVV75" s="666"/>
      <c r="GVW75" s="666"/>
      <c r="GVX75" s="666"/>
      <c r="GVY75" s="1455"/>
      <c r="GVZ75" s="666"/>
      <c r="GWA75" s="666"/>
      <c r="GWB75" s="666"/>
      <c r="GWC75" s="666"/>
      <c r="GWD75" s="666"/>
      <c r="GWE75" s="666"/>
      <c r="GWF75" s="666"/>
      <c r="GWG75" s="666"/>
      <c r="GWH75" s="666"/>
      <c r="GWI75" s="1453"/>
      <c r="GWJ75" s="1453"/>
      <c r="GWK75" s="1453"/>
      <c r="GWL75" s="1454"/>
      <c r="GWM75" s="666"/>
      <c r="GWN75" s="666"/>
      <c r="GWO75" s="666"/>
      <c r="GWP75" s="1455"/>
      <c r="GWQ75" s="666"/>
      <c r="GWR75" s="666"/>
      <c r="GWS75" s="666"/>
      <c r="GWT75" s="666"/>
      <c r="GWU75" s="666"/>
      <c r="GWV75" s="666"/>
      <c r="GWW75" s="666"/>
      <c r="GWX75" s="666"/>
      <c r="GWY75" s="666"/>
      <c r="GWZ75" s="1453"/>
      <c r="GXA75" s="1453"/>
      <c r="GXB75" s="1453"/>
      <c r="GXC75" s="1454"/>
      <c r="GXD75" s="666"/>
      <c r="GXE75" s="666"/>
      <c r="GXF75" s="666"/>
      <c r="GXG75" s="1455"/>
      <c r="GXH75" s="666"/>
      <c r="GXI75" s="666"/>
      <c r="GXJ75" s="666"/>
      <c r="GXK75" s="666"/>
      <c r="GXL75" s="666"/>
      <c r="GXM75" s="666"/>
      <c r="GXN75" s="666"/>
      <c r="GXO75" s="666"/>
      <c r="GXP75" s="666"/>
      <c r="GXQ75" s="1453"/>
      <c r="GXR75" s="1453"/>
      <c r="GXS75" s="1453"/>
      <c r="GXT75" s="1454"/>
      <c r="GXU75" s="666"/>
      <c r="GXV75" s="666"/>
      <c r="GXW75" s="666"/>
      <c r="GXX75" s="1455"/>
      <c r="GXY75" s="666"/>
      <c r="GXZ75" s="666"/>
      <c r="GYA75" s="666"/>
      <c r="GYB75" s="666"/>
      <c r="GYC75" s="666"/>
      <c r="GYD75" s="666"/>
      <c r="GYE75" s="666"/>
      <c r="GYF75" s="666"/>
      <c r="GYG75" s="666"/>
      <c r="GYH75" s="1453"/>
      <c r="GYI75" s="1453"/>
      <c r="GYJ75" s="1453"/>
      <c r="GYK75" s="1454"/>
      <c r="GYL75" s="666"/>
      <c r="GYM75" s="666"/>
      <c r="GYN75" s="666"/>
      <c r="GYO75" s="1455"/>
      <c r="GYP75" s="666"/>
      <c r="GYQ75" s="666"/>
      <c r="GYR75" s="666"/>
      <c r="GYS75" s="666"/>
      <c r="GYT75" s="666"/>
      <c r="GYU75" s="666"/>
      <c r="GYV75" s="666"/>
      <c r="GYW75" s="666"/>
      <c r="GYX75" s="666"/>
      <c r="GYY75" s="1453"/>
      <c r="GYZ75" s="1453"/>
      <c r="GZA75" s="1453"/>
      <c r="GZB75" s="1454"/>
      <c r="GZC75" s="666"/>
      <c r="GZD75" s="666"/>
      <c r="GZE75" s="666"/>
      <c r="GZF75" s="1455"/>
      <c r="GZG75" s="666"/>
      <c r="GZH75" s="666"/>
      <c r="GZI75" s="666"/>
      <c r="GZJ75" s="666"/>
      <c r="GZK75" s="666"/>
      <c r="GZL75" s="666"/>
      <c r="GZM75" s="666"/>
      <c r="GZN75" s="666"/>
      <c r="GZO75" s="666"/>
      <c r="GZP75" s="1453"/>
      <c r="GZQ75" s="1453"/>
      <c r="GZR75" s="1453"/>
      <c r="GZS75" s="1454"/>
      <c r="GZT75" s="666"/>
      <c r="GZU75" s="666"/>
      <c r="GZV75" s="666"/>
      <c r="GZW75" s="1455"/>
      <c r="GZX75" s="666"/>
      <c r="GZY75" s="666"/>
      <c r="GZZ75" s="666"/>
      <c r="HAA75" s="666"/>
      <c r="HAB75" s="666"/>
      <c r="HAC75" s="666"/>
      <c r="HAD75" s="666"/>
      <c r="HAE75" s="666"/>
      <c r="HAF75" s="666"/>
      <c r="HAG75" s="1453"/>
      <c r="HAH75" s="1453"/>
      <c r="HAI75" s="1453"/>
      <c r="HAJ75" s="1454"/>
      <c r="HAK75" s="666"/>
      <c r="HAL75" s="666"/>
      <c r="HAM75" s="666"/>
      <c r="HAN75" s="1455"/>
      <c r="HAO75" s="666"/>
      <c r="HAP75" s="666"/>
      <c r="HAQ75" s="666"/>
      <c r="HAR75" s="666"/>
      <c r="HAS75" s="666"/>
      <c r="HAT75" s="666"/>
      <c r="HAU75" s="666"/>
      <c r="HAV75" s="666"/>
      <c r="HAW75" s="666"/>
      <c r="HAX75" s="1453"/>
      <c r="HAY75" s="1453"/>
      <c r="HAZ75" s="1453"/>
      <c r="HBA75" s="1454"/>
      <c r="HBB75" s="666"/>
      <c r="HBC75" s="666"/>
      <c r="HBD75" s="666"/>
      <c r="HBE75" s="1455"/>
      <c r="HBF75" s="666"/>
      <c r="HBG75" s="666"/>
      <c r="HBH75" s="666"/>
      <c r="HBI75" s="666"/>
      <c r="HBJ75" s="666"/>
      <c r="HBK75" s="666"/>
      <c r="HBL75" s="666"/>
      <c r="HBM75" s="666"/>
      <c r="HBN75" s="666"/>
      <c r="HBO75" s="1453"/>
      <c r="HBP75" s="1453"/>
      <c r="HBQ75" s="1453"/>
      <c r="HBR75" s="1454"/>
      <c r="HBS75" s="666"/>
      <c r="HBT75" s="666"/>
      <c r="HBU75" s="666"/>
      <c r="HBV75" s="1455"/>
      <c r="HBW75" s="666"/>
      <c r="HBX75" s="666"/>
      <c r="HBY75" s="666"/>
      <c r="HBZ75" s="666"/>
      <c r="HCA75" s="666"/>
      <c r="HCB75" s="666"/>
      <c r="HCC75" s="666"/>
      <c r="HCD75" s="666"/>
      <c r="HCE75" s="666"/>
      <c r="HCF75" s="1453"/>
      <c r="HCG75" s="1453"/>
      <c r="HCH75" s="1453"/>
      <c r="HCI75" s="1454"/>
      <c r="HCJ75" s="666"/>
      <c r="HCK75" s="666"/>
      <c r="HCL75" s="666"/>
      <c r="HCM75" s="1455"/>
      <c r="HCN75" s="666"/>
      <c r="HCO75" s="666"/>
      <c r="HCP75" s="666"/>
      <c r="HCQ75" s="666"/>
      <c r="HCR75" s="666"/>
      <c r="HCS75" s="666"/>
      <c r="HCT75" s="666"/>
      <c r="HCU75" s="666"/>
      <c r="HCV75" s="666"/>
      <c r="HCW75" s="1453"/>
      <c r="HCX75" s="1453"/>
      <c r="HCY75" s="1453"/>
      <c r="HCZ75" s="1454"/>
      <c r="HDA75" s="666"/>
      <c r="HDB75" s="666"/>
      <c r="HDC75" s="666"/>
      <c r="HDD75" s="1455"/>
      <c r="HDE75" s="666"/>
      <c r="HDF75" s="666"/>
      <c r="HDG75" s="666"/>
      <c r="HDH75" s="666"/>
      <c r="HDI75" s="666"/>
      <c r="HDJ75" s="666"/>
      <c r="HDK75" s="666"/>
      <c r="HDL75" s="666"/>
      <c r="HDM75" s="666"/>
      <c r="HDN75" s="1453"/>
      <c r="HDO75" s="1453"/>
      <c r="HDP75" s="1453"/>
      <c r="HDQ75" s="1454"/>
      <c r="HDR75" s="666"/>
      <c r="HDS75" s="666"/>
      <c r="HDT75" s="666"/>
      <c r="HDU75" s="1455"/>
      <c r="HDV75" s="666"/>
      <c r="HDW75" s="666"/>
      <c r="HDX75" s="666"/>
      <c r="HDY75" s="666"/>
      <c r="HDZ75" s="666"/>
      <c r="HEA75" s="666"/>
      <c r="HEB75" s="666"/>
      <c r="HEC75" s="666"/>
      <c r="HED75" s="666"/>
      <c r="HEE75" s="1453"/>
      <c r="HEF75" s="1453"/>
      <c r="HEG75" s="1453"/>
      <c r="HEH75" s="1454"/>
      <c r="HEI75" s="666"/>
      <c r="HEJ75" s="666"/>
      <c r="HEK75" s="666"/>
      <c r="HEL75" s="1455"/>
      <c r="HEM75" s="666"/>
      <c r="HEN75" s="666"/>
      <c r="HEO75" s="666"/>
      <c r="HEP75" s="666"/>
      <c r="HEQ75" s="666"/>
      <c r="HER75" s="666"/>
      <c r="HES75" s="666"/>
      <c r="HET75" s="666"/>
      <c r="HEU75" s="666"/>
      <c r="HEV75" s="1453"/>
      <c r="HEW75" s="1453"/>
      <c r="HEX75" s="1453"/>
      <c r="HEY75" s="1454"/>
      <c r="HEZ75" s="666"/>
      <c r="HFA75" s="666"/>
      <c r="HFB75" s="666"/>
      <c r="HFC75" s="1455"/>
      <c r="HFD75" s="666"/>
      <c r="HFE75" s="666"/>
      <c r="HFF75" s="666"/>
      <c r="HFG75" s="666"/>
      <c r="HFH75" s="666"/>
      <c r="HFI75" s="666"/>
      <c r="HFJ75" s="666"/>
      <c r="HFK75" s="666"/>
      <c r="HFL75" s="666"/>
      <c r="HFM75" s="1453"/>
      <c r="HFN75" s="1453"/>
      <c r="HFO75" s="1453"/>
      <c r="HFP75" s="1454"/>
      <c r="HFQ75" s="666"/>
      <c r="HFR75" s="666"/>
      <c r="HFS75" s="666"/>
      <c r="HFT75" s="1455"/>
      <c r="HFU75" s="666"/>
      <c r="HFV75" s="666"/>
      <c r="HFW75" s="666"/>
      <c r="HFX75" s="666"/>
      <c r="HFY75" s="666"/>
      <c r="HFZ75" s="666"/>
      <c r="HGA75" s="666"/>
      <c r="HGB75" s="666"/>
      <c r="HGC75" s="666"/>
      <c r="HGD75" s="1453"/>
      <c r="HGE75" s="1453"/>
      <c r="HGF75" s="1453"/>
      <c r="HGG75" s="1454"/>
      <c r="HGH75" s="666"/>
      <c r="HGI75" s="666"/>
      <c r="HGJ75" s="666"/>
      <c r="HGK75" s="1455"/>
      <c r="HGL75" s="666"/>
      <c r="HGM75" s="666"/>
      <c r="HGN75" s="666"/>
      <c r="HGO75" s="666"/>
      <c r="HGP75" s="666"/>
      <c r="HGQ75" s="666"/>
      <c r="HGR75" s="666"/>
      <c r="HGS75" s="666"/>
      <c r="HGT75" s="666"/>
      <c r="HGU75" s="1453"/>
      <c r="HGV75" s="1453"/>
      <c r="HGW75" s="1453"/>
      <c r="HGX75" s="1454"/>
      <c r="HGY75" s="666"/>
      <c r="HGZ75" s="666"/>
      <c r="HHA75" s="666"/>
      <c r="HHB75" s="1455"/>
      <c r="HHC75" s="666"/>
      <c r="HHD75" s="666"/>
      <c r="HHE75" s="666"/>
      <c r="HHF75" s="666"/>
      <c r="HHG75" s="666"/>
      <c r="HHH75" s="666"/>
      <c r="HHI75" s="666"/>
      <c r="HHJ75" s="666"/>
      <c r="HHK75" s="666"/>
      <c r="HHL75" s="1453"/>
      <c r="HHM75" s="1453"/>
      <c r="HHN75" s="1453"/>
      <c r="HHO75" s="1454"/>
      <c r="HHP75" s="666"/>
      <c r="HHQ75" s="666"/>
      <c r="HHR75" s="666"/>
      <c r="HHS75" s="1455"/>
      <c r="HHT75" s="666"/>
      <c r="HHU75" s="666"/>
      <c r="HHV75" s="666"/>
      <c r="HHW75" s="666"/>
      <c r="HHX75" s="666"/>
      <c r="HHY75" s="666"/>
      <c r="HHZ75" s="666"/>
      <c r="HIA75" s="666"/>
      <c r="HIB75" s="666"/>
      <c r="HIC75" s="1453"/>
      <c r="HID75" s="1453"/>
      <c r="HIE75" s="1453"/>
      <c r="HIF75" s="1454"/>
      <c r="HIG75" s="666"/>
      <c r="HIH75" s="666"/>
      <c r="HII75" s="666"/>
      <c r="HIJ75" s="1455"/>
      <c r="HIK75" s="666"/>
      <c r="HIL75" s="666"/>
      <c r="HIM75" s="666"/>
      <c r="HIN75" s="666"/>
      <c r="HIO75" s="666"/>
      <c r="HIP75" s="666"/>
      <c r="HIQ75" s="666"/>
      <c r="HIR75" s="666"/>
      <c r="HIS75" s="666"/>
      <c r="HIT75" s="1453"/>
      <c r="HIU75" s="1453"/>
      <c r="HIV75" s="1453"/>
      <c r="HIW75" s="1454"/>
      <c r="HIX75" s="666"/>
      <c r="HIY75" s="666"/>
      <c r="HIZ75" s="666"/>
      <c r="HJA75" s="1455"/>
      <c r="HJB75" s="666"/>
      <c r="HJC75" s="666"/>
      <c r="HJD75" s="666"/>
      <c r="HJE75" s="666"/>
      <c r="HJF75" s="666"/>
      <c r="HJG75" s="666"/>
      <c r="HJH75" s="666"/>
      <c r="HJI75" s="666"/>
      <c r="HJJ75" s="666"/>
      <c r="HJK75" s="1453"/>
      <c r="HJL75" s="1453"/>
      <c r="HJM75" s="1453"/>
      <c r="HJN75" s="1454"/>
      <c r="HJO75" s="666"/>
      <c r="HJP75" s="666"/>
      <c r="HJQ75" s="666"/>
      <c r="HJR75" s="1455"/>
      <c r="HJS75" s="666"/>
      <c r="HJT75" s="666"/>
      <c r="HJU75" s="666"/>
      <c r="HJV75" s="666"/>
      <c r="HJW75" s="666"/>
      <c r="HJX75" s="666"/>
      <c r="HJY75" s="666"/>
      <c r="HJZ75" s="666"/>
      <c r="HKA75" s="666"/>
      <c r="HKB75" s="1453"/>
      <c r="HKC75" s="1453"/>
      <c r="HKD75" s="1453"/>
      <c r="HKE75" s="1454"/>
      <c r="HKF75" s="666"/>
      <c r="HKG75" s="666"/>
      <c r="HKH75" s="666"/>
      <c r="HKI75" s="1455"/>
      <c r="HKJ75" s="666"/>
      <c r="HKK75" s="666"/>
      <c r="HKL75" s="666"/>
      <c r="HKM75" s="666"/>
      <c r="HKN75" s="666"/>
      <c r="HKO75" s="666"/>
      <c r="HKP75" s="666"/>
      <c r="HKQ75" s="666"/>
      <c r="HKR75" s="666"/>
      <c r="HKS75" s="1453"/>
      <c r="HKT75" s="1453"/>
      <c r="HKU75" s="1453"/>
      <c r="HKV75" s="1454"/>
      <c r="HKW75" s="666"/>
      <c r="HKX75" s="666"/>
      <c r="HKY75" s="666"/>
      <c r="HKZ75" s="1455"/>
      <c r="HLA75" s="666"/>
      <c r="HLB75" s="666"/>
      <c r="HLC75" s="666"/>
      <c r="HLD75" s="666"/>
      <c r="HLE75" s="666"/>
      <c r="HLF75" s="666"/>
      <c r="HLG75" s="666"/>
      <c r="HLH75" s="666"/>
      <c r="HLI75" s="666"/>
      <c r="HLJ75" s="1453"/>
      <c r="HLK75" s="1453"/>
      <c r="HLL75" s="1453"/>
      <c r="HLM75" s="1454"/>
      <c r="HLN75" s="666"/>
      <c r="HLO75" s="666"/>
      <c r="HLP75" s="666"/>
      <c r="HLQ75" s="1455"/>
      <c r="HLR75" s="666"/>
      <c r="HLS75" s="666"/>
      <c r="HLT75" s="666"/>
      <c r="HLU75" s="666"/>
      <c r="HLV75" s="666"/>
      <c r="HLW75" s="666"/>
      <c r="HLX75" s="666"/>
      <c r="HLY75" s="666"/>
      <c r="HLZ75" s="666"/>
      <c r="HMA75" s="1453"/>
      <c r="HMB75" s="1453"/>
      <c r="HMC75" s="1453"/>
      <c r="HMD75" s="1454"/>
      <c r="HME75" s="666"/>
      <c r="HMF75" s="666"/>
      <c r="HMG75" s="666"/>
      <c r="HMH75" s="1455"/>
      <c r="HMI75" s="666"/>
      <c r="HMJ75" s="666"/>
      <c r="HMK75" s="666"/>
      <c r="HML75" s="666"/>
      <c r="HMM75" s="666"/>
      <c r="HMN75" s="666"/>
      <c r="HMO75" s="666"/>
      <c r="HMP75" s="666"/>
      <c r="HMQ75" s="666"/>
      <c r="HMR75" s="1453"/>
      <c r="HMS75" s="1453"/>
      <c r="HMT75" s="1453"/>
      <c r="HMU75" s="1454"/>
      <c r="HMV75" s="666"/>
      <c r="HMW75" s="666"/>
      <c r="HMX75" s="666"/>
      <c r="HMY75" s="1455"/>
      <c r="HMZ75" s="666"/>
      <c r="HNA75" s="666"/>
      <c r="HNB75" s="666"/>
      <c r="HNC75" s="666"/>
      <c r="HND75" s="666"/>
      <c r="HNE75" s="666"/>
      <c r="HNF75" s="666"/>
      <c r="HNG75" s="666"/>
      <c r="HNH75" s="666"/>
      <c r="HNI75" s="1453"/>
      <c r="HNJ75" s="1453"/>
      <c r="HNK75" s="1453"/>
      <c r="HNL75" s="1454"/>
      <c r="HNM75" s="666"/>
      <c r="HNN75" s="666"/>
      <c r="HNO75" s="666"/>
      <c r="HNP75" s="1455"/>
      <c r="HNQ75" s="666"/>
      <c r="HNR75" s="666"/>
      <c r="HNS75" s="666"/>
      <c r="HNT75" s="666"/>
      <c r="HNU75" s="666"/>
      <c r="HNV75" s="666"/>
      <c r="HNW75" s="666"/>
      <c r="HNX75" s="666"/>
      <c r="HNY75" s="666"/>
      <c r="HNZ75" s="1453"/>
      <c r="HOA75" s="1453"/>
      <c r="HOB75" s="1453"/>
      <c r="HOC75" s="1454"/>
      <c r="HOD75" s="666"/>
      <c r="HOE75" s="666"/>
      <c r="HOF75" s="666"/>
      <c r="HOG75" s="1455"/>
      <c r="HOH75" s="666"/>
      <c r="HOI75" s="666"/>
      <c r="HOJ75" s="666"/>
      <c r="HOK75" s="666"/>
      <c r="HOL75" s="666"/>
      <c r="HOM75" s="666"/>
      <c r="HON75" s="666"/>
      <c r="HOO75" s="666"/>
      <c r="HOP75" s="666"/>
      <c r="HOQ75" s="1453"/>
      <c r="HOR75" s="1453"/>
      <c r="HOS75" s="1453"/>
      <c r="HOT75" s="1454"/>
      <c r="HOU75" s="666"/>
      <c r="HOV75" s="666"/>
      <c r="HOW75" s="666"/>
      <c r="HOX75" s="1455"/>
      <c r="HOY75" s="666"/>
      <c r="HOZ75" s="666"/>
      <c r="HPA75" s="666"/>
      <c r="HPB75" s="666"/>
      <c r="HPC75" s="666"/>
      <c r="HPD75" s="666"/>
      <c r="HPE75" s="666"/>
      <c r="HPF75" s="666"/>
      <c r="HPG75" s="666"/>
      <c r="HPH75" s="1453"/>
      <c r="HPI75" s="1453"/>
      <c r="HPJ75" s="1453"/>
      <c r="HPK75" s="1454"/>
      <c r="HPL75" s="666"/>
      <c r="HPM75" s="666"/>
      <c r="HPN75" s="666"/>
      <c r="HPO75" s="1455"/>
      <c r="HPP75" s="666"/>
      <c r="HPQ75" s="666"/>
      <c r="HPR75" s="666"/>
      <c r="HPS75" s="666"/>
      <c r="HPT75" s="666"/>
      <c r="HPU75" s="666"/>
      <c r="HPV75" s="666"/>
      <c r="HPW75" s="666"/>
      <c r="HPX75" s="666"/>
      <c r="HPY75" s="1453"/>
      <c r="HPZ75" s="1453"/>
      <c r="HQA75" s="1453"/>
      <c r="HQB75" s="1454"/>
      <c r="HQC75" s="666"/>
      <c r="HQD75" s="666"/>
      <c r="HQE75" s="666"/>
      <c r="HQF75" s="1455"/>
      <c r="HQG75" s="666"/>
      <c r="HQH75" s="666"/>
      <c r="HQI75" s="666"/>
      <c r="HQJ75" s="666"/>
      <c r="HQK75" s="666"/>
      <c r="HQL75" s="666"/>
      <c r="HQM75" s="666"/>
      <c r="HQN75" s="666"/>
      <c r="HQO75" s="666"/>
      <c r="HQP75" s="1453"/>
      <c r="HQQ75" s="1453"/>
      <c r="HQR75" s="1453"/>
      <c r="HQS75" s="1454"/>
      <c r="HQT75" s="666"/>
      <c r="HQU75" s="666"/>
      <c r="HQV75" s="666"/>
      <c r="HQW75" s="1455"/>
      <c r="HQX75" s="666"/>
      <c r="HQY75" s="666"/>
      <c r="HQZ75" s="666"/>
      <c r="HRA75" s="666"/>
      <c r="HRB75" s="666"/>
      <c r="HRC75" s="666"/>
      <c r="HRD75" s="666"/>
      <c r="HRE75" s="666"/>
      <c r="HRF75" s="666"/>
      <c r="HRG75" s="1453"/>
      <c r="HRH75" s="1453"/>
      <c r="HRI75" s="1453"/>
      <c r="HRJ75" s="1454"/>
      <c r="HRK75" s="666"/>
      <c r="HRL75" s="666"/>
      <c r="HRM75" s="666"/>
      <c r="HRN75" s="1455"/>
      <c r="HRO75" s="666"/>
      <c r="HRP75" s="666"/>
      <c r="HRQ75" s="666"/>
      <c r="HRR75" s="666"/>
      <c r="HRS75" s="666"/>
      <c r="HRT75" s="666"/>
      <c r="HRU75" s="666"/>
      <c r="HRV75" s="666"/>
      <c r="HRW75" s="666"/>
      <c r="HRX75" s="1453"/>
      <c r="HRY75" s="1453"/>
      <c r="HRZ75" s="1453"/>
      <c r="HSA75" s="1454"/>
      <c r="HSB75" s="666"/>
      <c r="HSC75" s="666"/>
      <c r="HSD75" s="666"/>
      <c r="HSE75" s="1455"/>
      <c r="HSF75" s="666"/>
      <c r="HSG75" s="666"/>
      <c r="HSH75" s="666"/>
      <c r="HSI75" s="666"/>
      <c r="HSJ75" s="666"/>
      <c r="HSK75" s="666"/>
      <c r="HSL75" s="666"/>
      <c r="HSM75" s="666"/>
      <c r="HSN75" s="666"/>
      <c r="HSO75" s="1453"/>
      <c r="HSP75" s="1453"/>
      <c r="HSQ75" s="1453"/>
      <c r="HSR75" s="1454"/>
      <c r="HSS75" s="666"/>
      <c r="HST75" s="666"/>
      <c r="HSU75" s="666"/>
      <c r="HSV75" s="1455"/>
      <c r="HSW75" s="666"/>
      <c r="HSX75" s="666"/>
      <c r="HSY75" s="666"/>
      <c r="HSZ75" s="666"/>
      <c r="HTA75" s="666"/>
      <c r="HTB75" s="666"/>
      <c r="HTC75" s="666"/>
      <c r="HTD75" s="666"/>
      <c r="HTE75" s="666"/>
      <c r="HTF75" s="1453"/>
      <c r="HTG75" s="1453"/>
      <c r="HTH75" s="1453"/>
      <c r="HTI75" s="1454"/>
      <c r="HTJ75" s="666"/>
      <c r="HTK75" s="666"/>
      <c r="HTL75" s="666"/>
      <c r="HTM75" s="1455"/>
      <c r="HTN75" s="666"/>
      <c r="HTO75" s="666"/>
      <c r="HTP75" s="666"/>
      <c r="HTQ75" s="666"/>
      <c r="HTR75" s="666"/>
      <c r="HTS75" s="666"/>
      <c r="HTT75" s="666"/>
      <c r="HTU75" s="666"/>
      <c r="HTV75" s="666"/>
      <c r="HTW75" s="1453"/>
      <c r="HTX75" s="1453"/>
      <c r="HTY75" s="1453"/>
      <c r="HTZ75" s="1454"/>
      <c r="HUA75" s="666"/>
      <c r="HUB75" s="666"/>
      <c r="HUC75" s="666"/>
      <c r="HUD75" s="1455"/>
      <c r="HUE75" s="666"/>
      <c r="HUF75" s="666"/>
      <c r="HUG75" s="666"/>
      <c r="HUH75" s="666"/>
      <c r="HUI75" s="666"/>
      <c r="HUJ75" s="666"/>
      <c r="HUK75" s="666"/>
      <c r="HUL75" s="666"/>
      <c r="HUM75" s="666"/>
      <c r="HUN75" s="1453"/>
      <c r="HUO75" s="1453"/>
      <c r="HUP75" s="1453"/>
      <c r="HUQ75" s="1454"/>
      <c r="HUR75" s="666"/>
      <c r="HUS75" s="666"/>
      <c r="HUT75" s="666"/>
      <c r="HUU75" s="1455"/>
      <c r="HUV75" s="666"/>
      <c r="HUW75" s="666"/>
      <c r="HUX75" s="666"/>
      <c r="HUY75" s="666"/>
      <c r="HUZ75" s="666"/>
      <c r="HVA75" s="666"/>
      <c r="HVB75" s="666"/>
      <c r="HVC75" s="666"/>
      <c r="HVD75" s="666"/>
      <c r="HVE75" s="1453"/>
      <c r="HVF75" s="1453"/>
      <c r="HVG75" s="1453"/>
      <c r="HVH75" s="1454"/>
      <c r="HVI75" s="666"/>
      <c r="HVJ75" s="666"/>
      <c r="HVK75" s="666"/>
      <c r="HVL75" s="1455"/>
      <c r="HVM75" s="666"/>
      <c r="HVN75" s="666"/>
      <c r="HVO75" s="666"/>
      <c r="HVP75" s="666"/>
      <c r="HVQ75" s="666"/>
      <c r="HVR75" s="666"/>
      <c r="HVS75" s="666"/>
      <c r="HVT75" s="666"/>
      <c r="HVU75" s="666"/>
      <c r="HVV75" s="1453"/>
      <c r="HVW75" s="1453"/>
      <c r="HVX75" s="1453"/>
      <c r="HVY75" s="1454"/>
      <c r="HVZ75" s="666"/>
      <c r="HWA75" s="666"/>
      <c r="HWB75" s="666"/>
      <c r="HWC75" s="1455"/>
      <c r="HWD75" s="666"/>
      <c r="HWE75" s="666"/>
      <c r="HWF75" s="666"/>
      <c r="HWG75" s="666"/>
      <c r="HWH75" s="666"/>
      <c r="HWI75" s="666"/>
      <c r="HWJ75" s="666"/>
      <c r="HWK75" s="666"/>
      <c r="HWL75" s="666"/>
      <c r="HWM75" s="1453"/>
      <c r="HWN75" s="1453"/>
      <c r="HWO75" s="1453"/>
      <c r="HWP75" s="1454"/>
      <c r="HWQ75" s="666"/>
      <c r="HWR75" s="666"/>
      <c r="HWS75" s="666"/>
      <c r="HWT75" s="1455"/>
      <c r="HWU75" s="666"/>
      <c r="HWV75" s="666"/>
      <c r="HWW75" s="666"/>
      <c r="HWX75" s="666"/>
      <c r="HWY75" s="666"/>
      <c r="HWZ75" s="666"/>
      <c r="HXA75" s="666"/>
      <c r="HXB75" s="666"/>
      <c r="HXC75" s="666"/>
      <c r="HXD75" s="1453"/>
      <c r="HXE75" s="1453"/>
      <c r="HXF75" s="1453"/>
      <c r="HXG75" s="1454"/>
      <c r="HXH75" s="666"/>
      <c r="HXI75" s="666"/>
      <c r="HXJ75" s="666"/>
      <c r="HXK75" s="1455"/>
      <c r="HXL75" s="666"/>
      <c r="HXM75" s="666"/>
      <c r="HXN75" s="666"/>
      <c r="HXO75" s="666"/>
      <c r="HXP75" s="666"/>
      <c r="HXQ75" s="666"/>
      <c r="HXR75" s="666"/>
      <c r="HXS75" s="666"/>
      <c r="HXT75" s="666"/>
      <c r="HXU75" s="1453"/>
      <c r="HXV75" s="1453"/>
      <c r="HXW75" s="1453"/>
      <c r="HXX75" s="1454"/>
      <c r="HXY75" s="666"/>
      <c r="HXZ75" s="666"/>
      <c r="HYA75" s="666"/>
      <c r="HYB75" s="1455"/>
      <c r="HYC75" s="666"/>
      <c r="HYD75" s="666"/>
      <c r="HYE75" s="666"/>
      <c r="HYF75" s="666"/>
      <c r="HYG75" s="666"/>
      <c r="HYH75" s="666"/>
      <c r="HYI75" s="666"/>
      <c r="HYJ75" s="666"/>
      <c r="HYK75" s="666"/>
      <c r="HYL75" s="1453"/>
      <c r="HYM75" s="1453"/>
      <c r="HYN75" s="1453"/>
      <c r="HYO75" s="1454"/>
      <c r="HYP75" s="666"/>
      <c r="HYQ75" s="666"/>
      <c r="HYR75" s="666"/>
      <c r="HYS75" s="1455"/>
      <c r="HYT75" s="666"/>
      <c r="HYU75" s="666"/>
      <c r="HYV75" s="666"/>
      <c r="HYW75" s="666"/>
      <c r="HYX75" s="666"/>
      <c r="HYY75" s="666"/>
      <c r="HYZ75" s="666"/>
      <c r="HZA75" s="666"/>
      <c r="HZB75" s="666"/>
      <c r="HZC75" s="1453"/>
      <c r="HZD75" s="1453"/>
      <c r="HZE75" s="1453"/>
      <c r="HZF75" s="1454"/>
      <c r="HZG75" s="666"/>
      <c r="HZH75" s="666"/>
      <c r="HZI75" s="666"/>
      <c r="HZJ75" s="1455"/>
      <c r="HZK75" s="666"/>
      <c r="HZL75" s="666"/>
      <c r="HZM75" s="666"/>
      <c r="HZN75" s="666"/>
      <c r="HZO75" s="666"/>
      <c r="HZP75" s="666"/>
      <c r="HZQ75" s="666"/>
      <c r="HZR75" s="666"/>
      <c r="HZS75" s="666"/>
      <c r="HZT75" s="1453"/>
      <c r="HZU75" s="1453"/>
      <c r="HZV75" s="1453"/>
      <c r="HZW75" s="1454"/>
      <c r="HZX75" s="666"/>
      <c r="HZY75" s="666"/>
      <c r="HZZ75" s="666"/>
      <c r="IAA75" s="1455"/>
      <c r="IAB75" s="666"/>
      <c r="IAC75" s="666"/>
      <c r="IAD75" s="666"/>
      <c r="IAE75" s="666"/>
      <c r="IAF75" s="666"/>
      <c r="IAG75" s="666"/>
      <c r="IAH75" s="666"/>
      <c r="IAI75" s="666"/>
      <c r="IAJ75" s="666"/>
      <c r="IAK75" s="1453"/>
      <c r="IAL75" s="1453"/>
      <c r="IAM75" s="1453"/>
      <c r="IAN75" s="1454"/>
      <c r="IAO75" s="666"/>
      <c r="IAP75" s="666"/>
      <c r="IAQ75" s="666"/>
      <c r="IAR75" s="1455"/>
      <c r="IAS75" s="666"/>
      <c r="IAT75" s="666"/>
      <c r="IAU75" s="666"/>
      <c r="IAV75" s="666"/>
      <c r="IAW75" s="666"/>
      <c r="IAX75" s="666"/>
      <c r="IAY75" s="666"/>
      <c r="IAZ75" s="666"/>
      <c r="IBA75" s="666"/>
      <c r="IBB75" s="1453"/>
      <c r="IBC75" s="1453"/>
      <c r="IBD75" s="1453"/>
      <c r="IBE75" s="1454"/>
      <c r="IBF75" s="666"/>
      <c r="IBG75" s="666"/>
      <c r="IBH75" s="666"/>
      <c r="IBI75" s="1455"/>
      <c r="IBJ75" s="666"/>
      <c r="IBK75" s="666"/>
      <c r="IBL75" s="666"/>
      <c r="IBM75" s="666"/>
      <c r="IBN75" s="666"/>
      <c r="IBO75" s="666"/>
      <c r="IBP75" s="666"/>
      <c r="IBQ75" s="666"/>
      <c r="IBR75" s="666"/>
      <c r="IBS75" s="1453"/>
      <c r="IBT75" s="1453"/>
      <c r="IBU75" s="1453"/>
      <c r="IBV75" s="1454"/>
      <c r="IBW75" s="666"/>
      <c r="IBX75" s="666"/>
      <c r="IBY75" s="666"/>
      <c r="IBZ75" s="1455"/>
      <c r="ICA75" s="666"/>
      <c r="ICB75" s="666"/>
      <c r="ICC75" s="666"/>
      <c r="ICD75" s="666"/>
      <c r="ICE75" s="666"/>
      <c r="ICF75" s="666"/>
      <c r="ICG75" s="666"/>
      <c r="ICH75" s="666"/>
      <c r="ICI75" s="666"/>
      <c r="ICJ75" s="1453"/>
      <c r="ICK75" s="1453"/>
      <c r="ICL75" s="1453"/>
      <c r="ICM75" s="1454"/>
      <c r="ICN75" s="666"/>
      <c r="ICO75" s="666"/>
      <c r="ICP75" s="666"/>
      <c r="ICQ75" s="1455"/>
      <c r="ICR75" s="666"/>
      <c r="ICS75" s="666"/>
      <c r="ICT75" s="666"/>
      <c r="ICU75" s="666"/>
      <c r="ICV75" s="666"/>
      <c r="ICW75" s="666"/>
      <c r="ICX75" s="666"/>
      <c r="ICY75" s="666"/>
      <c r="ICZ75" s="666"/>
      <c r="IDA75" s="1453"/>
      <c r="IDB75" s="1453"/>
      <c r="IDC75" s="1453"/>
      <c r="IDD75" s="1454"/>
      <c r="IDE75" s="666"/>
      <c r="IDF75" s="666"/>
      <c r="IDG75" s="666"/>
      <c r="IDH75" s="1455"/>
      <c r="IDI75" s="666"/>
      <c r="IDJ75" s="666"/>
      <c r="IDK75" s="666"/>
      <c r="IDL75" s="666"/>
      <c r="IDM75" s="666"/>
      <c r="IDN75" s="666"/>
      <c r="IDO75" s="666"/>
      <c r="IDP75" s="666"/>
      <c r="IDQ75" s="666"/>
      <c r="IDR75" s="1453"/>
      <c r="IDS75" s="1453"/>
      <c r="IDT75" s="1453"/>
      <c r="IDU75" s="1454"/>
      <c r="IDV75" s="666"/>
      <c r="IDW75" s="666"/>
      <c r="IDX75" s="666"/>
      <c r="IDY75" s="1455"/>
      <c r="IDZ75" s="666"/>
      <c r="IEA75" s="666"/>
      <c r="IEB75" s="666"/>
      <c r="IEC75" s="666"/>
      <c r="IED75" s="666"/>
      <c r="IEE75" s="666"/>
      <c r="IEF75" s="666"/>
      <c r="IEG75" s="666"/>
      <c r="IEH75" s="666"/>
      <c r="IEI75" s="1453"/>
      <c r="IEJ75" s="1453"/>
      <c r="IEK75" s="1453"/>
      <c r="IEL75" s="1454"/>
      <c r="IEM75" s="666"/>
      <c r="IEN75" s="666"/>
      <c r="IEO75" s="666"/>
      <c r="IEP75" s="1455"/>
      <c r="IEQ75" s="666"/>
      <c r="IER75" s="666"/>
      <c r="IES75" s="666"/>
      <c r="IET75" s="666"/>
      <c r="IEU75" s="666"/>
      <c r="IEV75" s="666"/>
      <c r="IEW75" s="666"/>
      <c r="IEX75" s="666"/>
      <c r="IEY75" s="666"/>
      <c r="IEZ75" s="1453"/>
      <c r="IFA75" s="1453"/>
      <c r="IFB75" s="1453"/>
      <c r="IFC75" s="1454"/>
      <c r="IFD75" s="666"/>
      <c r="IFE75" s="666"/>
      <c r="IFF75" s="666"/>
      <c r="IFG75" s="1455"/>
      <c r="IFH75" s="666"/>
      <c r="IFI75" s="666"/>
      <c r="IFJ75" s="666"/>
      <c r="IFK75" s="666"/>
      <c r="IFL75" s="666"/>
      <c r="IFM75" s="666"/>
      <c r="IFN75" s="666"/>
      <c r="IFO75" s="666"/>
      <c r="IFP75" s="666"/>
      <c r="IFQ75" s="1453"/>
      <c r="IFR75" s="1453"/>
      <c r="IFS75" s="1453"/>
      <c r="IFT75" s="1454"/>
      <c r="IFU75" s="666"/>
      <c r="IFV75" s="666"/>
      <c r="IFW75" s="666"/>
      <c r="IFX75" s="1455"/>
      <c r="IFY75" s="666"/>
      <c r="IFZ75" s="666"/>
      <c r="IGA75" s="666"/>
      <c r="IGB75" s="666"/>
      <c r="IGC75" s="666"/>
      <c r="IGD75" s="666"/>
      <c r="IGE75" s="666"/>
      <c r="IGF75" s="666"/>
      <c r="IGG75" s="666"/>
      <c r="IGH75" s="1453"/>
      <c r="IGI75" s="1453"/>
      <c r="IGJ75" s="1453"/>
      <c r="IGK75" s="1454"/>
      <c r="IGL75" s="666"/>
      <c r="IGM75" s="666"/>
      <c r="IGN75" s="666"/>
      <c r="IGO75" s="1455"/>
      <c r="IGP75" s="666"/>
      <c r="IGQ75" s="666"/>
      <c r="IGR75" s="666"/>
      <c r="IGS75" s="666"/>
      <c r="IGT75" s="666"/>
      <c r="IGU75" s="666"/>
      <c r="IGV75" s="666"/>
      <c r="IGW75" s="666"/>
      <c r="IGX75" s="666"/>
      <c r="IGY75" s="1453"/>
      <c r="IGZ75" s="1453"/>
      <c r="IHA75" s="1453"/>
      <c r="IHB75" s="1454"/>
      <c r="IHC75" s="666"/>
      <c r="IHD75" s="666"/>
      <c r="IHE75" s="666"/>
      <c r="IHF75" s="1455"/>
      <c r="IHG75" s="666"/>
      <c r="IHH75" s="666"/>
      <c r="IHI75" s="666"/>
      <c r="IHJ75" s="666"/>
      <c r="IHK75" s="666"/>
      <c r="IHL75" s="666"/>
      <c r="IHM75" s="666"/>
      <c r="IHN75" s="666"/>
      <c r="IHO75" s="666"/>
      <c r="IHP75" s="1453"/>
      <c r="IHQ75" s="1453"/>
      <c r="IHR75" s="1453"/>
      <c r="IHS75" s="1454"/>
      <c r="IHT75" s="666"/>
      <c r="IHU75" s="666"/>
      <c r="IHV75" s="666"/>
      <c r="IHW75" s="1455"/>
      <c r="IHX75" s="666"/>
      <c r="IHY75" s="666"/>
      <c r="IHZ75" s="666"/>
      <c r="IIA75" s="666"/>
      <c r="IIB75" s="666"/>
      <c r="IIC75" s="666"/>
      <c r="IID75" s="666"/>
      <c r="IIE75" s="666"/>
      <c r="IIF75" s="666"/>
      <c r="IIG75" s="1453"/>
      <c r="IIH75" s="1453"/>
      <c r="III75" s="1453"/>
      <c r="IIJ75" s="1454"/>
      <c r="IIK75" s="666"/>
      <c r="IIL75" s="666"/>
      <c r="IIM75" s="666"/>
      <c r="IIN75" s="1455"/>
      <c r="IIO75" s="666"/>
      <c r="IIP75" s="666"/>
      <c r="IIQ75" s="666"/>
      <c r="IIR75" s="666"/>
      <c r="IIS75" s="666"/>
      <c r="IIT75" s="666"/>
      <c r="IIU75" s="666"/>
      <c r="IIV75" s="666"/>
      <c r="IIW75" s="666"/>
      <c r="IIX75" s="1453"/>
      <c r="IIY75" s="1453"/>
      <c r="IIZ75" s="1453"/>
      <c r="IJA75" s="1454"/>
      <c r="IJB75" s="666"/>
      <c r="IJC75" s="666"/>
      <c r="IJD75" s="666"/>
      <c r="IJE75" s="1455"/>
      <c r="IJF75" s="666"/>
      <c r="IJG75" s="666"/>
      <c r="IJH75" s="666"/>
      <c r="IJI75" s="666"/>
      <c r="IJJ75" s="666"/>
      <c r="IJK75" s="666"/>
      <c r="IJL75" s="666"/>
      <c r="IJM75" s="666"/>
      <c r="IJN75" s="666"/>
      <c r="IJO75" s="1453"/>
      <c r="IJP75" s="1453"/>
      <c r="IJQ75" s="1453"/>
      <c r="IJR75" s="1454"/>
      <c r="IJS75" s="666"/>
      <c r="IJT75" s="666"/>
      <c r="IJU75" s="666"/>
      <c r="IJV75" s="1455"/>
      <c r="IJW75" s="666"/>
      <c r="IJX75" s="666"/>
      <c r="IJY75" s="666"/>
      <c r="IJZ75" s="666"/>
      <c r="IKA75" s="666"/>
      <c r="IKB75" s="666"/>
      <c r="IKC75" s="666"/>
      <c r="IKD75" s="666"/>
      <c r="IKE75" s="666"/>
      <c r="IKF75" s="1453"/>
      <c r="IKG75" s="1453"/>
      <c r="IKH75" s="1453"/>
      <c r="IKI75" s="1454"/>
      <c r="IKJ75" s="666"/>
      <c r="IKK75" s="666"/>
      <c r="IKL75" s="666"/>
      <c r="IKM75" s="1455"/>
      <c r="IKN75" s="666"/>
      <c r="IKO75" s="666"/>
      <c r="IKP75" s="666"/>
      <c r="IKQ75" s="666"/>
      <c r="IKR75" s="666"/>
      <c r="IKS75" s="666"/>
      <c r="IKT75" s="666"/>
      <c r="IKU75" s="666"/>
      <c r="IKV75" s="666"/>
      <c r="IKW75" s="1453"/>
      <c r="IKX75" s="1453"/>
      <c r="IKY75" s="1453"/>
      <c r="IKZ75" s="1454"/>
      <c r="ILA75" s="666"/>
      <c r="ILB75" s="666"/>
      <c r="ILC75" s="666"/>
      <c r="ILD75" s="1455"/>
      <c r="ILE75" s="666"/>
      <c r="ILF75" s="666"/>
      <c r="ILG75" s="666"/>
      <c r="ILH75" s="666"/>
      <c r="ILI75" s="666"/>
      <c r="ILJ75" s="666"/>
      <c r="ILK75" s="666"/>
      <c r="ILL75" s="666"/>
      <c r="ILM75" s="666"/>
      <c r="ILN75" s="1453"/>
      <c r="ILO75" s="1453"/>
      <c r="ILP75" s="1453"/>
      <c r="ILQ75" s="1454"/>
      <c r="ILR75" s="666"/>
      <c r="ILS75" s="666"/>
      <c r="ILT75" s="666"/>
      <c r="ILU75" s="1455"/>
      <c r="ILV75" s="666"/>
      <c r="ILW75" s="666"/>
      <c r="ILX75" s="666"/>
      <c r="ILY75" s="666"/>
      <c r="ILZ75" s="666"/>
      <c r="IMA75" s="666"/>
      <c r="IMB75" s="666"/>
      <c r="IMC75" s="666"/>
      <c r="IMD75" s="666"/>
      <c r="IME75" s="1453"/>
      <c r="IMF75" s="1453"/>
      <c r="IMG75" s="1453"/>
      <c r="IMH75" s="1454"/>
      <c r="IMI75" s="666"/>
      <c r="IMJ75" s="666"/>
      <c r="IMK75" s="666"/>
      <c r="IML75" s="1455"/>
      <c r="IMM75" s="666"/>
      <c r="IMN75" s="666"/>
      <c r="IMO75" s="666"/>
      <c r="IMP75" s="666"/>
      <c r="IMQ75" s="666"/>
      <c r="IMR75" s="666"/>
      <c r="IMS75" s="666"/>
      <c r="IMT75" s="666"/>
      <c r="IMU75" s="666"/>
      <c r="IMV75" s="1453"/>
      <c r="IMW75" s="1453"/>
      <c r="IMX75" s="1453"/>
      <c r="IMY75" s="1454"/>
      <c r="IMZ75" s="666"/>
      <c r="INA75" s="666"/>
      <c r="INB75" s="666"/>
      <c r="INC75" s="1455"/>
      <c r="IND75" s="666"/>
      <c r="INE75" s="666"/>
      <c r="INF75" s="666"/>
      <c r="ING75" s="666"/>
      <c r="INH75" s="666"/>
      <c r="INI75" s="666"/>
      <c r="INJ75" s="666"/>
      <c r="INK75" s="666"/>
      <c r="INL75" s="666"/>
      <c r="INM75" s="1453"/>
      <c r="INN75" s="1453"/>
      <c r="INO75" s="1453"/>
      <c r="INP75" s="1454"/>
      <c r="INQ75" s="666"/>
      <c r="INR75" s="666"/>
      <c r="INS75" s="666"/>
      <c r="INT75" s="1455"/>
      <c r="INU75" s="666"/>
      <c r="INV75" s="666"/>
      <c r="INW75" s="666"/>
      <c r="INX75" s="666"/>
      <c r="INY75" s="666"/>
      <c r="INZ75" s="666"/>
      <c r="IOA75" s="666"/>
      <c r="IOB75" s="666"/>
      <c r="IOC75" s="666"/>
      <c r="IOD75" s="1453"/>
      <c r="IOE75" s="1453"/>
      <c r="IOF75" s="1453"/>
      <c r="IOG75" s="1454"/>
      <c r="IOH75" s="666"/>
      <c r="IOI75" s="666"/>
      <c r="IOJ75" s="666"/>
      <c r="IOK75" s="1455"/>
      <c r="IOL75" s="666"/>
      <c r="IOM75" s="666"/>
      <c r="ION75" s="666"/>
      <c r="IOO75" s="666"/>
      <c r="IOP75" s="666"/>
      <c r="IOQ75" s="666"/>
      <c r="IOR75" s="666"/>
      <c r="IOS75" s="666"/>
      <c r="IOT75" s="666"/>
      <c r="IOU75" s="1453"/>
      <c r="IOV75" s="1453"/>
      <c r="IOW75" s="1453"/>
      <c r="IOX75" s="1454"/>
      <c r="IOY75" s="666"/>
      <c r="IOZ75" s="666"/>
      <c r="IPA75" s="666"/>
      <c r="IPB75" s="1455"/>
      <c r="IPC75" s="666"/>
      <c r="IPD75" s="666"/>
      <c r="IPE75" s="666"/>
      <c r="IPF75" s="666"/>
      <c r="IPG75" s="666"/>
      <c r="IPH75" s="666"/>
      <c r="IPI75" s="666"/>
      <c r="IPJ75" s="666"/>
      <c r="IPK75" s="666"/>
      <c r="IPL75" s="1453"/>
      <c r="IPM75" s="1453"/>
      <c r="IPN75" s="1453"/>
      <c r="IPO75" s="1454"/>
      <c r="IPP75" s="666"/>
      <c r="IPQ75" s="666"/>
      <c r="IPR75" s="666"/>
      <c r="IPS75" s="1455"/>
      <c r="IPT75" s="666"/>
      <c r="IPU75" s="666"/>
      <c r="IPV75" s="666"/>
      <c r="IPW75" s="666"/>
      <c r="IPX75" s="666"/>
      <c r="IPY75" s="666"/>
      <c r="IPZ75" s="666"/>
      <c r="IQA75" s="666"/>
      <c r="IQB75" s="666"/>
      <c r="IQC75" s="1453"/>
      <c r="IQD75" s="1453"/>
      <c r="IQE75" s="1453"/>
      <c r="IQF75" s="1454"/>
      <c r="IQG75" s="666"/>
      <c r="IQH75" s="666"/>
      <c r="IQI75" s="666"/>
      <c r="IQJ75" s="1455"/>
      <c r="IQK75" s="666"/>
      <c r="IQL75" s="666"/>
      <c r="IQM75" s="666"/>
      <c r="IQN75" s="666"/>
      <c r="IQO75" s="666"/>
      <c r="IQP75" s="666"/>
      <c r="IQQ75" s="666"/>
      <c r="IQR75" s="666"/>
      <c r="IQS75" s="666"/>
      <c r="IQT75" s="1453"/>
      <c r="IQU75" s="1453"/>
      <c r="IQV75" s="1453"/>
      <c r="IQW75" s="1454"/>
      <c r="IQX75" s="666"/>
      <c r="IQY75" s="666"/>
      <c r="IQZ75" s="666"/>
      <c r="IRA75" s="1455"/>
      <c r="IRB75" s="666"/>
      <c r="IRC75" s="666"/>
      <c r="IRD75" s="666"/>
      <c r="IRE75" s="666"/>
      <c r="IRF75" s="666"/>
      <c r="IRG75" s="666"/>
      <c r="IRH75" s="666"/>
      <c r="IRI75" s="666"/>
      <c r="IRJ75" s="666"/>
      <c r="IRK75" s="1453"/>
      <c r="IRL75" s="1453"/>
      <c r="IRM75" s="1453"/>
      <c r="IRN75" s="1454"/>
      <c r="IRO75" s="666"/>
      <c r="IRP75" s="666"/>
      <c r="IRQ75" s="666"/>
      <c r="IRR75" s="1455"/>
      <c r="IRS75" s="666"/>
      <c r="IRT75" s="666"/>
      <c r="IRU75" s="666"/>
      <c r="IRV75" s="666"/>
      <c r="IRW75" s="666"/>
      <c r="IRX75" s="666"/>
      <c r="IRY75" s="666"/>
      <c r="IRZ75" s="666"/>
      <c r="ISA75" s="666"/>
      <c r="ISB75" s="1453"/>
      <c r="ISC75" s="1453"/>
      <c r="ISD75" s="1453"/>
      <c r="ISE75" s="1454"/>
      <c r="ISF75" s="666"/>
      <c r="ISG75" s="666"/>
      <c r="ISH75" s="666"/>
      <c r="ISI75" s="1455"/>
      <c r="ISJ75" s="666"/>
      <c r="ISK75" s="666"/>
      <c r="ISL75" s="666"/>
      <c r="ISM75" s="666"/>
      <c r="ISN75" s="666"/>
      <c r="ISO75" s="666"/>
      <c r="ISP75" s="666"/>
      <c r="ISQ75" s="666"/>
      <c r="ISR75" s="666"/>
      <c r="ISS75" s="1453"/>
      <c r="IST75" s="1453"/>
      <c r="ISU75" s="1453"/>
      <c r="ISV75" s="1454"/>
      <c r="ISW75" s="666"/>
      <c r="ISX75" s="666"/>
      <c r="ISY75" s="666"/>
      <c r="ISZ75" s="1455"/>
      <c r="ITA75" s="666"/>
      <c r="ITB75" s="666"/>
      <c r="ITC75" s="666"/>
      <c r="ITD75" s="666"/>
      <c r="ITE75" s="666"/>
      <c r="ITF75" s="666"/>
      <c r="ITG75" s="666"/>
      <c r="ITH75" s="666"/>
      <c r="ITI75" s="666"/>
      <c r="ITJ75" s="1453"/>
      <c r="ITK75" s="1453"/>
      <c r="ITL75" s="1453"/>
      <c r="ITM75" s="1454"/>
      <c r="ITN75" s="666"/>
      <c r="ITO75" s="666"/>
      <c r="ITP75" s="666"/>
      <c r="ITQ75" s="1455"/>
      <c r="ITR75" s="666"/>
      <c r="ITS75" s="666"/>
      <c r="ITT75" s="666"/>
      <c r="ITU75" s="666"/>
      <c r="ITV75" s="666"/>
      <c r="ITW75" s="666"/>
      <c r="ITX75" s="666"/>
      <c r="ITY75" s="666"/>
      <c r="ITZ75" s="666"/>
      <c r="IUA75" s="1453"/>
      <c r="IUB75" s="1453"/>
      <c r="IUC75" s="1453"/>
      <c r="IUD75" s="1454"/>
      <c r="IUE75" s="666"/>
      <c r="IUF75" s="666"/>
      <c r="IUG75" s="666"/>
      <c r="IUH75" s="1455"/>
      <c r="IUI75" s="666"/>
      <c r="IUJ75" s="666"/>
      <c r="IUK75" s="666"/>
      <c r="IUL75" s="666"/>
      <c r="IUM75" s="666"/>
      <c r="IUN75" s="666"/>
      <c r="IUO75" s="666"/>
      <c r="IUP75" s="666"/>
      <c r="IUQ75" s="666"/>
      <c r="IUR75" s="1453"/>
      <c r="IUS75" s="1453"/>
      <c r="IUT75" s="1453"/>
      <c r="IUU75" s="1454"/>
      <c r="IUV75" s="666"/>
      <c r="IUW75" s="666"/>
      <c r="IUX75" s="666"/>
      <c r="IUY75" s="1455"/>
      <c r="IUZ75" s="666"/>
      <c r="IVA75" s="666"/>
      <c r="IVB75" s="666"/>
      <c r="IVC75" s="666"/>
      <c r="IVD75" s="666"/>
      <c r="IVE75" s="666"/>
      <c r="IVF75" s="666"/>
      <c r="IVG75" s="666"/>
      <c r="IVH75" s="666"/>
      <c r="IVI75" s="1453"/>
      <c r="IVJ75" s="1453"/>
      <c r="IVK75" s="1453"/>
      <c r="IVL75" s="1454"/>
      <c r="IVM75" s="666"/>
      <c r="IVN75" s="666"/>
      <c r="IVO75" s="666"/>
      <c r="IVP75" s="1455"/>
      <c r="IVQ75" s="666"/>
      <c r="IVR75" s="666"/>
      <c r="IVS75" s="666"/>
      <c r="IVT75" s="666"/>
      <c r="IVU75" s="666"/>
      <c r="IVV75" s="666"/>
      <c r="IVW75" s="666"/>
      <c r="IVX75" s="666"/>
      <c r="IVY75" s="666"/>
      <c r="IVZ75" s="1453"/>
      <c r="IWA75" s="1453"/>
      <c r="IWB75" s="1453"/>
      <c r="IWC75" s="1454"/>
      <c r="IWD75" s="666"/>
      <c r="IWE75" s="666"/>
      <c r="IWF75" s="666"/>
      <c r="IWG75" s="1455"/>
      <c r="IWH75" s="666"/>
      <c r="IWI75" s="666"/>
      <c r="IWJ75" s="666"/>
      <c r="IWK75" s="666"/>
      <c r="IWL75" s="666"/>
      <c r="IWM75" s="666"/>
      <c r="IWN75" s="666"/>
      <c r="IWO75" s="666"/>
      <c r="IWP75" s="666"/>
      <c r="IWQ75" s="1453"/>
      <c r="IWR75" s="1453"/>
      <c r="IWS75" s="1453"/>
      <c r="IWT75" s="1454"/>
      <c r="IWU75" s="666"/>
      <c r="IWV75" s="666"/>
      <c r="IWW75" s="666"/>
      <c r="IWX75" s="1455"/>
      <c r="IWY75" s="666"/>
      <c r="IWZ75" s="666"/>
      <c r="IXA75" s="666"/>
      <c r="IXB75" s="666"/>
      <c r="IXC75" s="666"/>
      <c r="IXD75" s="666"/>
      <c r="IXE75" s="666"/>
      <c r="IXF75" s="666"/>
      <c r="IXG75" s="666"/>
      <c r="IXH75" s="1453"/>
      <c r="IXI75" s="1453"/>
      <c r="IXJ75" s="1453"/>
      <c r="IXK75" s="1454"/>
      <c r="IXL75" s="666"/>
      <c r="IXM75" s="666"/>
      <c r="IXN75" s="666"/>
      <c r="IXO75" s="1455"/>
      <c r="IXP75" s="666"/>
      <c r="IXQ75" s="666"/>
      <c r="IXR75" s="666"/>
      <c r="IXS75" s="666"/>
      <c r="IXT75" s="666"/>
      <c r="IXU75" s="666"/>
      <c r="IXV75" s="666"/>
      <c r="IXW75" s="666"/>
      <c r="IXX75" s="666"/>
      <c r="IXY75" s="1453"/>
      <c r="IXZ75" s="1453"/>
      <c r="IYA75" s="1453"/>
      <c r="IYB75" s="1454"/>
      <c r="IYC75" s="666"/>
      <c r="IYD75" s="666"/>
      <c r="IYE75" s="666"/>
      <c r="IYF75" s="1455"/>
      <c r="IYG75" s="666"/>
      <c r="IYH75" s="666"/>
      <c r="IYI75" s="666"/>
      <c r="IYJ75" s="666"/>
      <c r="IYK75" s="666"/>
      <c r="IYL75" s="666"/>
      <c r="IYM75" s="666"/>
      <c r="IYN75" s="666"/>
      <c r="IYO75" s="666"/>
      <c r="IYP75" s="1453"/>
      <c r="IYQ75" s="1453"/>
      <c r="IYR75" s="1453"/>
      <c r="IYS75" s="1454"/>
      <c r="IYT75" s="666"/>
      <c r="IYU75" s="666"/>
      <c r="IYV75" s="666"/>
      <c r="IYW75" s="1455"/>
      <c r="IYX75" s="666"/>
      <c r="IYY75" s="666"/>
      <c r="IYZ75" s="666"/>
      <c r="IZA75" s="666"/>
      <c r="IZB75" s="666"/>
      <c r="IZC75" s="666"/>
      <c r="IZD75" s="666"/>
      <c r="IZE75" s="666"/>
      <c r="IZF75" s="666"/>
      <c r="IZG75" s="1453"/>
      <c r="IZH75" s="1453"/>
      <c r="IZI75" s="1453"/>
      <c r="IZJ75" s="1454"/>
      <c r="IZK75" s="666"/>
      <c r="IZL75" s="666"/>
      <c r="IZM75" s="666"/>
      <c r="IZN75" s="1455"/>
      <c r="IZO75" s="666"/>
      <c r="IZP75" s="666"/>
      <c r="IZQ75" s="666"/>
      <c r="IZR75" s="666"/>
      <c r="IZS75" s="666"/>
      <c r="IZT75" s="666"/>
      <c r="IZU75" s="666"/>
      <c r="IZV75" s="666"/>
      <c r="IZW75" s="666"/>
      <c r="IZX75" s="1453"/>
      <c r="IZY75" s="1453"/>
      <c r="IZZ75" s="1453"/>
      <c r="JAA75" s="1454"/>
      <c r="JAB75" s="666"/>
      <c r="JAC75" s="666"/>
      <c r="JAD75" s="666"/>
      <c r="JAE75" s="1455"/>
      <c r="JAF75" s="666"/>
      <c r="JAG75" s="666"/>
      <c r="JAH75" s="666"/>
      <c r="JAI75" s="666"/>
      <c r="JAJ75" s="666"/>
      <c r="JAK75" s="666"/>
      <c r="JAL75" s="666"/>
      <c r="JAM75" s="666"/>
      <c r="JAN75" s="666"/>
      <c r="JAO75" s="1453"/>
      <c r="JAP75" s="1453"/>
      <c r="JAQ75" s="1453"/>
      <c r="JAR75" s="1454"/>
      <c r="JAS75" s="666"/>
      <c r="JAT75" s="666"/>
      <c r="JAU75" s="666"/>
      <c r="JAV75" s="1455"/>
      <c r="JAW75" s="666"/>
      <c r="JAX75" s="666"/>
      <c r="JAY75" s="666"/>
      <c r="JAZ75" s="666"/>
      <c r="JBA75" s="666"/>
      <c r="JBB75" s="666"/>
      <c r="JBC75" s="666"/>
      <c r="JBD75" s="666"/>
      <c r="JBE75" s="666"/>
      <c r="JBF75" s="1453"/>
      <c r="JBG75" s="1453"/>
      <c r="JBH75" s="1453"/>
      <c r="JBI75" s="1454"/>
      <c r="JBJ75" s="666"/>
      <c r="JBK75" s="666"/>
      <c r="JBL75" s="666"/>
      <c r="JBM75" s="1455"/>
      <c r="JBN75" s="666"/>
      <c r="JBO75" s="666"/>
      <c r="JBP75" s="666"/>
      <c r="JBQ75" s="666"/>
      <c r="JBR75" s="666"/>
      <c r="JBS75" s="666"/>
      <c r="JBT75" s="666"/>
      <c r="JBU75" s="666"/>
      <c r="JBV75" s="666"/>
      <c r="JBW75" s="1453"/>
      <c r="JBX75" s="1453"/>
      <c r="JBY75" s="1453"/>
      <c r="JBZ75" s="1454"/>
      <c r="JCA75" s="666"/>
      <c r="JCB75" s="666"/>
      <c r="JCC75" s="666"/>
      <c r="JCD75" s="1455"/>
      <c r="JCE75" s="666"/>
      <c r="JCF75" s="666"/>
      <c r="JCG75" s="666"/>
      <c r="JCH75" s="666"/>
      <c r="JCI75" s="666"/>
      <c r="JCJ75" s="666"/>
      <c r="JCK75" s="666"/>
      <c r="JCL75" s="666"/>
      <c r="JCM75" s="666"/>
      <c r="JCN75" s="1453"/>
      <c r="JCO75" s="1453"/>
      <c r="JCP75" s="1453"/>
      <c r="JCQ75" s="1454"/>
      <c r="JCR75" s="666"/>
      <c r="JCS75" s="666"/>
      <c r="JCT75" s="666"/>
      <c r="JCU75" s="1455"/>
      <c r="JCV75" s="666"/>
      <c r="JCW75" s="666"/>
      <c r="JCX75" s="666"/>
      <c r="JCY75" s="666"/>
      <c r="JCZ75" s="666"/>
      <c r="JDA75" s="666"/>
      <c r="JDB75" s="666"/>
      <c r="JDC75" s="666"/>
      <c r="JDD75" s="666"/>
      <c r="JDE75" s="1453"/>
      <c r="JDF75" s="1453"/>
      <c r="JDG75" s="1453"/>
      <c r="JDH75" s="1454"/>
      <c r="JDI75" s="666"/>
      <c r="JDJ75" s="666"/>
      <c r="JDK75" s="666"/>
      <c r="JDL75" s="1455"/>
      <c r="JDM75" s="666"/>
      <c r="JDN75" s="666"/>
      <c r="JDO75" s="666"/>
      <c r="JDP75" s="666"/>
      <c r="JDQ75" s="666"/>
      <c r="JDR75" s="666"/>
      <c r="JDS75" s="666"/>
      <c r="JDT75" s="666"/>
      <c r="JDU75" s="666"/>
      <c r="JDV75" s="1453"/>
      <c r="JDW75" s="1453"/>
      <c r="JDX75" s="1453"/>
      <c r="JDY75" s="1454"/>
      <c r="JDZ75" s="666"/>
      <c r="JEA75" s="666"/>
      <c r="JEB75" s="666"/>
      <c r="JEC75" s="1455"/>
      <c r="JED75" s="666"/>
      <c r="JEE75" s="666"/>
      <c r="JEF75" s="666"/>
      <c r="JEG75" s="666"/>
      <c r="JEH75" s="666"/>
      <c r="JEI75" s="666"/>
      <c r="JEJ75" s="666"/>
      <c r="JEK75" s="666"/>
      <c r="JEL75" s="666"/>
      <c r="JEM75" s="1453"/>
      <c r="JEN75" s="1453"/>
      <c r="JEO75" s="1453"/>
      <c r="JEP75" s="1454"/>
      <c r="JEQ75" s="666"/>
      <c r="JER75" s="666"/>
      <c r="JES75" s="666"/>
      <c r="JET75" s="1455"/>
      <c r="JEU75" s="666"/>
      <c r="JEV75" s="666"/>
      <c r="JEW75" s="666"/>
      <c r="JEX75" s="666"/>
      <c r="JEY75" s="666"/>
      <c r="JEZ75" s="666"/>
      <c r="JFA75" s="666"/>
      <c r="JFB75" s="666"/>
      <c r="JFC75" s="666"/>
      <c r="JFD75" s="1453"/>
      <c r="JFE75" s="1453"/>
      <c r="JFF75" s="1453"/>
      <c r="JFG75" s="1454"/>
      <c r="JFH75" s="666"/>
      <c r="JFI75" s="666"/>
      <c r="JFJ75" s="666"/>
      <c r="JFK75" s="1455"/>
      <c r="JFL75" s="666"/>
      <c r="JFM75" s="666"/>
      <c r="JFN75" s="666"/>
      <c r="JFO75" s="666"/>
      <c r="JFP75" s="666"/>
      <c r="JFQ75" s="666"/>
      <c r="JFR75" s="666"/>
      <c r="JFS75" s="666"/>
      <c r="JFT75" s="666"/>
      <c r="JFU75" s="1453"/>
      <c r="JFV75" s="1453"/>
      <c r="JFW75" s="1453"/>
      <c r="JFX75" s="1454"/>
      <c r="JFY75" s="666"/>
      <c r="JFZ75" s="666"/>
      <c r="JGA75" s="666"/>
      <c r="JGB75" s="1455"/>
      <c r="JGC75" s="666"/>
      <c r="JGD75" s="666"/>
      <c r="JGE75" s="666"/>
      <c r="JGF75" s="666"/>
      <c r="JGG75" s="666"/>
      <c r="JGH75" s="666"/>
      <c r="JGI75" s="666"/>
      <c r="JGJ75" s="666"/>
      <c r="JGK75" s="666"/>
      <c r="JGL75" s="1453"/>
      <c r="JGM75" s="1453"/>
      <c r="JGN75" s="1453"/>
      <c r="JGO75" s="1454"/>
      <c r="JGP75" s="666"/>
      <c r="JGQ75" s="666"/>
      <c r="JGR75" s="666"/>
      <c r="JGS75" s="1455"/>
      <c r="JGT75" s="666"/>
      <c r="JGU75" s="666"/>
      <c r="JGV75" s="666"/>
      <c r="JGW75" s="666"/>
      <c r="JGX75" s="666"/>
      <c r="JGY75" s="666"/>
      <c r="JGZ75" s="666"/>
      <c r="JHA75" s="666"/>
      <c r="JHB75" s="666"/>
      <c r="JHC75" s="1453"/>
      <c r="JHD75" s="1453"/>
      <c r="JHE75" s="1453"/>
      <c r="JHF75" s="1454"/>
      <c r="JHG75" s="666"/>
      <c r="JHH75" s="666"/>
      <c r="JHI75" s="666"/>
      <c r="JHJ75" s="1455"/>
      <c r="JHK75" s="666"/>
      <c r="JHL75" s="666"/>
      <c r="JHM75" s="666"/>
      <c r="JHN75" s="666"/>
      <c r="JHO75" s="666"/>
      <c r="JHP75" s="666"/>
      <c r="JHQ75" s="666"/>
      <c r="JHR75" s="666"/>
      <c r="JHS75" s="666"/>
      <c r="JHT75" s="1453"/>
      <c r="JHU75" s="1453"/>
      <c r="JHV75" s="1453"/>
      <c r="JHW75" s="1454"/>
      <c r="JHX75" s="666"/>
      <c r="JHY75" s="666"/>
      <c r="JHZ75" s="666"/>
      <c r="JIA75" s="1455"/>
      <c r="JIB75" s="666"/>
      <c r="JIC75" s="666"/>
      <c r="JID75" s="666"/>
      <c r="JIE75" s="666"/>
      <c r="JIF75" s="666"/>
      <c r="JIG75" s="666"/>
      <c r="JIH75" s="666"/>
      <c r="JII75" s="666"/>
      <c r="JIJ75" s="666"/>
      <c r="JIK75" s="1453"/>
      <c r="JIL75" s="1453"/>
      <c r="JIM75" s="1453"/>
      <c r="JIN75" s="1454"/>
      <c r="JIO75" s="666"/>
      <c r="JIP75" s="666"/>
      <c r="JIQ75" s="666"/>
      <c r="JIR75" s="1455"/>
      <c r="JIS75" s="666"/>
      <c r="JIT75" s="666"/>
      <c r="JIU75" s="666"/>
      <c r="JIV75" s="666"/>
      <c r="JIW75" s="666"/>
      <c r="JIX75" s="666"/>
      <c r="JIY75" s="666"/>
      <c r="JIZ75" s="666"/>
      <c r="JJA75" s="666"/>
      <c r="JJB75" s="1453"/>
      <c r="JJC75" s="1453"/>
      <c r="JJD75" s="1453"/>
      <c r="JJE75" s="1454"/>
      <c r="JJF75" s="666"/>
      <c r="JJG75" s="666"/>
      <c r="JJH75" s="666"/>
      <c r="JJI75" s="1455"/>
      <c r="JJJ75" s="666"/>
      <c r="JJK75" s="666"/>
      <c r="JJL75" s="666"/>
      <c r="JJM75" s="666"/>
      <c r="JJN75" s="666"/>
      <c r="JJO75" s="666"/>
      <c r="JJP75" s="666"/>
      <c r="JJQ75" s="666"/>
      <c r="JJR75" s="666"/>
      <c r="JJS75" s="1453"/>
      <c r="JJT75" s="1453"/>
      <c r="JJU75" s="1453"/>
      <c r="JJV75" s="1454"/>
      <c r="JJW75" s="666"/>
      <c r="JJX75" s="666"/>
      <c r="JJY75" s="666"/>
      <c r="JJZ75" s="1455"/>
      <c r="JKA75" s="666"/>
      <c r="JKB75" s="666"/>
      <c r="JKC75" s="666"/>
      <c r="JKD75" s="666"/>
      <c r="JKE75" s="666"/>
      <c r="JKF75" s="666"/>
      <c r="JKG75" s="666"/>
      <c r="JKH75" s="666"/>
      <c r="JKI75" s="666"/>
      <c r="JKJ75" s="1453"/>
      <c r="JKK75" s="1453"/>
      <c r="JKL75" s="1453"/>
      <c r="JKM75" s="1454"/>
      <c r="JKN75" s="666"/>
      <c r="JKO75" s="666"/>
      <c r="JKP75" s="666"/>
      <c r="JKQ75" s="1455"/>
      <c r="JKR75" s="666"/>
      <c r="JKS75" s="666"/>
      <c r="JKT75" s="666"/>
      <c r="JKU75" s="666"/>
      <c r="JKV75" s="666"/>
      <c r="JKW75" s="666"/>
      <c r="JKX75" s="666"/>
      <c r="JKY75" s="666"/>
      <c r="JKZ75" s="666"/>
      <c r="JLA75" s="1453"/>
      <c r="JLB75" s="1453"/>
      <c r="JLC75" s="1453"/>
      <c r="JLD75" s="1454"/>
      <c r="JLE75" s="666"/>
      <c r="JLF75" s="666"/>
      <c r="JLG75" s="666"/>
      <c r="JLH75" s="1455"/>
      <c r="JLI75" s="666"/>
      <c r="JLJ75" s="666"/>
      <c r="JLK75" s="666"/>
      <c r="JLL75" s="666"/>
      <c r="JLM75" s="666"/>
      <c r="JLN75" s="666"/>
      <c r="JLO75" s="666"/>
      <c r="JLP75" s="666"/>
      <c r="JLQ75" s="666"/>
      <c r="JLR75" s="1453"/>
      <c r="JLS75" s="1453"/>
      <c r="JLT75" s="1453"/>
      <c r="JLU75" s="1454"/>
      <c r="JLV75" s="666"/>
      <c r="JLW75" s="666"/>
      <c r="JLX75" s="666"/>
      <c r="JLY75" s="1455"/>
      <c r="JLZ75" s="666"/>
      <c r="JMA75" s="666"/>
      <c r="JMB75" s="666"/>
      <c r="JMC75" s="666"/>
      <c r="JMD75" s="666"/>
      <c r="JME75" s="666"/>
      <c r="JMF75" s="666"/>
      <c r="JMG75" s="666"/>
      <c r="JMH75" s="666"/>
      <c r="JMI75" s="1453"/>
      <c r="JMJ75" s="1453"/>
      <c r="JMK75" s="1453"/>
      <c r="JML75" s="1454"/>
      <c r="JMM75" s="666"/>
      <c r="JMN75" s="666"/>
      <c r="JMO75" s="666"/>
      <c r="JMP75" s="1455"/>
      <c r="JMQ75" s="666"/>
      <c r="JMR75" s="666"/>
      <c r="JMS75" s="666"/>
      <c r="JMT75" s="666"/>
      <c r="JMU75" s="666"/>
      <c r="JMV75" s="666"/>
      <c r="JMW75" s="666"/>
      <c r="JMX75" s="666"/>
      <c r="JMY75" s="666"/>
      <c r="JMZ75" s="1453"/>
      <c r="JNA75" s="1453"/>
      <c r="JNB75" s="1453"/>
      <c r="JNC75" s="1454"/>
      <c r="JND75" s="666"/>
      <c r="JNE75" s="666"/>
      <c r="JNF75" s="666"/>
      <c r="JNG75" s="1455"/>
      <c r="JNH75" s="666"/>
      <c r="JNI75" s="666"/>
      <c r="JNJ75" s="666"/>
      <c r="JNK75" s="666"/>
      <c r="JNL75" s="666"/>
      <c r="JNM75" s="666"/>
      <c r="JNN75" s="666"/>
      <c r="JNO75" s="666"/>
      <c r="JNP75" s="666"/>
      <c r="JNQ75" s="1453"/>
      <c r="JNR75" s="1453"/>
      <c r="JNS75" s="1453"/>
      <c r="JNT75" s="1454"/>
      <c r="JNU75" s="666"/>
      <c r="JNV75" s="666"/>
      <c r="JNW75" s="666"/>
      <c r="JNX75" s="1455"/>
      <c r="JNY75" s="666"/>
      <c r="JNZ75" s="666"/>
      <c r="JOA75" s="666"/>
      <c r="JOB75" s="666"/>
      <c r="JOC75" s="666"/>
      <c r="JOD75" s="666"/>
      <c r="JOE75" s="666"/>
      <c r="JOF75" s="666"/>
      <c r="JOG75" s="666"/>
      <c r="JOH75" s="1453"/>
      <c r="JOI75" s="1453"/>
      <c r="JOJ75" s="1453"/>
      <c r="JOK75" s="1454"/>
      <c r="JOL75" s="666"/>
      <c r="JOM75" s="666"/>
      <c r="JON75" s="666"/>
      <c r="JOO75" s="1455"/>
      <c r="JOP75" s="666"/>
      <c r="JOQ75" s="666"/>
      <c r="JOR75" s="666"/>
      <c r="JOS75" s="666"/>
      <c r="JOT75" s="666"/>
      <c r="JOU75" s="666"/>
      <c r="JOV75" s="666"/>
      <c r="JOW75" s="666"/>
      <c r="JOX75" s="666"/>
      <c r="JOY75" s="1453"/>
      <c r="JOZ75" s="1453"/>
      <c r="JPA75" s="1453"/>
      <c r="JPB75" s="1454"/>
      <c r="JPC75" s="666"/>
      <c r="JPD75" s="666"/>
      <c r="JPE75" s="666"/>
      <c r="JPF75" s="1455"/>
      <c r="JPG75" s="666"/>
      <c r="JPH75" s="666"/>
      <c r="JPI75" s="666"/>
      <c r="JPJ75" s="666"/>
      <c r="JPK75" s="666"/>
      <c r="JPL75" s="666"/>
      <c r="JPM75" s="666"/>
      <c r="JPN75" s="666"/>
      <c r="JPO75" s="666"/>
      <c r="JPP75" s="1453"/>
      <c r="JPQ75" s="1453"/>
      <c r="JPR75" s="1453"/>
      <c r="JPS75" s="1454"/>
      <c r="JPT75" s="666"/>
      <c r="JPU75" s="666"/>
      <c r="JPV75" s="666"/>
      <c r="JPW75" s="1455"/>
      <c r="JPX75" s="666"/>
      <c r="JPY75" s="666"/>
      <c r="JPZ75" s="666"/>
      <c r="JQA75" s="666"/>
      <c r="JQB75" s="666"/>
      <c r="JQC75" s="666"/>
      <c r="JQD75" s="666"/>
      <c r="JQE75" s="666"/>
      <c r="JQF75" s="666"/>
      <c r="JQG75" s="1453"/>
      <c r="JQH75" s="1453"/>
      <c r="JQI75" s="1453"/>
      <c r="JQJ75" s="1454"/>
      <c r="JQK75" s="666"/>
      <c r="JQL75" s="666"/>
      <c r="JQM75" s="666"/>
      <c r="JQN75" s="1455"/>
      <c r="JQO75" s="666"/>
      <c r="JQP75" s="666"/>
      <c r="JQQ75" s="666"/>
      <c r="JQR75" s="666"/>
      <c r="JQS75" s="666"/>
      <c r="JQT75" s="666"/>
      <c r="JQU75" s="666"/>
      <c r="JQV75" s="666"/>
      <c r="JQW75" s="666"/>
      <c r="JQX75" s="1453"/>
      <c r="JQY75" s="1453"/>
      <c r="JQZ75" s="1453"/>
      <c r="JRA75" s="1454"/>
      <c r="JRB75" s="666"/>
      <c r="JRC75" s="666"/>
      <c r="JRD75" s="666"/>
      <c r="JRE75" s="1455"/>
      <c r="JRF75" s="666"/>
      <c r="JRG75" s="666"/>
      <c r="JRH75" s="666"/>
      <c r="JRI75" s="666"/>
      <c r="JRJ75" s="666"/>
      <c r="JRK75" s="666"/>
      <c r="JRL75" s="666"/>
      <c r="JRM75" s="666"/>
      <c r="JRN75" s="666"/>
      <c r="JRO75" s="1453"/>
      <c r="JRP75" s="1453"/>
      <c r="JRQ75" s="1453"/>
      <c r="JRR75" s="1454"/>
      <c r="JRS75" s="666"/>
      <c r="JRT75" s="666"/>
      <c r="JRU75" s="666"/>
      <c r="JRV75" s="1455"/>
      <c r="JRW75" s="666"/>
      <c r="JRX75" s="666"/>
      <c r="JRY75" s="666"/>
      <c r="JRZ75" s="666"/>
      <c r="JSA75" s="666"/>
      <c r="JSB75" s="666"/>
      <c r="JSC75" s="666"/>
      <c r="JSD75" s="666"/>
      <c r="JSE75" s="666"/>
      <c r="JSF75" s="1453"/>
      <c r="JSG75" s="1453"/>
      <c r="JSH75" s="1453"/>
      <c r="JSI75" s="1454"/>
      <c r="JSJ75" s="666"/>
      <c r="JSK75" s="666"/>
      <c r="JSL75" s="666"/>
      <c r="JSM75" s="1455"/>
      <c r="JSN75" s="666"/>
      <c r="JSO75" s="666"/>
      <c r="JSP75" s="666"/>
      <c r="JSQ75" s="666"/>
      <c r="JSR75" s="666"/>
      <c r="JSS75" s="666"/>
      <c r="JST75" s="666"/>
      <c r="JSU75" s="666"/>
      <c r="JSV75" s="666"/>
      <c r="JSW75" s="1453"/>
      <c r="JSX75" s="1453"/>
      <c r="JSY75" s="1453"/>
      <c r="JSZ75" s="1454"/>
      <c r="JTA75" s="666"/>
      <c r="JTB75" s="666"/>
      <c r="JTC75" s="666"/>
      <c r="JTD75" s="1455"/>
      <c r="JTE75" s="666"/>
      <c r="JTF75" s="666"/>
      <c r="JTG75" s="666"/>
      <c r="JTH75" s="666"/>
      <c r="JTI75" s="666"/>
      <c r="JTJ75" s="666"/>
      <c r="JTK75" s="666"/>
      <c r="JTL75" s="666"/>
      <c r="JTM75" s="666"/>
      <c r="JTN75" s="1453"/>
      <c r="JTO75" s="1453"/>
      <c r="JTP75" s="1453"/>
      <c r="JTQ75" s="1454"/>
      <c r="JTR75" s="666"/>
      <c r="JTS75" s="666"/>
      <c r="JTT75" s="666"/>
      <c r="JTU75" s="1455"/>
      <c r="JTV75" s="666"/>
      <c r="JTW75" s="666"/>
      <c r="JTX75" s="666"/>
      <c r="JTY75" s="666"/>
      <c r="JTZ75" s="666"/>
      <c r="JUA75" s="666"/>
      <c r="JUB75" s="666"/>
      <c r="JUC75" s="666"/>
      <c r="JUD75" s="666"/>
      <c r="JUE75" s="1453"/>
      <c r="JUF75" s="1453"/>
      <c r="JUG75" s="1453"/>
      <c r="JUH75" s="1454"/>
      <c r="JUI75" s="666"/>
      <c r="JUJ75" s="666"/>
      <c r="JUK75" s="666"/>
      <c r="JUL75" s="1455"/>
      <c r="JUM75" s="666"/>
      <c r="JUN75" s="666"/>
      <c r="JUO75" s="666"/>
      <c r="JUP75" s="666"/>
      <c r="JUQ75" s="666"/>
      <c r="JUR75" s="666"/>
      <c r="JUS75" s="666"/>
      <c r="JUT75" s="666"/>
      <c r="JUU75" s="666"/>
      <c r="JUV75" s="1453"/>
      <c r="JUW75" s="1453"/>
      <c r="JUX75" s="1453"/>
      <c r="JUY75" s="1454"/>
      <c r="JUZ75" s="666"/>
      <c r="JVA75" s="666"/>
      <c r="JVB75" s="666"/>
      <c r="JVC75" s="1455"/>
      <c r="JVD75" s="666"/>
      <c r="JVE75" s="666"/>
      <c r="JVF75" s="666"/>
      <c r="JVG75" s="666"/>
      <c r="JVH75" s="666"/>
      <c r="JVI75" s="666"/>
      <c r="JVJ75" s="666"/>
      <c r="JVK75" s="666"/>
      <c r="JVL75" s="666"/>
      <c r="JVM75" s="1453"/>
      <c r="JVN75" s="1453"/>
      <c r="JVO75" s="1453"/>
      <c r="JVP75" s="1454"/>
      <c r="JVQ75" s="666"/>
      <c r="JVR75" s="666"/>
      <c r="JVS75" s="666"/>
      <c r="JVT75" s="1455"/>
      <c r="JVU75" s="666"/>
      <c r="JVV75" s="666"/>
      <c r="JVW75" s="666"/>
      <c r="JVX75" s="666"/>
      <c r="JVY75" s="666"/>
      <c r="JVZ75" s="666"/>
      <c r="JWA75" s="666"/>
      <c r="JWB75" s="666"/>
      <c r="JWC75" s="666"/>
      <c r="JWD75" s="1453"/>
      <c r="JWE75" s="1453"/>
      <c r="JWF75" s="1453"/>
      <c r="JWG75" s="1454"/>
      <c r="JWH75" s="666"/>
      <c r="JWI75" s="666"/>
      <c r="JWJ75" s="666"/>
      <c r="JWK75" s="1455"/>
      <c r="JWL75" s="666"/>
      <c r="JWM75" s="666"/>
      <c r="JWN75" s="666"/>
      <c r="JWO75" s="666"/>
      <c r="JWP75" s="666"/>
      <c r="JWQ75" s="666"/>
      <c r="JWR75" s="666"/>
      <c r="JWS75" s="666"/>
      <c r="JWT75" s="666"/>
      <c r="JWU75" s="1453"/>
      <c r="JWV75" s="1453"/>
      <c r="JWW75" s="1453"/>
      <c r="JWX75" s="1454"/>
      <c r="JWY75" s="666"/>
      <c r="JWZ75" s="666"/>
      <c r="JXA75" s="666"/>
      <c r="JXB75" s="1455"/>
      <c r="JXC75" s="666"/>
      <c r="JXD75" s="666"/>
      <c r="JXE75" s="666"/>
      <c r="JXF75" s="666"/>
      <c r="JXG75" s="666"/>
      <c r="JXH75" s="666"/>
      <c r="JXI75" s="666"/>
      <c r="JXJ75" s="666"/>
      <c r="JXK75" s="666"/>
      <c r="JXL75" s="1453"/>
      <c r="JXM75" s="1453"/>
      <c r="JXN75" s="1453"/>
      <c r="JXO75" s="1454"/>
      <c r="JXP75" s="666"/>
      <c r="JXQ75" s="666"/>
      <c r="JXR75" s="666"/>
      <c r="JXS75" s="1455"/>
      <c r="JXT75" s="666"/>
      <c r="JXU75" s="666"/>
      <c r="JXV75" s="666"/>
      <c r="JXW75" s="666"/>
      <c r="JXX75" s="666"/>
      <c r="JXY75" s="666"/>
      <c r="JXZ75" s="666"/>
      <c r="JYA75" s="666"/>
      <c r="JYB75" s="666"/>
      <c r="JYC75" s="1453"/>
      <c r="JYD75" s="1453"/>
      <c r="JYE75" s="1453"/>
      <c r="JYF75" s="1454"/>
      <c r="JYG75" s="666"/>
      <c r="JYH75" s="666"/>
      <c r="JYI75" s="666"/>
      <c r="JYJ75" s="1455"/>
      <c r="JYK75" s="666"/>
      <c r="JYL75" s="666"/>
      <c r="JYM75" s="666"/>
      <c r="JYN75" s="666"/>
      <c r="JYO75" s="666"/>
      <c r="JYP75" s="666"/>
      <c r="JYQ75" s="666"/>
      <c r="JYR75" s="666"/>
      <c r="JYS75" s="666"/>
      <c r="JYT75" s="1453"/>
      <c r="JYU75" s="1453"/>
      <c r="JYV75" s="1453"/>
      <c r="JYW75" s="1454"/>
      <c r="JYX75" s="666"/>
      <c r="JYY75" s="666"/>
      <c r="JYZ75" s="666"/>
      <c r="JZA75" s="1455"/>
      <c r="JZB75" s="666"/>
      <c r="JZC75" s="666"/>
      <c r="JZD75" s="666"/>
      <c r="JZE75" s="666"/>
      <c r="JZF75" s="666"/>
      <c r="JZG75" s="666"/>
      <c r="JZH75" s="666"/>
      <c r="JZI75" s="666"/>
      <c r="JZJ75" s="666"/>
      <c r="JZK75" s="1453"/>
      <c r="JZL75" s="1453"/>
      <c r="JZM75" s="1453"/>
      <c r="JZN75" s="1454"/>
      <c r="JZO75" s="666"/>
      <c r="JZP75" s="666"/>
      <c r="JZQ75" s="666"/>
      <c r="JZR75" s="1455"/>
      <c r="JZS75" s="666"/>
      <c r="JZT75" s="666"/>
      <c r="JZU75" s="666"/>
      <c r="JZV75" s="666"/>
      <c r="JZW75" s="666"/>
      <c r="JZX75" s="666"/>
      <c r="JZY75" s="666"/>
      <c r="JZZ75" s="666"/>
      <c r="KAA75" s="666"/>
      <c r="KAB75" s="1453"/>
      <c r="KAC75" s="1453"/>
      <c r="KAD75" s="1453"/>
      <c r="KAE75" s="1454"/>
      <c r="KAF75" s="666"/>
      <c r="KAG75" s="666"/>
      <c r="KAH75" s="666"/>
      <c r="KAI75" s="1455"/>
      <c r="KAJ75" s="666"/>
      <c r="KAK75" s="666"/>
      <c r="KAL75" s="666"/>
      <c r="KAM75" s="666"/>
      <c r="KAN75" s="666"/>
      <c r="KAO75" s="666"/>
      <c r="KAP75" s="666"/>
      <c r="KAQ75" s="666"/>
      <c r="KAR75" s="666"/>
      <c r="KAS75" s="1453"/>
      <c r="KAT75" s="1453"/>
      <c r="KAU75" s="1453"/>
      <c r="KAV75" s="1454"/>
      <c r="KAW75" s="666"/>
      <c r="KAX75" s="666"/>
      <c r="KAY75" s="666"/>
      <c r="KAZ75" s="1455"/>
      <c r="KBA75" s="666"/>
      <c r="KBB75" s="666"/>
      <c r="KBC75" s="666"/>
      <c r="KBD75" s="666"/>
      <c r="KBE75" s="666"/>
      <c r="KBF75" s="666"/>
      <c r="KBG75" s="666"/>
      <c r="KBH75" s="666"/>
      <c r="KBI75" s="666"/>
      <c r="KBJ75" s="1453"/>
      <c r="KBK75" s="1453"/>
      <c r="KBL75" s="1453"/>
      <c r="KBM75" s="1454"/>
      <c r="KBN75" s="666"/>
      <c r="KBO75" s="666"/>
      <c r="KBP75" s="666"/>
      <c r="KBQ75" s="1455"/>
      <c r="KBR75" s="666"/>
      <c r="KBS75" s="666"/>
      <c r="KBT75" s="666"/>
      <c r="KBU75" s="666"/>
      <c r="KBV75" s="666"/>
      <c r="KBW75" s="666"/>
      <c r="KBX75" s="666"/>
      <c r="KBY75" s="666"/>
      <c r="KBZ75" s="666"/>
      <c r="KCA75" s="1453"/>
      <c r="KCB75" s="1453"/>
      <c r="KCC75" s="1453"/>
      <c r="KCD75" s="1454"/>
      <c r="KCE75" s="666"/>
      <c r="KCF75" s="666"/>
      <c r="KCG75" s="666"/>
      <c r="KCH75" s="1455"/>
      <c r="KCI75" s="666"/>
      <c r="KCJ75" s="666"/>
      <c r="KCK75" s="666"/>
      <c r="KCL75" s="666"/>
      <c r="KCM75" s="666"/>
      <c r="KCN75" s="666"/>
      <c r="KCO75" s="666"/>
      <c r="KCP75" s="666"/>
      <c r="KCQ75" s="666"/>
      <c r="KCR75" s="1453"/>
      <c r="KCS75" s="1453"/>
      <c r="KCT75" s="1453"/>
      <c r="KCU75" s="1454"/>
      <c r="KCV75" s="666"/>
      <c r="KCW75" s="666"/>
      <c r="KCX75" s="666"/>
      <c r="KCY75" s="1455"/>
      <c r="KCZ75" s="666"/>
      <c r="KDA75" s="666"/>
      <c r="KDB75" s="666"/>
      <c r="KDC75" s="666"/>
      <c r="KDD75" s="666"/>
      <c r="KDE75" s="666"/>
      <c r="KDF75" s="666"/>
      <c r="KDG75" s="666"/>
      <c r="KDH75" s="666"/>
      <c r="KDI75" s="1453"/>
      <c r="KDJ75" s="1453"/>
      <c r="KDK75" s="1453"/>
      <c r="KDL75" s="1454"/>
      <c r="KDM75" s="666"/>
      <c r="KDN75" s="666"/>
      <c r="KDO75" s="666"/>
      <c r="KDP75" s="1455"/>
      <c r="KDQ75" s="666"/>
      <c r="KDR75" s="666"/>
      <c r="KDS75" s="666"/>
      <c r="KDT75" s="666"/>
      <c r="KDU75" s="666"/>
      <c r="KDV75" s="666"/>
      <c r="KDW75" s="666"/>
      <c r="KDX75" s="666"/>
      <c r="KDY75" s="666"/>
      <c r="KDZ75" s="1453"/>
      <c r="KEA75" s="1453"/>
      <c r="KEB75" s="1453"/>
      <c r="KEC75" s="1454"/>
      <c r="KED75" s="666"/>
      <c r="KEE75" s="666"/>
      <c r="KEF75" s="666"/>
      <c r="KEG75" s="1455"/>
      <c r="KEH75" s="666"/>
      <c r="KEI75" s="666"/>
      <c r="KEJ75" s="666"/>
      <c r="KEK75" s="666"/>
      <c r="KEL75" s="666"/>
      <c r="KEM75" s="666"/>
      <c r="KEN75" s="666"/>
      <c r="KEO75" s="666"/>
      <c r="KEP75" s="666"/>
      <c r="KEQ75" s="1453"/>
      <c r="KER75" s="1453"/>
      <c r="KES75" s="1453"/>
      <c r="KET75" s="1454"/>
      <c r="KEU75" s="666"/>
      <c r="KEV75" s="666"/>
      <c r="KEW75" s="666"/>
      <c r="KEX75" s="1455"/>
      <c r="KEY75" s="666"/>
      <c r="KEZ75" s="666"/>
      <c r="KFA75" s="666"/>
      <c r="KFB75" s="666"/>
      <c r="KFC75" s="666"/>
      <c r="KFD75" s="666"/>
      <c r="KFE75" s="666"/>
      <c r="KFF75" s="666"/>
      <c r="KFG75" s="666"/>
      <c r="KFH75" s="1453"/>
      <c r="KFI75" s="1453"/>
      <c r="KFJ75" s="1453"/>
      <c r="KFK75" s="1454"/>
      <c r="KFL75" s="666"/>
      <c r="KFM75" s="666"/>
      <c r="KFN75" s="666"/>
      <c r="KFO75" s="1455"/>
      <c r="KFP75" s="666"/>
      <c r="KFQ75" s="666"/>
      <c r="KFR75" s="666"/>
      <c r="KFS75" s="666"/>
      <c r="KFT75" s="666"/>
      <c r="KFU75" s="666"/>
      <c r="KFV75" s="666"/>
      <c r="KFW75" s="666"/>
      <c r="KFX75" s="666"/>
      <c r="KFY75" s="1453"/>
      <c r="KFZ75" s="1453"/>
      <c r="KGA75" s="1453"/>
      <c r="KGB75" s="1454"/>
      <c r="KGC75" s="666"/>
      <c r="KGD75" s="666"/>
      <c r="KGE75" s="666"/>
      <c r="KGF75" s="1455"/>
      <c r="KGG75" s="666"/>
      <c r="KGH75" s="666"/>
      <c r="KGI75" s="666"/>
      <c r="KGJ75" s="666"/>
      <c r="KGK75" s="666"/>
      <c r="KGL75" s="666"/>
      <c r="KGM75" s="666"/>
      <c r="KGN75" s="666"/>
      <c r="KGO75" s="666"/>
      <c r="KGP75" s="1453"/>
      <c r="KGQ75" s="1453"/>
      <c r="KGR75" s="1453"/>
      <c r="KGS75" s="1454"/>
      <c r="KGT75" s="666"/>
      <c r="KGU75" s="666"/>
      <c r="KGV75" s="666"/>
      <c r="KGW75" s="1455"/>
      <c r="KGX75" s="666"/>
      <c r="KGY75" s="666"/>
      <c r="KGZ75" s="666"/>
      <c r="KHA75" s="666"/>
      <c r="KHB75" s="666"/>
      <c r="KHC75" s="666"/>
      <c r="KHD75" s="666"/>
      <c r="KHE75" s="666"/>
      <c r="KHF75" s="666"/>
      <c r="KHG75" s="1453"/>
      <c r="KHH75" s="1453"/>
      <c r="KHI75" s="1453"/>
      <c r="KHJ75" s="1454"/>
      <c r="KHK75" s="666"/>
      <c r="KHL75" s="666"/>
      <c r="KHM75" s="666"/>
      <c r="KHN75" s="1455"/>
      <c r="KHO75" s="666"/>
      <c r="KHP75" s="666"/>
      <c r="KHQ75" s="666"/>
      <c r="KHR75" s="666"/>
      <c r="KHS75" s="666"/>
      <c r="KHT75" s="666"/>
      <c r="KHU75" s="666"/>
      <c r="KHV75" s="666"/>
      <c r="KHW75" s="666"/>
      <c r="KHX75" s="1453"/>
      <c r="KHY75" s="1453"/>
      <c r="KHZ75" s="1453"/>
      <c r="KIA75" s="1454"/>
      <c r="KIB75" s="666"/>
      <c r="KIC75" s="666"/>
      <c r="KID75" s="666"/>
      <c r="KIE75" s="1455"/>
      <c r="KIF75" s="666"/>
      <c r="KIG75" s="666"/>
      <c r="KIH75" s="666"/>
      <c r="KII75" s="666"/>
      <c r="KIJ75" s="666"/>
      <c r="KIK75" s="666"/>
      <c r="KIL75" s="666"/>
      <c r="KIM75" s="666"/>
      <c r="KIN75" s="666"/>
      <c r="KIO75" s="1453"/>
      <c r="KIP75" s="1453"/>
      <c r="KIQ75" s="1453"/>
      <c r="KIR75" s="1454"/>
      <c r="KIS75" s="666"/>
      <c r="KIT75" s="666"/>
      <c r="KIU75" s="666"/>
      <c r="KIV75" s="1455"/>
      <c r="KIW75" s="666"/>
      <c r="KIX75" s="666"/>
      <c r="KIY75" s="666"/>
      <c r="KIZ75" s="666"/>
      <c r="KJA75" s="666"/>
      <c r="KJB75" s="666"/>
      <c r="KJC75" s="666"/>
      <c r="KJD75" s="666"/>
      <c r="KJE75" s="666"/>
      <c r="KJF75" s="1453"/>
      <c r="KJG75" s="1453"/>
      <c r="KJH75" s="1453"/>
      <c r="KJI75" s="1454"/>
      <c r="KJJ75" s="666"/>
      <c r="KJK75" s="666"/>
      <c r="KJL75" s="666"/>
      <c r="KJM75" s="1455"/>
      <c r="KJN75" s="666"/>
      <c r="KJO75" s="666"/>
      <c r="KJP75" s="666"/>
      <c r="KJQ75" s="666"/>
      <c r="KJR75" s="666"/>
      <c r="KJS75" s="666"/>
      <c r="KJT75" s="666"/>
      <c r="KJU75" s="666"/>
      <c r="KJV75" s="666"/>
      <c r="KJW75" s="1453"/>
      <c r="KJX75" s="1453"/>
      <c r="KJY75" s="1453"/>
      <c r="KJZ75" s="1454"/>
      <c r="KKA75" s="666"/>
      <c r="KKB75" s="666"/>
      <c r="KKC75" s="666"/>
      <c r="KKD75" s="1455"/>
      <c r="KKE75" s="666"/>
      <c r="KKF75" s="666"/>
      <c r="KKG75" s="666"/>
      <c r="KKH75" s="666"/>
      <c r="KKI75" s="666"/>
      <c r="KKJ75" s="666"/>
      <c r="KKK75" s="666"/>
      <c r="KKL75" s="666"/>
      <c r="KKM75" s="666"/>
      <c r="KKN75" s="1453"/>
      <c r="KKO75" s="1453"/>
      <c r="KKP75" s="1453"/>
      <c r="KKQ75" s="1454"/>
      <c r="KKR75" s="666"/>
      <c r="KKS75" s="666"/>
      <c r="KKT75" s="666"/>
      <c r="KKU75" s="1455"/>
      <c r="KKV75" s="666"/>
      <c r="KKW75" s="666"/>
      <c r="KKX75" s="666"/>
      <c r="KKY75" s="666"/>
      <c r="KKZ75" s="666"/>
      <c r="KLA75" s="666"/>
      <c r="KLB75" s="666"/>
      <c r="KLC75" s="666"/>
      <c r="KLD75" s="666"/>
      <c r="KLE75" s="1453"/>
      <c r="KLF75" s="1453"/>
      <c r="KLG75" s="1453"/>
      <c r="KLH75" s="1454"/>
      <c r="KLI75" s="666"/>
      <c r="KLJ75" s="666"/>
      <c r="KLK75" s="666"/>
      <c r="KLL75" s="1455"/>
      <c r="KLM75" s="666"/>
      <c r="KLN75" s="666"/>
      <c r="KLO75" s="666"/>
      <c r="KLP75" s="666"/>
      <c r="KLQ75" s="666"/>
      <c r="KLR75" s="666"/>
      <c r="KLS75" s="666"/>
      <c r="KLT75" s="666"/>
      <c r="KLU75" s="666"/>
      <c r="KLV75" s="1453"/>
      <c r="KLW75" s="1453"/>
      <c r="KLX75" s="1453"/>
      <c r="KLY75" s="1454"/>
      <c r="KLZ75" s="666"/>
      <c r="KMA75" s="666"/>
      <c r="KMB75" s="666"/>
      <c r="KMC75" s="1455"/>
      <c r="KMD75" s="666"/>
      <c r="KME75" s="666"/>
      <c r="KMF75" s="666"/>
      <c r="KMG75" s="666"/>
      <c r="KMH75" s="666"/>
      <c r="KMI75" s="666"/>
      <c r="KMJ75" s="666"/>
      <c r="KMK75" s="666"/>
      <c r="KML75" s="666"/>
      <c r="KMM75" s="1453"/>
      <c r="KMN75" s="1453"/>
      <c r="KMO75" s="1453"/>
      <c r="KMP75" s="1454"/>
      <c r="KMQ75" s="666"/>
      <c r="KMR75" s="666"/>
      <c r="KMS75" s="666"/>
      <c r="KMT75" s="1455"/>
      <c r="KMU75" s="666"/>
      <c r="KMV75" s="666"/>
      <c r="KMW75" s="666"/>
      <c r="KMX75" s="666"/>
      <c r="KMY75" s="666"/>
      <c r="KMZ75" s="666"/>
      <c r="KNA75" s="666"/>
      <c r="KNB75" s="666"/>
      <c r="KNC75" s="666"/>
      <c r="KND75" s="1453"/>
      <c r="KNE75" s="1453"/>
      <c r="KNF75" s="1453"/>
      <c r="KNG75" s="1454"/>
      <c r="KNH75" s="666"/>
      <c r="KNI75" s="666"/>
      <c r="KNJ75" s="666"/>
      <c r="KNK75" s="1455"/>
      <c r="KNL75" s="666"/>
      <c r="KNM75" s="666"/>
      <c r="KNN75" s="666"/>
      <c r="KNO75" s="666"/>
      <c r="KNP75" s="666"/>
      <c r="KNQ75" s="666"/>
      <c r="KNR75" s="666"/>
      <c r="KNS75" s="666"/>
      <c r="KNT75" s="666"/>
      <c r="KNU75" s="1453"/>
      <c r="KNV75" s="1453"/>
      <c r="KNW75" s="1453"/>
      <c r="KNX75" s="1454"/>
      <c r="KNY75" s="666"/>
      <c r="KNZ75" s="666"/>
      <c r="KOA75" s="666"/>
      <c r="KOB75" s="1455"/>
      <c r="KOC75" s="666"/>
      <c r="KOD75" s="666"/>
      <c r="KOE75" s="666"/>
      <c r="KOF75" s="666"/>
      <c r="KOG75" s="666"/>
      <c r="KOH75" s="666"/>
      <c r="KOI75" s="666"/>
      <c r="KOJ75" s="666"/>
      <c r="KOK75" s="666"/>
      <c r="KOL75" s="1453"/>
      <c r="KOM75" s="1453"/>
      <c r="KON75" s="1453"/>
      <c r="KOO75" s="1454"/>
      <c r="KOP75" s="666"/>
      <c r="KOQ75" s="666"/>
      <c r="KOR75" s="666"/>
      <c r="KOS75" s="1455"/>
      <c r="KOT75" s="666"/>
      <c r="KOU75" s="666"/>
      <c r="KOV75" s="666"/>
      <c r="KOW75" s="666"/>
      <c r="KOX75" s="666"/>
      <c r="KOY75" s="666"/>
      <c r="KOZ75" s="666"/>
      <c r="KPA75" s="666"/>
      <c r="KPB75" s="666"/>
      <c r="KPC75" s="1453"/>
      <c r="KPD75" s="1453"/>
      <c r="KPE75" s="1453"/>
      <c r="KPF75" s="1454"/>
      <c r="KPG75" s="666"/>
      <c r="KPH75" s="666"/>
      <c r="KPI75" s="666"/>
      <c r="KPJ75" s="1455"/>
      <c r="KPK75" s="666"/>
      <c r="KPL75" s="666"/>
      <c r="KPM75" s="666"/>
      <c r="KPN75" s="666"/>
      <c r="KPO75" s="666"/>
      <c r="KPP75" s="666"/>
      <c r="KPQ75" s="666"/>
      <c r="KPR75" s="666"/>
      <c r="KPS75" s="666"/>
      <c r="KPT75" s="1453"/>
      <c r="KPU75" s="1453"/>
      <c r="KPV75" s="1453"/>
      <c r="KPW75" s="1454"/>
      <c r="KPX75" s="666"/>
      <c r="KPY75" s="666"/>
      <c r="KPZ75" s="666"/>
      <c r="KQA75" s="1455"/>
      <c r="KQB75" s="666"/>
      <c r="KQC75" s="666"/>
      <c r="KQD75" s="666"/>
      <c r="KQE75" s="666"/>
      <c r="KQF75" s="666"/>
      <c r="KQG75" s="666"/>
      <c r="KQH75" s="666"/>
      <c r="KQI75" s="666"/>
      <c r="KQJ75" s="666"/>
      <c r="KQK75" s="1453"/>
      <c r="KQL75" s="1453"/>
      <c r="KQM75" s="1453"/>
      <c r="KQN75" s="1454"/>
      <c r="KQO75" s="666"/>
      <c r="KQP75" s="666"/>
      <c r="KQQ75" s="666"/>
      <c r="KQR75" s="1455"/>
      <c r="KQS75" s="666"/>
      <c r="KQT75" s="666"/>
      <c r="KQU75" s="666"/>
      <c r="KQV75" s="666"/>
      <c r="KQW75" s="666"/>
      <c r="KQX75" s="666"/>
      <c r="KQY75" s="666"/>
      <c r="KQZ75" s="666"/>
      <c r="KRA75" s="666"/>
      <c r="KRB75" s="1453"/>
      <c r="KRC75" s="1453"/>
      <c r="KRD75" s="1453"/>
      <c r="KRE75" s="1454"/>
      <c r="KRF75" s="666"/>
      <c r="KRG75" s="666"/>
      <c r="KRH75" s="666"/>
      <c r="KRI75" s="1455"/>
      <c r="KRJ75" s="666"/>
      <c r="KRK75" s="666"/>
      <c r="KRL75" s="666"/>
      <c r="KRM75" s="666"/>
      <c r="KRN75" s="666"/>
      <c r="KRO75" s="666"/>
      <c r="KRP75" s="666"/>
      <c r="KRQ75" s="666"/>
      <c r="KRR75" s="666"/>
      <c r="KRS75" s="1453"/>
      <c r="KRT75" s="1453"/>
      <c r="KRU75" s="1453"/>
      <c r="KRV75" s="1454"/>
      <c r="KRW75" s="666"/>
      <c r="KRX75" s="666"/>
      <c r="KRY75" s="666"/>
      <c r="KRZ75" s="1455"/>
      <c r="KSA75" s="666"/>
      <c r="KSB75" s="666"/>
      <c r="KSC75" s="666"/>
      <c r="KSD75" s="666"/>
      <c r="KSE75" s="666"/>
      <c r="KSF75" s="666"/>
      <c r="KSG75" s="666"/>
      <c r="KSH75" s="666"/>
      <c r="KSI75" s="666"/>
      <c r="KSJ75" s="1453"/>
      <c r="KSK75" s="1453"/>
      <c r="KSL75" s="1453"/>
      <c r="KSM75" s="1454"/>
      <c r="KSN75" s="666"/>
      <c r="KSO75" s="666"/>
      <c r="KSP75" s="666"/>
      <c r="KSQ75" s="1455"/>
      <c r="KSR75" s="666"/>
      <c r="KSS75" s="666"/>
      <c r="KST75" s="666"/>
      <c r="KSU75" s="666"/>
      <c r="KSV75" s="666"/>
      <c r="KSW75" s="666"/>
      <c r="KSX75" s="666"/>
      <c r="KSY75" s="666"/>
      <c r="KSZ75" s="666"/>
      <c r="KTA75" s="1453"/>
      <c r="KTB75" s="1453"/>
      <c r="KTC75" s="1453"/>
      <c r="KTD75" s="1454"/>
      <c r="KTE75" s="666"/>
      <c r="KTF75" s="666"/>
      <c r="KTG75" s="666"/>
      <c r="KTH75" s="1455"/>
      <c r="KTI75" s="666"/>
      <c r="KTJ75" s="666"/>
      <c r="KTK75" s="666"/>
      <c r="KTL75" s="666"/>
      <c r="KTM75" s="666"/>
      <c r="KTN75" s="666"/>
      <c r="KTO75" s="666"/>
      <c r="KTP75" s="666"/>
      <c r="KTQ75" s="666"/>
      <c r="KTR75" s="1453"/>
      <c r="KTS75" s="1453"/>
      <c r="KTT75" s="1453"/>
      <c r="KTU75" s="1454"/>
      <c r="KTV75" s="666"/>
      <c r="KTW75" s="666"/>
      <c r="KTX75" s="666"/>
      <c r="KTY75" s="1455"/>
      <c r="KTZ75" s="666"/>
      <c r="KUA75" s="666"/>
      <c r="KUB75" s="666"/>
      <c r="KUC75" s="666"/>
      <c r="KUD75" s="666"/>
      <c r="KUE75" s="666"/>
      <c r="KUF75" s="666"/>
      <c r="KUG75" s="666"/>
      <c r="KUH75" s="666"/>
      <c r="KUI75" s="1453"/>
      <c r="KUJ75" s="1453"/>
      <c r="KUK75" s="1453"/>
      <c r="KUL75" s="1454"/>
      <c r="KUM75" s="666"/>
      <c r="KUN75" s="666"/>
      <c r="KUO75" s="666"/>
      <c r="KUP75" s="1455"/>
      <c r="KUQ75" s="666"/>
      <c r="KUR75" s="666"/>
      <c r="KUS75" s="666"/>
      <c r="KUT75" s="666"/>
      <c r="KUU75" s="666"/>
      <c r="KUV75" s="666"/>
      <c r="KUW75" s="666"/>
      <c r="KUX75" s="666"/>
      <c r="KUY75" s="666"/>
      <c r="KUZ75" s="1453"/>
      <c r="KVA75" s="1453"/>
      <c r="KVB75" s="1453"/>
      <c r="KVC75" s="1454"/>
      <c r="KVD75" s="666"/>
      <c r="KVE75" s="666"/>
      <c r="KVF75" s="666"/>
      <c r="KVG75" s="1455"/>
      <c r="KVH75" s="666"/>
      <c r="KVI75" s="666"/>
      <c r="KVJ75" s="666"/>
      <c r="KVK75" s="666"/>
      <c r="KVL75" s="666"/>
      <c r="KVM75" s="666"/>
      <c r="KVN75" s="666"/>
      <c r="KVO75" s="666"/>
      <c r="KVP75" s="666"/>
      <c r="KVQ75" s="1453"/>
      <c r="KVR75" s="1453"/>
      <c r="KVS75" s="1453"/>
      <c r="KVT75" s="1454"/>
      <c r="KVU75" s="666"/>
      <c r="KVV75" s="666"/>
      <c r="KVW75" s="666"/>
      <c r="KVX75" s="1455"/>
      <c r="KVY75" s="666"/>
      <c r="KVZ75" s="666"/>
      <c r="KWA75" s="666"/>
      <c r="KWB75" s="666"/>
      <c r="KWC75" s="666"/>
      <c r="KWD75" s="666"/>
      <c r="KWE75" s="666"/>
      <c r="KWF75" s="666"/>
      <c r="KWG75" s="666"/>
      <c r="KWH75" s="1453"/>
      <c r="KWI75" s="1453"/>
      <c r="KWJ75" s="1453"/>
      <c r="KWK75" s="1454"/>
      <c r="KWL75" s="666"/>
      <c r="KWM75" s="666"/>
      <c r="KWN75" s="666"/>
      <c r="KWO75" s="1455"/>
      <c r="KWP75" s="666"/>
      <c r="KWQ75" s="666"/>
      <c r="KWR75" s="666"/>
      <c r="KWS75" s="666"/>
      <c r="KWT75" s="666"/>
      <c r="KWU75" s="666"/>
      <c r="KWV75" s="666"/>
      <c r="KWW75" s="666"/>
      <c r="KWX75" s="666"/>
      <c r="KWY75" s="1453"/>
      <c r="KWZ75" s="1453"/>
      <c r="KXA75" s="1453"/>
      <c r="KXB75" s="1454"/>
      <c r="KXC75" s="666"/>
      <c r="KXD75" s="666"/>
      <c r="KXE75" s="666"/>
      <c r="KXF75" s="1455"/>
      <c r="KXG75" s="666"/>
      <c r="KXH75" s="666"/>
      <c r="KXI75" s="666"/>
      <c r="KXJ75" s="666"/>
      <c r="KXK75" s="666"/>
      <c r="KXL75" s="666"/>
      <c r="KXM75" s="666"/>
      <c r="KXN75" s="666"/>
      <c r="KXO75" s="666"/>
      <c r="KXP75" s="1453"/>
      <c r="KXQ75" s="1453"/>
      <c r="KXR75" s="1453"/>
      <c r="KXS75" s="1454"/>
      <c r="KXT75" s="666"/>
      <c r="KXU75" s="666"/>
      <c r="KXV75" s="666"/>
      <c r="KXW75" s="1455"/>
      <c r="KXX75" s="666"/>
      <c r="KXY75" s="666"/>
      <c r="KXZ75" s="666"/>
      <c r="KYA75" s="666"/>
      <c r="KYB75" s="666"/>
      <c r="KYC75" s="666"/>
      <c r="KYD75" s="666"/>
      <c r="KYE75" s="666"/>
      <c r="KYF75" s="666"/>
      <c r="KYG75" s="1453"/>
      <c r="KYH75" s="1453"/>
      <c r="KYI75" s="1453"/>
      <c r="KYJ75" s="1454"/>
      <c r="KYK75" s="666"/>
      <c r="KYL75" s="666"/>
      <c r="KYM75" s="666"/>
      <c r="KYN75" s="1455"/>
      <c r="KYO75" s="666"/>
      <c r="KYP75" s="666"/>
      <c r="KYQ75" s="666"/>
      <c r="KYR75" s="666"/>
      <c r="KYS75" s="666"/>
      <c r="KYT75" s="666"/>
      <c r="KYU75" s="666"/>
      <c r="KYV75" s="666"/>
      <c r="KYW75" s="666"/>
      <c r="KYX75" s="1453"/>
      <c r="KYY75" s="1453"/>
      <c r="KYZ75" s="1453"/>
      <c r="KZA75" s="1454"/>
      <c r="KZB75" s="666"/>
      <c r="KZC75" s="666"/>
      <c r="KZD75" s="666"/>
      <c r="KZE75" s="1455"/>
      <c r="KZF75" s="666"/>
      <c r="KZG75" s="666"/>
      <c r="KZH75" s="666"/>
      <c r="KZI75" s="666"/>
      <c r="KZJ75" s="666"/>
      <c r="KZK75" s="666"/>
      <c r="KZL75" s="666"/>
      <c r="KZM75" s="666"/>
      <c r="KZN75" s="666"/>
      <c r="KZO75" s="1453"/>
      <c r="KZP75" s="1453"/>
      <c r="KZQ75" s="1453"/>
      <c r="KZR75" s="1454"/>
      <c r="KZS75" s="666"/>
      <c r="KZT75" s="666"/>
      <c r="KZU75" s="666"/>
      <c r="KZV75" s="1455"/>
      <c r="KZW75" s="666"/>
      <c r="KZX75" s="666"/>
      <c r="KZY75" s="666"/>
      <c r="KZZ75" s="666"/>
      <c r="LAA75" s="666"/>
      <c r="LAB75" s="666"/>
      <c r="LAC75" s="666"/>
      <c r="LAD75" s="666"/>
      <c r="LAE75" s="666"/>
      <c r="LAF75" s="1453"/>
      <c r="LAG75" s="1453"/>
      <c r="LAH75" s="1453"/>
      <c r="LAI75" s="1454"/>
      <c r="LAJ75" s="666"/>
      <c r="LAK75" s="666"/>
      <c r="LAL75" s="666"/>
      <c r="LAM75" s="1455"/>
      <c r="LAN75" s="666"/>
      <c r="LAO75" s="666"/>
      <c r="LAP75" s="666"/>
      <c r="LAQ75" s="666"/>
      <c r="LAR75" s="666"/>
      <c r="LAS75" s="666"/>
      <c r="LAT75" s="666"/>
      <c r="LAU75" s="666"/>
      <c r="LAV75" s="666"/>
      <c r="LAW75" s="1453"/>
      <c r="LAX75" s="1453"/>
      <c r="LAY75" s="1453"/>
      <c r="LAZ75" s="1454"/>
      <c r="LBA75" s="666"/>
      <c r="LBB75" s="666"/>
      <c r="LBC75" s="666"/>
      <c r="LBD75" s="1455"/>
      <c r="LBE75" s="666"/>
      <c r="LBF75" s="666"/>
      <c r="LBG75" s="666"/>
      <c r="LBH75" s="666"/>
      <c r="LBI75" s="666"/>
      <c r="LBJ75" s="666"/>
      <c r="LBK75" s="666"/>
      <c r="LBL75" s="666"/>
      <c r="LBM75" s="666"/>
      <c r="LBN75" s="1453"/>
      <c r="LBO75" s="1453"/>
      <c r="LBP75" s="1453"/>
      <c r="LBQ75" s="1454"/>
      <c r="LBR75" s="666"/>
      <c r="LBS75" s="666"/>
      <c r="LBT75" s="666"/>
      <c r="LBU75" s="1455"/>
      <c r="LBV75" s="666"/>
      <c r="LBW75" s="666"/>
      <c r="LBX75" s="666"/>
      <c r="LBY75" s="666"/>
      <c r="LBZ75" s="666"/>
      <c r="LCA75" s="666"/>
      <c r="LCB75" s="666"/>
      <c r="LCC75" s="666"/>
      <c r="LCD75" s="666"/>
      <c r="LCE75" s="1453"/>
      <c r="LCF75" s="1453"/>
      <c r="LCG75" s="1453"/>
      <c r="LCH75" s="1454"/>
      <c r="LCI75" s="666"/>
      <c r="LCJ75" s="666"/>
      <c r="LCK75" s="666"/>
      <c r="LCL75" s="1455"/>
      <c r="LCM75" s="666"/>
      <c r="LCN75" s="666"/>
      <c r="LCO75" s="666"/>
      <c r="LCP75" s="666"/>
      <c r="LCQ75" s="666"/>
      <c r="LCR75" s="666"/>
      <c r="LCS75" s="666"/>
      <c r="LCT75" s="666"/>
      <c r="LCU75" s="666"/>
      <c r="LCV75" s="1453"/>
      <c r="LCW75" s="1453"/>
      <c r="LCX75" s="1453"/>
      <c r="LCY75" s="1454"/>
      <c r="LCZ75" s="666"/>
      <c r="LDA75" s="666"/>
      <c r="LDB75" s="666"/>
      <c r="LDC75" s="1455"/>
      <c r="LDD75" s="666"/>
      <c r="LDE75" s="666"/>
      <c r="LDF75" s="666"/>
      <c r="LDG75" s="666"/>
      <c r="LDH75" s="666"/>
      <c r="LDI75" s="666"/>
      <c r="LDJ75" s="666"/>
      <c r="LDK75" s="666"/>
      <c r="LDL75" s="666"/>
      <c r="LDM75" s="1453"/>
      <c r="LDN75" s="1453"/>
      <c r="LDO75" s="1453"/>
      <c r="LDP75" s="1454"/>
      <c r="LDQ75" s="666"/>
      <c r="LDR75" s="666"/>
      <c r="LDS75" s="666"/>
      <c r="LDT75" s="1455"/>
      <c r="LDU75" s="666"/>
      <c r="LDV75" s="666"/>
      <c r="LDW75" s="666"/>
      <c r="LDX75" s="666"/>
      <c r="LDY75" s="666"/>
      <c r="LDZ75" s="666"/>
      <c r="LEA75" s="666"/>
      <c r="LEB75" s="666"/>
      <c r="LEC75" s="666"/>
      <c r="LED75" s="1453"/>
      <c r="LEE75" s="1453"/>
      <c r="LEF75" s="1453"/>
      <c r="LEG75" s="1454"/>
      <c r="LEH75" s="666"/>
      <c r="LEI75" s="666"/>
      <c r="LEJ75" s="666"/>
      <c r="LEK75" s="1455"/>
      <c r="LEL75" s="666"/>
      <c r="LEM75" s="666"/>
      <c r="LEN75" s="666"/>
      <c r="LEO75" s="666"/>
      <c r="LEP75" s="666"/>
      <c r="LEQ75" s="666"/>
      <c r="LER75" s="666"/>
      <c r="LES75" s="666"/>
      <c r="LET75" s="666"/>
      <c r="LEU75" s="1453"/>
      <c r="LEV75" s="1453"/>
      <c r="LEW75" s="1453"/>
      <c r="LEX75" s="1454"/>
      <c r="LEY75" s="666"/>
      <c r="LEZ75" s="666"/>
      <c r="LFA75" s="666"/>
      <c r="LFB75" s="1455"/>
      <c r="LFC75" s="666"/>
      <c r="LFD75" s="666"/>
      <c r="LFE75" s="666"/>
      <c r="LFF75" s="666"/>
      <c r="LFG75" s="666"/>
      <c r="LFH75" s="666"/>
      <c r="LFI75" s="666"/>
      <c r="LFJ75" s="666"/>
      <c r="LFK75" s="666"/>
      <c r="LFL75" s="1453"/>
      <c r="LFM75" s="1453"/>
      <c r="LFN75" s="1453"/>
      <c r="LFO75" s="1454"/>
      <c r="LFP75" s="666"/>
      <c r="LFQ75" s="666"/>
      <c r="LFR75" s="666"/>
      <c r="LFS75" s="1455"/>
      <c r="LFT75" s="666"/>
      <c r="LFU75" s="666"/>
      <c r="LFV75" s="666"/>
      <c r="LFW75" s="666"/>
      <c r="LFX75" s="666"/>
      <c r="LFY75" s="666"/>
      <c r="LFZ75" s="666"/>
      <c r="LGA75" s="666"/>
      <c r="LGB75" s="666"/>
      <c r="LGC75" s="1453"/>
      <c r="LGD75" s="1453"/>
      <c r="LGE75" s="1453"/>
      <c r="LGF75" s="1454"/>
      <c r="LGG75" s="666"/>
      <c r="LGH75" s="666"/>
      <c r="LGI75" s="666"/>
      <c r="LGJ75" s="1455"/>
      <c r="LGK75" s="666"/>
      <c r="LGL75" s="666"/>
      <c r="LGM75" s="666"/>
      <c r="LGN75" s="666"/>
      <c r="LGO75" s="666"/>
      <c r="LGP75" s="666"/>
      <c r="LGQ75" s="666"/>
      <c r="LGR75" s="666"/>
      <c r="LGS75" s="666"/>
      <c r="LGT75" s="1453"/>
      <c r="LGU75" s="1453"/>
      <c r="LGV75" s="1453"/>
      <c r="LGW75" s="1454"/>
      <c r="LGX75" s="666"/>
      <c r="LGY75" s="666"/>
      <c r="LGZ75" s="666"/>
      <c r="LHA75" s="1455"/>
      <c r="LHB75" s="666"/>
      <c r="LHC75" s="666"/>
      <c r="LHD75" s="666"/>
      <c r="LHE75" s="666"/>
      <c r="LHF75" s="666"/>
      <c r="LHG75" s="666"/>
      <c r="LHH75" s="666"/>
      <c r="LHI75" s="666"/>
      <c r="LHJ75" s="666"/>
      <c r="LHK75" s="1453"/>
      <c r="LHL75" s="1453"/>
      <c r="LHM75" s="1453"/>
      <c r="LHN75" s="1454"/>
      <c r="LHO75" s="666"/>
      <c r="LHP75" s="666"/>
      <c r="LHQ75" s="666"/>
      <c r="LHR75" s="1455"/>
      <c r="LHS75" s="666"/>
      <c r="LHT75" s="666"/>
      <c r="LHU75" s="666"/>
      <c r="LHV75" s="666"/>
      <c r="LHW75" s="666"/>
      <c r="LHX75" s="666"/>
      <c r="LHY75" s="666"/>
      <c r="LHZ75" s="666"/>
      <c r="LIA75" s="666"/>
      <c r="LIB75" s="1453"/>
      <c r="LIC75" s="1453"/>
      <c r="LID75" s="1453"/>
      <c r="LIE75" s="1454"/>
      <c r="LIF75" s="666"/>
      <c r="LIG75" s="666"/>
      <c r="LIH75" s="666"/>
      <c r="LII75" s="1455"/>
      <c r="LIJ75" s="666"/>
      <c r="LIK75" s="666"/>
      <c r="LIL75" s="666"/>
      <c r="LIM75" s="666"/>
      <c r="LIN75" s="666"/>
      <c r="LIO75" s="666"/>
      <c r="LIP75" s="666"/>
      <c r="LIQ75" s="666"/>
      <c r="LIR75" s="666"/>
      <c r="LIS75" s="1453"/>
      <c r="LIT75" s="1453"/>
      <c r="LIU75" s="1453"/>
      <c r="LIV75" s="1454"/>
      <c r="LIW75" s="666"/>
      <c r="LIX75" s="666"/>
      <c r="LIY75" s="666"/>
      <c r="LIZ75" s="1455"/>
      <c r="LJA75" s="666"/>
      <c r="LJB75" s="666"/>
      <c r="LJC75" s="666"/>
      <c r="LJD75" s="666"/>
      <c r="LJE75" s="666"/>
      <c r="LJF75" s="666"/>
      <c r="LJG75" s="666"/>
      <c r="LJH75" s="666"/>
      <c r="LJI75" s="666"/>
      <c r="LJJ75" s="1453"/>
      <c r="LJK75" s="1453"/>
      <c r="LJL75" s="1453"/>
      <c r="LJM75" s="1454"/>
      <c r="LJN75" s="666"/>
      <c r="LJO75" s="666"/>
      <c r="LJP75" s="666"/>
      <c r="LJQ75" s="1455"/>
      <c r="LJR75" s="666"/>
      <c r="LJS75" s="666"/>
      <c r="LJT75" s="666"/>
      <c r="LJU75" s="666"/>
      <c r="LJV75" s="666"/>
      <c r="LJW75" s="666"/>
      <c r="LJX75" s="666"/>
      <c r="LJY75" s="666"/>
      <c r="LJZ75" s="666"/>
      <c r="LKA75" s="1453"/>
      <c r="LKB75" s="1453"/>
      <c r="LKC75" s="1453"/>
      <c r="LKD75" s="1454"/>
      <c r="LKE75" s="666"/>
      <c r="LKF75" s="666"/>
      <c r="LKG75" s="666"/>
      <c r="LKH75" s="1455"/>
      <c r="LKI75" s="666"/>
      <c r="LKJ75" s="666"/>
      <c r="LKK75" s="666"/>
      <c r="LKL75" s="666"/>
      <c r="LKM75" s="666"/>
      <c r="LKN75" s="666"/>
      <c r="LKO75" s="666"/>
      <c r="LKP75" s="666"/>
      <c r="LKQ75" s="666"/>
      <c r="LKR75" s="1453"/>
      <c r="LKS75" s="1453"/>
      <c r="LKT75" s="1453"/>
      <c r="LKU75" s="1454"/>
      <c r="LKV75" s="666"/>
      <c r="LKW75" s="666"/>
      <c r="LKX75" s="666"/>
      <c r="LKY75" s="1455"/>
      <c r="LKZ75" s="666"/>
      <c r="LLA75" s="666"/>
      <c r="LLB75" s="666"/>
      <c r="LLC75" s="666"/>
      <c r="LLD75" s="666"/>
      <c r="LLE75" s="666"/>
      <c r="LLF75" s="666"/>
      <c r="LLG75" s="666"/>
      <c r="LLH75" s="666"/>
      <c r="LLI75" s="1453"/>
      <c r="LLJ75" s="1453"/>
      <c r="LLK75" s="1453"/>
      <c r="LLL75" s="1454"/>
      <c r="LLM75" s="666"/>
      <c r="LLN75" s="666"/>
      <c r="LLO75" s="666"/>
      <c r="LLP75" s="1455"/>
      <c r="LLQ75" s="666"/>
      <c r="LLR75" s="666"/>
      <c r="LLS75" s="666"/>
      <c r="LLT75" s="666"/>
      <c r="LLU75" s="666"/>
      <c r="LLV75" s="666"/>
      <c r="LLW75" s="666"/>
      <c r="LLX75" s="666"/>
      <c r="LLY75" s="666"/>
      <c r="LLZ75" s="1453"/>
      <c r="LMA75" s="1453"/>
      <c r="LMB75" s="1453"/>
      <c r="LMC75" s="1454"/>
      <c r="LMD75" s="666"/>
      <c r="LME75" s="666"/>
      <c r="LMF75" s="666"/>
      <c r="LMG75" s="1455"/>
      <c r="LMH75" s="666"/>
      <c r="LMI75" s="666"/>
      <c r="LMJ75" s="666"/>
      <c r="LMK75" s="666"/>
      <c r="LML75" s="666"/>
      <c r="LMM75" s="666"/>
      <c r="LMN75" s="666"/>
      <c r="LMO75" s="666"/>
      <c r="LMP75" s="666"/>
      <c r="LMQ75" s="1453"/>
      <c r="LMR75" s="1453"/>
      <c r="LMS75" s="1453"/>
      <c r="LMT75" s="1454"/>
      <c r="LMU75" s="666"/>
      <c r="LMV75" s="666"/>
      <c r="LMW75" s="666"/>
      <c r="LMX75" s="1455"/>
      <c r="LMY75" s="666"/>
      <c r="LMZ75" s="666"/>
      <c r="LNA75" s="666"/>
      <c r="LNB75" s="666"/>
      <c r="LNC75" s="666"/>
      <c r="LND75" s="666"/>
      <c r="LNE75" s="666"/>
      <c r="LNF75" s="666"/>
      <c r="LNG75" s="666"/>
      <c r="LNH75" s="1453"/>
      <c r="LNI75" s="1453"/>
      <c r="LNJ75" s="1453"/>
      <c r="LNK75" s="1454"/>
      <c r="LNL75" s="666"/>
      <c r="LNM75" s="666"/>
      <c r="LNN75" s="666"/>
      <c r="LNO75" s="1455"/>
      <c r="LNP75" s="666"/>
      <c r="LNQ75" s="666"/>
      <c r="LNR75" s="666"/>
      <c r="LNS75" s="666"/>
      <c r="LNT75" s="666"/>
      <c r="LNU75" s="666"/>
      <c r="LNV75" s="666"/>
      <c r="LNW75" s="666"/>
      <c r="LNX75" s="666"/>
      <c r="LNY75" s="1453"/>
      <c r="LNZ75" s="1453"/>
      <c r="LOA75" s="1453"/>
      <c r="LOB75" s="1454"/>
      <c r="LOC75" s="666"/>
      <c r="LOD75" s="666"/>
      <c r="LOE75" s="666"/>
      <c r="LOF75" s="1455"/>
      <c r="LOG75" s="666"/>
      <c r="LOH75" s="666"/>
      <c r="LOI75" s="666"/>
      <c r="LOJ75" s="666"/>
      <c r="LOK75" s="666"/>
      <c r="LOL75" s="666"/>
      <c r="LOM75" s="666"/>
      <c r="LON75" s="666"/>
      <c r="LOO75" s="666"/>
      <c r="LOP75" s="1453"/>
      <c r="LOQ75" s="1453"/>
      <c r="LOR75" s="1453"/>
      <c r="LOS75" s="1454"/>
      <c r="LOT75" s="666"/>
      <c r="LOU75" s="666"/>
      <c r="LOV75" s="666"/>
      <c r="LOW75" s="1455"/>
      <c r="LOX75" s="666"/>
      <c r="LOY75" s="666"/>
      <c r="LOZ75" s="666"/>
      <c r="LPA75" s="666"/>
      <c r="LPB75" s="666"/>
      <c r="LPC75" s="666"/>
      <c r="LPD75" s="666"/>
      <c r="LPE75" s="666"/>
      <c r="LPF75" s="666"/>
      <c r="LPG75" s="1453"/>
      <c r="LPH75" s="1453"/>
      <c r="LPI75" s="1453"/>
      <c r="LPJ75" s="1454"/>
      <c r="LPK75" s="666"/>
      <c r="LPL75" s="666"/>
      <c r="LPM75" s="666"/>
      <c r="LPN75" s="1455"/>
      <c r="LPO75" s="666"/>
      <c r="LPP75" s="666"/>
      <c r="LPQ75" s="666"/>
      <c r="LPR75" s="666"/>
      <c r="LPS75" s="666"/>
      <c r="LPT75" s="666"/>
      <c r="LPU75" s="666"/>
      <c r="LPV75" s="666"/>
      <c r="LPW75" s="666"/>
      <c r="LPX75" s="1453"/>
      <c r="LPY75" s="1453"/>
      <c r="LPZ75" s="1453"/>
      <c r="LQA75" s="1454"/>
      <c r="LQB75" s="666"/>
      <c r="LQC75" s="666"/>
      <c r="LQD75" s="666"/>
      <c r="LQE75" s="1455"/>
      <c r="LQF75" s="666"/>
      <c r="LQG75" s="666"/>
      <c r="LQH75" s="666"/>
      <c r="LQI75" s="666"/>
      <c r="LQJ75" s="666"/>
      <c r="LQK75" s="666"/>
      <c r="LQL75" s="666"/>
      <c r="LQM75" s="666"/>
      <c r="LQN75" s="666"/>
      <c r="LQO75" s="1453"/>
      <c r="LQP75" s="1453"/>
      <c r="LQQ75" s="1453"/>
      <c r="LQR75" s="1454"/>
      <c r="LQS75" s="666"/>
      <c r="LQT75" s="666"/>
      <c r="LQU75" s="666"/>
      <c r="LQV75" s="1455"/>
      <c r="LQW75" s="666"/>
      <c r="LQX75" s="666"/>
      <c r="LQY75" s="666"/>
      <c r="LQZ75" s="666"/>
      <c r="LRA75" s="666"/>
      <c r="LRB75" s="666"/>
      <c r="LRC75" s="666"/>
      <c r="LRD75" s="666"/>
      <c r="LRE75" s="666"/>
      <c r="LRF75" s="1453"/>
      <c r="LRG75" s="1453"/>
      <c r="LRH75" s="1453"/>
      <c r="LRI75" s="1454"/>
      <c r="LRJ75" s="666"/>
      <c r="LRK75" s="666"/>
      <c r="LRL75" s="666"/>
      <c r="LRM75" s="1455"/>
      <c r="LRN75" s="666"/>
      <c r="LRO75" s="666"/>
      <c r="LRP75" s="666"/>
      <c r="LRQ75" s="666"/>
      <c r="LRR75" s="666"/>
      <c r="LRS75" s="666"/>
      <c r="LRT75" s="666"/>
      <c r="LRU75" s="666"/>
      <c r="LRV75" s="666"/>
      <c r="LRW75" s="1453"/>
      <c r="LRX75" s="1453"/>
      <c r="LRY75" s="1453"/>
      <c r="LRZ75" s="1454"/>
      <c r="LSA75" s="666"/>
      <c r="LSB75" s="666"/>
      <c r="LSC75" s="666"/>
      <c r="LSD75" s="1455"/>
      <c r="LSE75" s="666"/>
      <c r="LSF75" s="666"/>
      <c r="LSG75" s="666"/>
      <c r="LSH75" s="666"/>
      <c r="LSI75" s="666"/>
      <c r="LSJ75" s="666"/>
      <c r="LSK75" s="666"/>
      <c r="LSL75" s="666"/>
      <c r="LSM75" s="666"/>
      <c r="LSN75" s="1453"/>
      <c r="LSO75" s="1453"/>
      <c r="LSP75" s="1453"/>
      <c r="LSQ75" s="1454"/>
      <c r="LSR75" s="666"/>
      <c r="LSS75" s="666"/>
      <c r="LST75" s="666"/>
      <c r="LSU75" s="1455"/>
      <c r="LSV75" s="666"/>
      <c r="LSW75" s="666"/>
      <c r="LSX75" s="666"/>
      <c r="LSY75" s="666"/>
      <c r="LSZ75" s="666"/>
      <c r="LTA75" s="666"/>
      <c r="LTB75" s="666"/>
      <c r="LTC75" s="666"/>
      <c r="LTD75" s="666"/>
      <c r="LTE75" s="1453"/>
      <c r="LTF75" s="1453"/>
      <c r="LTG75" s="1453"/>
      <c r="LTH75" s="1454"/>
      <c r="LTI75" s="666"/>
      <c r="LTJ75" s="666"/>
      <c r="LTK75" s="666"/>
      <c r="LTL75" s="1455"/>
      <c r="LTM75" s="666"/>
      <c r="LTN75" s="666"/>
      <c r="LTO75" s="666"/>
      <c r="LTP75" s="666"/>
      <c r="LTQ75" s="666"/>
      <c r="LTR75" s="666"/>
      <c r="LTS75" s="666"/>
      <c r="LTT75" s="666"/>
      <c r="LTU75" s="666"/>
      <c r="LTV75" s="1453"/>
      <c r="LTW75" s="1453"/>
      <c r="LTX75" s="1453"/>
      <c r="LTY75" s="1454"/>
      <c r="LTZ75" s="666"/>
      <c r="LUA75" s="666"/>
      <c r="LUB75" s="666"/>
      <c r="LUC75" s="1455"/>
      <c r="LUD75" s="666"/>
      <c r="LUE75" s="666"/>
      <c r="LUF75" s="666"/>
      <c r="LUG75" s="666"/>
      <c r="LUH75" s="666"/>
      <c r="LUI75" s="666"/>
      <c r="LUJ75" s="666"/>
      <c r="LUK75" s="666"/>
      <c r="LUL75" s="666"/>
      <c r="LUM75" s="1453"/>
      <c r="LUN75" s="1453"/>
      <c r="LUO75" s="1453"/>
      <c r="LUP75" s="1454"/>
      <c r="LUQ75" s="666"/>
      <c r="LUR75" s="666"/>
      <c r="LUS75" s="666"/>
      <c r="LUT75" s="1455"/>
      <c r="LUU75" s="666"/>
      <c r="LUV75" s="666"/>
      <c r="LUW75" s="666"/>
      <c r="LUX75" s="666"/>
      <c r="LUY75" s="666"/>
      <c r="LUZ75" s="666"/>
      <c r="LVA75" s="666"/>
      <c r="LVB75" s="666"/>
      <c r="LVC75" s="666"/>
      <c r="LVD75" s="1453"/>
      <c r="LVE75" s="1453"/>
      <c r="LVF75" s="1453"/>
      <c r="LVG75" s="1454"/>
      <c r="LVH75" s="666"/>
      <c r="LVI75" s="666"/>
      <c r="LVJ75" s="666"/>
      <c r="LVK75" s="1455"/>
      <c r="LVL75" s="666"/>
      <c r="LVM75" s="666"/>
      <c r="LVN75" s="666"/>
      <c r="LVO75" s="666"/>
      <c r="LVP75" s="666"/>
      <c r="LVQ75" s="666"/>
      <c r="LVR75" s="666"/>
      <c r="LVS75" s="666"/>
      <c r="LVT75" s="666"/>
      <c r="LVU75" s="1453"/>
      <c r="LVV75" s="1453"/>
      <c r="LVW75" s="1453"/>
      <c r="LVX75" s="1454"/>
      <c r="LVY75" s="666"/>
      <c r="LVZ75" s="666"/>
      <c r="LWA75" s="666"/>
      <c r="LWB75" s="1455"/>
      <c r="LWC75" s="666"/>
      <c r="LWD75" s="666"/>
      <c r="LWE75" s="666"/>
      <c r="LWF75" s="666"/>
      <c r="LWG75" s="666"/>
      <c r="LWH75" s="666"/>
      <c r="LWI75" s="666"/>
      <c r="LWJ75" s="666"/>
      <c r="LWK75" s="666"/>
      <c r="LWL75" s="1453"/>
      <c r="LWM75" s="1453"/>
      <c r="LWN75" s="1453"/>
      <c r="LWO75" s="1454"/>
      <c r="LWP75" s="666"/>
      <c r="LWQ75" s="666"/>
      <c r="LWR75" s="666"/>
      <c r="LWS75" s="1455"/>
      <c r="LWT75" s="666"/>
      <c r="LWU75" s="666"/>
      <c r="LWV75" s="666"/>
      <c r="LWW75" s="666"/>
      <c r="LWX75" s="666"/>
      <c r="LWY75" s="666"/>
      <c r="LWZ75" s="666"/>
      <c r="LXA75" s="666"/>
      <c r="LXB75" s="666"/>
      <c r="LXC75" s="1453"/>
      <c r="LXD75" s="1453"/>
      <c r="LXE75" s="1453"/>
      <c r="LXF75" s="1454"/>
      <c r="LXG75" s="666"/>
      <c r="LXH75" s="666"/>
      <c r="LXI75" s="666"/>
      <c r="LXJ75" s="1455"/>
      <c r="LXK75" s="666"/>
      <c r="LXL75" s="666"/>
      <c r="LXM75" s="666"/>
      <c r="LXN75" s="666"/>
      <c r="LXO75" s="666"/>
      <c r="LXP75" s="666"/>
      <c r="LXQ75" s="666"/>
      <c r="LXR75" s="666"/>
      <c r="LXS75" s="666"/>
      <c r="LXT75" s="1453"/>
      <c r="LXU75" s="1453"/>
      <c r="LXV75" s="1453"/>
      <c r="LXW75" s="1454"/>
      <c r="LXX75" s="666"/>
      <c r="LXY75" s="666"/>
      <c r="LXZ75" s="666"/>
      <c r="LYA75" s="1455"/>
      <c r="LYB75" s="666"/>
      <c r="LYC75" s="666"/>
      <c r="LYD75" s="666"/>
      <c r="LYE75" s="666"/>
      <c r="LYF75" s="666"/>
      <c r="LYG75" s="666"/>
      <c r="LYH75" s="666"/>
      <c r="LYI75" s="666"/>
      <c r="LYJ75" s="666"/>
      <c r="LYK75" s="1453"/>
      <c r="LYL75" s="1453"/>
      <c r="LYM75" s="1453"/>
      <c r="LYN75" s="1454"/>
      <c r="LYO75" s="666"/>
      <c r="LYP75" s="666"/>
      <c r="LYQ75" s="666"/>
      <c r="LYR75" s="1455"/>
      <c r="LYS75" s="666"/>
      <c r="LYT75" s="666"/>
      <c r="LYU75" s="666"/>
      <c r="LYV75" s="666"/>
      <c r="LYW75" s="666"/>
      <c r="LYX75" s="666"/>
      <c r="LYY75" s="666"/>
      <c r="LYZ75" s="666"/>
      <c r="LZA75" s="666"/>
      <c r="LZB75" s="1453"/>
      <c r="LZC75" s="1453"/>
      <c r="LZD75" s="1453"/>
      <c r="LZE75" s="1454"/>
      <c r="LZF75" s="666"/>
      <c r="LZG75" s="666"/>
      <c r="LZH75" s="666"/>
      <c r="LZI75" s="1455"/>
      <c r="LZJ75" s="666"/>
      <c r="LZK75" s="666"/>
      <c r="LZL75" s="666"/>
      <c r="LZM75" s="666"/>
      <c r="LZN75" s="666"/>
      <c r="LZO75" s="666"/>
      <c r="LZP75" s="666"/>
      <c r="LZQ75" s="666"/>
      <c r="LZR75" s="666"/>
      <c r="LZS75" s="1453"/>
      <c r="LZT75" s="1453"/>
      <c r="LZU75" s="1453"/>
      <c r="LZV75" s="1454"/>
      <c r="LZW75" s="666"/>
      <c r="LZX75" s="666"/>
      <c r="LZY75" s="666"/>
      <c r="LZZ75" s="1455"/>
      <c r="MAA75" s="666"/>
      <c r="MAB75" s="666"/>
      <c r="MAC75" s="666"/>
      <c r="MAD75" s="666"/>
      <c r="MAE75" s="666"/>
      <c r="MAF75" s="666"/>
      <c r="MAG75" s="666"/>
      <c r="MAH75" s="666"/>
      <c r="MAI75" s="666"/>
      <c r="MAJ75" s="1453"/>
      <c r="MAK75" s="1453"/>
      <c r="MAL75" s="1453"/>
      <c r="MAM75" s="1454"/>
      <c r="MAN75" s="666"/>
      <c r="MAO75" s="666"/>
      <c r="MAP75" s="666"/>
      <c r="MAQ75" s="1455"/>
      <c r="MAR75" s="666"/>
      <c r="MAS75" s="666"/>
      <c r="MAT75" s="666"/>
      <c r="MAU75" s="666"/>
      <c r="MAV75" s="666"/>
      <c r="MAW75" s="666"/>
      <c r="MAX75" s="666"/>
      <c r="MAY75" s="666"/>
      <c r="MAZ75" s="666"/>
      <c r="MBA75" s="1453"/>
      <c r="MBB75" s="1453"/>
      <c r="MBC75" s="1453"/>
      <c r="MBD75" s="1454"/>
      <c r="MBE75" s="666"/>
      <c r="MBF75" s="666"/>
      <c r="MBG75" s="666"/>
      <c r="MBH75" s="1455"/>
      <c r="MBI75" s="666"/>
      <c r="MBJ75" s="666"/>
      <c r="MBK75" s="666"/>
      <c r="MBL75" s="666"/>
      <c r="MBM75" s="666"/>
      <c r="MBN75" s="666"/>
      <c r="MBO75" s="666"/>
      <c r="MBP75" s="666"/>
      <c r="MBQ75" s="666"/>
      <c r="MBR75" s="1453"/>
      <c r="MBS75" s="1453"/>
      <c r="MBT75" s="1453"/>
      <c r="MBU75" s="1454"/>
      <c r="MBV75" s="666"/>
      <c r="MBW75" s="666"/>
      <c r="MBX75" s="666"/>
      <c r="MBY75" s="1455"/>
      <c r="MBZ75" s="666"/>
      <c r="MCA75" s="666"/>
      <c r="MCB75" s="666"/>
      <c r="MCC75" s="666"/>
      <c r="MCD75" s="666"/>
      <c r="MCE75" s="666"/>
      <c r="MCF75" s="666"/>
      <c r="MCG75" s="666"/>
      <c r="MCH75" s="666"/>
      <c r="MCI75" s="1453"/>
      <c r="MCJ75" s="1453"/>
      <c r="MCK75" s="1453"/>
      <c r="MCL75" s="1454"/>
      <c r="MCM75" s="666"/>
      <c r="MCN75" s="666"/>
      <c r="MCO75" s="666"/>
      <c r="MCP75" s="1455"/>
      <c r="MCQ75" s="666"/>
      <c r="MCR75" s="666"/>
      <c r="MCS75" s="666"/>
      <c r="MCT75" s="666"/>
      <c r="MCU75" s="666"/>
      <c r="MCV75" s="666"/>
      <c r="MCW75" s="666"/>
      <c r="MCX75" s="666"/>
      <c r="MCY75" s="666"/>
      <c r="MCZ75" s="1453"/>
      <c r="MDA75" s="1453"/>
      <c r="MDB75" s="1453"/>
      <c r="MDC75" s="1454"/>
      <c r="MDD75" s="666"/>
      <c r="MDE75" s="666"/>
      <c r="MDF75" s="666"/>
      <c r="MDG75" s="1455"/>
      <c r="MDH75" s="666"/>
      <c r="MDI75" s="666"/>
      <c r="MDJ75" s="666"/>
      <c r="MDK75" s="666"/>
      <c r="MDL75" s="666"/>
      <c r="MDM75" s="666"/>
      <c r="MDN75" s="666"/>
      <c r="MDO75" s="666"/>
      <c r="MDP75" s="666"/>
      <c r="MDQ75" s="1453"/>
      <c r="MDR75" s="1453"/>
      <c r="MDS75" s="1453"/>
      <c r="MDT75" s="1454"/>
      <c r="MDU75" s="666"/>
      <c r="MDV75" s="666"/>
      <c r="MDW75" s="666"/>
      <c r="MDX75" s="1455"/>
      <c r="MDY75" s="666"/>
      <c r="MDZ75" s="666"/>
      <c r="MEA75" s="666"/>
      <c r="MEB75" s="666"/>
      <c r="MEC75" s="666"/>
      <c r="MED75" s="666"/>
      <c r="MEE75" s="666"/>
      <c r="MEF75" s="666"/>
      <c r="MEG75" s="666"/>
      <c r="MEH75" s="1453"/>
      <c r="MEI75" s="1453"/>
      <c r="MEJ75" s="1453"/>
      <c r="MEK75" s="1454"/>
      <c r="MEL75" s="666"/>
      <c r="MEM75" s="666"/>
      <c r="MEN75" s="666"/>
      <c r="MEO75" s="1455"/>
      <c r="MEP75" s="666"/>
      <c r="MEQ75" s="666"/>
      <c r="MER75" s="666"/>
      <c r="MES75" s="666"/>
      <c r="MET75" s="666"/>
      <c r="MEU75" s="666"/>
      <c r="MEV75" s="666"/>
      <c r="MEW75" s="666"/>
      <c r="MEX75" s="666"/>
      <c r="MEY75" s="1453"/>
      <c r="MEZ75" s="1453"/>
      <c r="MFA75" s="1453"/>
      <c r="MFB75" s="1454"/>
      <c r="MFC75" s="666"/>
      <c r="MFD75" s="666"/>
      <c r="MFE75" s="666"/>
      <c r="MFF75" s="1455"/>
      <c r="MFG75" s="666"/>
      <c r="MFH75" s="666"/>
      <c r="MFI75" s="666"/>
      <c r="MFJ75" s="666"/>
      <c r="MFK75" s="666"/>
      <c r="MFL75" s="666"/>
      <c r="MFM75" s="666"/>
      <c r="MFN75" s="666"/>
      <c r="MFO75" s="666"/>
      <c r="MFP75" s="1453"/>
      <c r="MFQ75" s="1453"/>
      <c r="MFR75" s="1453"/>
      <c r="MFS75" s="1454"/>
      <c r="MFT75" s="666"/>
      <c r="MFU75" s="666"/>
      <c r="MFV75" s="666"/>
      <c r="MFW75" s="1455"/>
      <c r="MFX75" s="666"/>
      <c r="MFY75" s="666"/>
      <c r="MFZ75" s="666"/>
      <c r="MGA75" s="666"/>
      <c r="MGB75" s="666"/>
      <c r="MGC75" s="666"/>
      <c r="MGD75" s="666"/>
      <c r="MGE75" s="666"/>
      <c r="MGF75" s="666"/>
      <c r="MGG75" s="1453"/>
      <c r="MGH75" s="1453"/>
      <c r="MGI75" s="1453"/>
      <c r="MGJ75" s="1454"/>
      <c r="MGK75" s="666"/>
      <c r="MGL75" s="666"/>
      <c r="MGM75" s="666"/>
      <c r="MGN75" s="1455"/>
      <c r="MGO75" s="666"/>
      <c r="MGP75" s="666"/>
      <c r="MGQ75" s="666"/>
      <c r="MGR75" s="666"/>
      <c r="MGS75" s="666"/>
      <c r="MGT75" s="666"/>
      <c r="MGU75" s="666"/>
      <c r="MGV75" s="666"/>
      <c r="MGW75" s="666"/>
      <c r="MGX75" s="1453"/>
      <c r="MGY75" s="1453"/>
      <c r="MGZ75" s="1453"/>
      <c r="MHA75" s="1454"/>
      <c r="MHB75" s="666"/>
      <c r="MHC75" s="666"/>
      <c r="MHD75" s="666"/>
      <c r="MHE75" s="1455"/>
      <c r="MHF75" s="666"/>
      <c r="MHG75" s="666"/>
      <c r="MHH75" s="666"/>
      <c r="MHI75" s="666"/>
      <c r="MHJ75" s="666"/>
      <c r="MHK75" s="666"/>
      <c r="MHL75" s="666"/>
      <c r="MHM75" s="666"/>
      <c r="MHN75" s="666"/>
      <c r="MHO75" s="1453"/>
      <c r="MHP75" s="1453"/>
      <c r="MHQ75" s="1453"/>
      <c r="MHR75" s="1454"/>
      <c r="MHS75" s="666"/>
      <c r="MHT75" s="666"/>
      <c r="MHU75" s="666"/>
      <c r="MHV75" s="1455"/>
      <c r="MHW75" s="666"/>
      <c r="MHX75" s="666"/>
      <c r="MHY75" s="666"/>
      <c r="MHZ75" s="666"/>
      <c r="MIA75" s="666"/>
      <c r="MIB75" s="666"/>
      <c r="MIC75" s="666"/>
      <c r="MID75" s="666"/>
      <c r="MIE75" s="666"/>
      <c r="MIF75" s="1453"/>
      <c r="MIG75" s="1453"/>
      <c r="MIH75" s="1453"/>
      <c r="MII75" s="1454"/>
      <c r="MIJ75" s="666"/>
      <c r="MIK75" s="666"/>
      <c r="MIL75" s="666"/>
      <c r="MIM75" s="1455"/>
      <c r="MIN75" s="666"/>
      <c r="MIO75" s="666"/>
      <c r="MIP75" s="666"/>
      <c r="MIQ75" s="666"/>
      <c r="MIR75" s="666"/>
      <c r="MIS75" s="666"/>
      <c r="MIT75" s="666"/>
      <c r="MIU75" s="666"/>
      <c r="MIV75" s="666"/>
      <c r="MIW75" s="1453"/>
      <c r="MIX75" s="1453"/>
      <c r="MIY75" s="1453"/>
      <c r="MIZ75" s="1454"/>
      <c r="MJA75" s="666"/>
      <c r="MJB75" s="666"/>
      <c r="MJC75" s="666"/>
      <c r="MJD75" s="1455"/>
      <c r="MJE75" s="666"/>
      <c r="MJF75" s="666"/>
      <c r="MJG75" s="666"/>
      <c r="MJH75" s="666"/>
      <c r="MJI75" s="666"/>
      <c r="MJJ75" s="666"/>
      <c r="MJK75" s="666"/>
      <c r="MJL75" s="666"/>
      <c r="MJM75" s="666"/>
      <c r="MJN75" s="1453"/>
      <c r="MJO75" s="1453"/>
      <c r="MJP75" s="1453"/>
      <c r="MJQ75" s="1454"/>
      <c r="MJR75" s="666"/>
      <c r="MJS75" s="666"/>
      <c r="MJT75" s="666"/>
      <c r="MJU75" s="1455"/>
      <c r="MJV75" s="666"/>
      <c r="MJW75" s="666"/>
      <c r="MJX75" s="666"/>
      <c r="MJY75" s="666"/>
      <c r="MJZ75" s="666"/>
      <c r="MKA75" s="666"/>
      <c r="MKB75" s="666"/>
      <c r="MKC75" s="666"/>
      <c r="MKD75" s="666"/>
      <c r="MKE75" s="1453"/>
      <c r="MKF75" s="1453"/>
      <c r="MKG75" s="1453"/>
      <c r="MKH75" s="1454"/>
      <c r="MKI75" s="666"/>
      <c r="MKJ75" s="666"/>
      <c r="MKK75" s="666"/>
      <c r="MKL75" s="1455"/>
      <c r="MKM75" s="666"/>
      <c r="MKN75" s="666"/>
      <c r="MKO75" s="666"/>
      <c r="MKP75" s="666"/>
      <c r="MKQ75" s="666"/>
      <c r="MKR75" s="666"/>
      <c r="MKS75" s="666"/>
      <c r="MKT75" s="666"/>
      <c r="MKU75" s="666"/>
      <c r="MKV75" s="1453"/>
      <c r="MKW75" s="1453"/>
      <c r="MKX75" s="1453"/>
      <c r="MKY75" s="1454"/>
      <c r="MKZ75" s="666"/>
      <c r="MLA75" s="666"/>
      <c r="MLB75" s="666"/>
      <c r="MLC75" s="1455"/>
      <c r="MLD75" s="666"/>
      <c r="MLE75" s="666"/>
      <c r="MLF75" s="666"/>
      <c r="MLG75" s="666"/>
      <c r="MLH75" s="666"/>
      <c r="MLI75" s="666"/>
      <c r="MLJ75" s="666"/>
      <c r="MLK75" s="666"/>
      <c r="MLL75" s="666"/>
      <c r="MLM75" s="1453"/>
      <c r="MLN75" s="1453"/>
      <c r="MLO75" s="1453"/>
      <c r="MLP75" s="1454"/>
      <c r="MLQ75" s="666"/>
      <c r="MLR75" s="666"/>
      <c r="MLS75" s="666"/>
      <c r="MLT75" s="1455"/>
      <c r="MLU75" s="666"/>
      <c r="MLV75" s="666"/>
      <c r="MLW75" s="666"/>
      <c r="MLX75" s="666"/>
      <c r="MLY75" s="666"/>
      <c r="MLZ75" s="666"/>
      <c r="MMA75" s="666"/>
      <c r="MMB75" s="666"/>
      <c r="MMC75" s="666"/>
      <c r="MMD75" s="1453"/>
      <c r="MME75" s="1453"/>
      <c r="MMF75" s="1453"/>
      <c r="MMG75" s="1454"/>
      <c r="MMH75" s="666"/>
      <c r="MMI75" s="666"/>
      <c r="MMJ75" s="666"/>
      <c r="MMK75" s="1455"/>
      <c r="MML75" s="666"/>
      <c r="MMM75" s="666"/>
      <c r="MMN75" s="666"/>
      <c r="MMO75" s="666"/>
      <c r="MMP75" s="666"/>
      <c r="MMQ75" s="666"/>
      <c r="MMR75" s="666"/>
      <c r="MMS75" s="666"/>
      <c r="MMT75" s="666"/>
      <c r="MMU75" s="1453"/>
      <c r="MMV75" s="1453"/>
      <c r="MMW75" s="1453"/>
      <c r="MMX75" s="1454"/>
      <c r="MMY75" s="666"/>
      <c r="MMZ75" s="666"/>
      <c r="MNA75" s="666"/>
      <c r="MNB75" s="1455"/>
      <c r="MNC75" s="666"/>
      <c r="MND75" s="666"/>
      <c r="MNE75" s="666"/>
      <c r="MNF75" s="666"/>
      <c r="MNG75" s="666"/>
      <c r="MNH75" s="666"/>
      <c r="MNI75" s="666"/>
      <c r="MNJ75" s="666"/>
      <c r="MNK75" s="666"/>
      <c r="MNL75" s="1453"/>
      <c r="MNM75" s="1453"/>
      <c r="MNN75" s="1453"/>
      <c r="MNO75" s="1454"/>
      <c r="MNP75" s="666"/>
      <c r="MNQ75" s="666"/>
      <c r="MNR75" s="666"/>
      <c r="MNS75" s="1455"/>
      <c r="MNT75" s="666"/>
      <c r="MNU75" s="666"/>
      <c r="MNV75" s="666"/>
      <c r="MNW75" s="666"/>
      <c r="MNX75" s="666"/>
      <c r="MNY75" s="666"/>
      <c r="MNZ75" s="666"/>
      <c r="MOA75" s="666"/>
      <c r="MOB75" s="666"/>
      <c r="MOC75" s="1453"/>
      <c r="MOD75" s="1453"/>
      <c r="MOE75" s="1453"/>
      <c r="MOF75" s="1454"/>
      <c r="MOG75" s="666"/>
      <c r="MOH75" s="666"/>
      <c r="MOI75" s="666"/>
      <c r="MOJ75" s="1455"/>
      <c r="MOK75" s="666"/>
      <c r="MOL75" s="666"/>
      <c r="MOM75" s="666"/>
      <c r="MON75" s="666"/>
      <c r="MOO75" s="666"/>
      <c r="MOP75" s="666"/>
      <c r="MOQ75" s="666"/>
      <c r="MOR75" s="666"/>
      <c r="MOS75" s="666"/>
      <c r="MOT75" s="1453"/>
      <c r="MOU75" s="1453"/>
      <c r="MOV75" s="1453"/>
      <c r="MOW75" s="1454"/>
      <c r="MOX75" s="666"/>
      <c r="MOY75" s="666"/>
      <c r="MOZ75" s="666"/>
      <c r="MPA75" s="1455"/>
      <c r="MPB75" s="666"/>
      <c r="MPC75" s="666"/>
      <c r="MPD75" s="666"/>
      <c r="MPE75" s="666"/>
      <c r="MPF75" s="666"/>
      <c r="MPG75" s="666"/>
      <c r="MPH75" s="666"/>
      <c r="MPI75" s="666"/>
      <c r="MPJ75" s="666"/>
      <c r="MPK75" s="1453"/>
      <c r="MPL75" s="1453"/>
      <c r="MPM75" s="1453"/>
      <c r="MPN75" s="1454"/>
      <c r="MPO75" s="666"/>
      <c r="MPP75" s="666"/>
      <c r="MPQ75" s="666"/>
      <c r="MPR75" s="1455"/>
      <c r="MPS75" s="666"/>
      <c r="MPT75" s="666"/>
      <c r="MPU75" s="666"/>
      <c r="MPV75" s="666"/>
      <c r="MPW75" s="666"/>
      <c r="MPX75" s="666"/>
      <c r="MPY75" s="666"/>
      <c r="MPZ75" s="666"/>
      <c r="MQA75" s="666"/>
      <c r="MQB75" s="1453"/>
      <c r="MQC75" s="1453"/>
      <c r="MQD75" s="1453"/>
      <c r="MQE75" s="1454"/>
      <c r="MQF75" s="666"/>
      <c r="MQG75" s="666"/>
      <c r="MQH75" s="666"/>
      <c r="MQI75" s="1455"/>
      <c r="MQJ75" s="666"/>
      <c r="MQK75" s="666"/>
      <c r="MQL75" s="666"/>
      <c r="MQM75" s="666"/>
      <c r="MQN75" s="666"/>
      <c r="MQO75" s="666"/>
      <c r="MQP75" s="666"/>
      <c r="MQQ75" s="666"/>
      <c r="MQR75" s="666"/>
      <c r="MQS75" s="1453"/>
      <c r="MQT75" s="1453"/>
      <c r="MQU75" s="1453"/>
      <c r="MQV75" s="1454"/>
      <c r="MQW75" s="666"/>
      <c r="MQX75" s="666"/>
      <c r="MQY75" s="666"/>
      <c r="MQZ75" s="1455"/>
      <c r="MRA75" s="666"/>
      <c r="MRB75" s="666"/>
      <c r="MRC75" s="666"/>
      <c r="MRD75" s="666"/>
      <c r="MRE75" s="666"/>
      <c r="MRF75" s="666"/>
      <c r="MRG75" s="666"/>
      <c r="MRH75" s="666"/>
      <c r="MRI75" s="666"/>
      <c r="MRJ75" s="1453"/>
      <c r="MRK75" s="1453"/>
      <c r="MRL75" s="1453"/>
      <c r="MRM75" s="1454"/>
      <c r="MRN75" s="666"/>
      <c r="MRO75" s="666"/>
      <c r="MRP75" s="666"/>
      <c r="MRQ75" s="1455"/>
      <c r="MRR75" s="666"/>
      <c r="MRS75" s="666"/>
      <c r="MRT75" s="666"/>
      <c r="MRU75" s="666"/>
      <c r="MRV75" s="666"/>
      <c r="MRW75" s="666"/>
      <c r="MRX75" s="666"/>
      <c r="MRY75" s="666"/>
      <c r="MRZ75" s="666"/>
      <c r="MSA75" s="1453"/>
      <c r="MSB75" s="1453"/>
      <c r="MSC75" s="1453"/>
      <c r="MSD75" s="1454"/>
      <c r="MSE75" s="666"/>
      <c r="MSF75" s="666"/>
      <c r="MSG75" s="666"/>
      <c r="MSH75" s="1455"/>
      <c r="MSI75" s="666"/>
      <c r="MSJ75" s="666"/>
      <c r="MSK75" s="666"/>
      <c r="MSL75" s="666"/>
      <c r="MSM75" s="666"/>
      <c r="MSN75" s="666"/>
      <c r="MSO75" s="666"/>
      <c r="MSP75" s="666"/>
      <c r="MSQ75" s="666"/>
      <c r="MSR75" s="1453"/>
      <c r="MSS75" s="1453"/>
      <c r="MST75" s="1453"/>
      <c r="MSU75" s="1454"/>
      <c r="MSV75" s="666"/>
      <c r="MSW75" s="666"/>
      <c r="MSX75" s="666"/>
      <c r="MSY75" s="1455"/>
      <c r="MSZ75" s="666"/>
      <c r="MTA75" s="666"/>
      <c r="MTB75" s="666"/>
      <c r="MTC75" s="666"/>
      <c r="MTD75" s="666"/>
      <c r="MTE75" s="666"/>
      <c r="MTF75" s="666"/>
      <c r="MTG75" s="666"/>
      <c r="MTH75" s="666"/>
      <c r="MTI75" s="1453"/>
      <c r="MTJ75" s="1453"/>
      <c r="MTK75" s="1453"/>
      <c r="MTL75" s="1454"/>
      <c r="MTM75" s="666"/>
      <c r="MTN75" s="666"/>
      <c r="MTO75" s="666"/>
      <c r="MTP75" s="1455"/>
      <c r="MTQ75" s="666"/>
      <c r="MTR75" s="666"/>
      <c r="MTS75" s="666"/>
      <c r="MTT75" s="666"/>
      <c r="MTU75" s="666"/>
      <c r="MTV75" s="666"/>
      <c r="MTW75" s="666"/>
      <c r="MTX75" s="666"/>
      <c r="MTY75" s="666"/>
      <c r="MTZ75" s="1453"/>
      <c r="MUA75" s="1453"/>
      <c r="MUB75" s="1453"/>
      <c r="MUC75" s="1454"/>
      <c r="MUD75" s="666"/>
      <c r="MUE75" s="666"/>
      <c r="MUF75" s="666"/>
      <c r="MUG75" s="1455"/>
      <c r="MUH75" s="666"/>
      <c r="MUI75" s="666"/>
      <c r="MUJ75" s="666"/>
      <c r="MUK75" s="666"/>
      <c r="MUL75" s="666"/>
      <c r="MUM75" s="666"/>
      <c r="MUN75" s="666"/>
      <c r="MUO75" s="666"/>
      <c r="MUP75" s="666"/>
      <c r="MUQ75" s="1453"/>
      <c r="MUR75" s="1453"/>
      <c r="MUS75" s="1453"/>
      <c r="MUT75" s="1454"/>
      <c r="MUU75" s="666"/>
      <c r="MUV75" s="666"/>
      <c r="MUW75" s="666"/>
      <c r="MUX75" s="1455"/>
      <c r="MUY75" s="666"/>
      <c r="MUZ75" s="666"/>
      <c r="MVA75" s="666"/>
      <c r="MVB75" s="666"/>
      <c r="MVC75" s="666"/>
      <c r="MVD75" s="666"/>
      <c r="MVE75" s="666"/>
      <c r="MVF75" s="666"/>
      <c r="MVG75" s="666"/>
      <c r="MVH75" s="1453"/>
      <c r="MVI75" s="1453"/>
      <c r="MVJ75" s="1453"/>
      <c r="MVK75" s="1454"/>
      <c r="MVL75" s="666"/>
      <c r="MVM75" s="666"/>
      <c r="MVN75" s="666"/>
      <c r="MVO75" s="1455"/>
      <c r="MVP75" s="666"/>
      <c r="MVQ75" s="666"/>
      <c r="MVR75" s="666"/>
      <c r="MVS75" s="666"/>
      <c r="MVT75" s="666"/>
      <c r="MVU75" s="666"/>
      <c r="MVV75" s="666"/>
      <c r="MVW75" s="666"/>
      <c r="MVX75" s="666"/>
      <c r="MVY75" s="1453"/>
      <c r="MVZ75" s="1453"/>
      <c r="MWA75" s="1453"/>
      <c r="MWB75" s="1454"/>
      <c r="MWC75" s="666"/>
      <c r="MWD75" s="666"/>
      <c r="MWE75" s="666"/>
      <c r="MWF75" s="1455"/>
      <c r="MWG75" s="666"/>
      <c r="MWH75" s="666"/>
      <c r="MWI75" s="666"/>
      <c r="MWJ75" s="666"/>
      <c r="MWK75" s="666"/>
      <c r="MWL75" s="666"/>
      <c r="MWM75" s="666"/>
      <c r="MWN75" s="666"/>
      <c r="MWO75" s="666"/>
      <c r="MWP75" s="1453"/>
      <c r="MWQ75" s="1453"/>
      <c r="MWR75" s="1453"/>
      <c r="MWS75" s="1454"/>
      <c r="MWT75" s="666"/>
      <c r="MWU75" s="666"/>
      <c r="MWV75" s="666"/>
      <c r="MWW75" s="1455"/>
      <c r="MWX75" s="666"/>
      <c r="MWY75" s="666"/>
      <c r="MWZ75" s="666"/>
      <c r="MXA75" s="666"/>
      <c r="MXB75" s="666"/>
      <c r="MXC75" s="666"/>
      <c r="MXD75" s="666"/>
      <c r="MXE75" s="666"/>
      <c r="MXF75" s="666"/>
      <c r="MXG75" s="1453"/>
      <c r="MXH75" s="1453"/>
      <c r="MXI75" s="1453"/>
      <c r="MXJ75" s="1454"/>
      <c r="MXK75" s="666"/>
      <c r="MXL75" s="666"/>
      <c r="MXM75" s="666"/>
      <c r="MXN75" s="1455"/>
      <c r="MXO75" s="666"/>
      <c r="MXP75" s="666"/>
      <c r="MXQ75" s="666"/>
      <c r="MXR75" s="666"/>
      <c r="MXS75" s="666"/>
      <c r="MXT75" s="666"/>
      <c r="MXU75" s="666"/>
      <c r="MXV75" s="666"/>
      <c r="MXW75" s="666"/>
      <c r="MXX75" s="1453"/>
      <c r="MXY75" s="1453"/>
      <c r="MXZ75" s="1453"/>
      <c r="MYA75" s="1454"/>
      <c r="MYB75" s="666"/>
      <c r="MYC75" s="666"/>
      <c r="MYD75" s="666"/>
      <c r="MYE75" s="1455"/>
      <c r="MYF75" s="666"/>
      <c r="MYG75" s="666"/>
      <c r="MYH75" s="666"/>
      <c r="MYI75" s="666"/>
      <c r="MYJ75" s="666"/>
      <c r="MYK75" s="666"/>
      <c r="MYL75" s="666"/>
      <c r="MYM75" s="666"/>
      <c r="MYN75" s="666"/>
      <c r="MYO75" s="1453"/>
      <c r="MYP75" s="1453"/>
      <c r="MYQ75" s="1453"/>
      <c r="MYR75" s="1454"/>
      <c r="MYS75" s="666"/>
      <c r="MYT75" s="666"/>
      <c r="MYU75" s="666"/>
      <c r="MYV75" s="1455"/>
      <c r="MYW75" s="666"/>
      <c r="MYX75" s="666"/>
      <c r="MYY75" s="666"/>
      <c r="MYZ75" s="666"/>
      <c r="MZA75" s="666"/>
      <c r="MZB75" s="666"/>
      <c r="MZC75" s="666"/>
      <c r="MZD75" s="666"/>
      <c r="MZE75" s="666"/>
      <c r="MZF75" s="1453"/>
      <c r="MZG75" s="1453"/>
      <c r="MZH75" s="1453"/>
      <c r="MZI75" s="1454"/>
      <c r="MZJ75" s="666"/>
      <c r="MZK75" s="666"/>
      <c r="MZL75" s="666"/>
      <c r="MZM75" s="1455"/>
      <c r="MZN75" s="666"/>
      <c r="MZO75" s="666"/>
      <c r="MZP75" s="666"/>
      <c r="MZQ75" s="666"/>
      <c r="MZR75" s="666"/>
      <c r="MZS75" s="666"/>
      <c r="MZT75" s="666"/>
      <c r="MZU75" s="666"/>
      <c r="MZV75" s="666"/>
      <c r="MZW75" s="1453"/>
      <c r="MZX75" s="1453"/>
      <c r="MZY75" s="1453"/>
      <c r="MZZ75" s="1454"/>
      <c r="NAA75" s="666"/>
      <c r="NAB75" s="666"/>
      <c r="NAC75" s="666"/>
      <c r="NAD75" s="1455"/>
      <c r="NAE75" s="666"/>
      <c r="NAF75" s="666"/>
      <c r="NAG75" s="666"/>
      <c r="NAH75" s="666"/>
      <c r="NAI75" s="666"/>
      <c r="NAJ75" s="666"/>
      <c r="NAK75" s="666"/>
      <c r="NAL75" s="666"/>
      <c r="NAM75" s="666"/>
      <c r="NAN75" s="1453"/>
      <c r="NAO75" s="1453"/>
      <c r="NAP75" s="1453"/>
      <c r="NAQ75" s="1454"/>
      <c r="NAR75" s="666"/>
      <c r="NAS75" s="666"/>
      <c r="NAT75" s="666"/>
      <c r="NAU75" s="1455"/>
      <c r="NAV75" s="666"/>
      <c r="NAW75" s="666"/>
      <c r="NAX75" s="666"/>
      <c r="NAY75" s="666"/>
      <c r="NAZ75" s="666"/>
      <c r="NBA75" s="666"/>
      <c r="NBB75" s="666"/>
      <c r="NBC75" s="666"/>
      <c r="NBD75" s="666"/>
      <c r="NBE75" s="1453"/>
      <c r="NBF75" s="1453"/>
      <c r="NBG75" s="1453"/>
      <c r="NBH75" s="1454"/>
      <c r="NBI75" s="666"/>
      <c r="NBJ75" s="666"/>
      <c r="NBK75" s="666"/>
      <c r="NBL75" s="1455"/>
      <c r="NBM75" s="666"/>
      <c r="NBN75" s="666"/>
      <c r="NBO75" s="666"/>
      <c r="NBP75" s="666"/>
      <c r="NBQ75" s="666"/>
      <c r="NBR75" s="666"/>
      <c r="NBS75" s="666"/>
      <c r="NBT75" s="666"/>
      <c r="NBU75" s="666"/>
      <c r="NBV75" s="1453"/>
      <c r="NBW75" s="1453"/>
      <c r="NBX75" s="1453"/>
      <c r="NBY75" s="1454"/>
      <c r="NBZ75" s="666"/>
      <c r="NCA75" s="666"/>
      <c r="NCB75" s="666"/>
      <c r="NCC75" s="1455"/>
      <c r="NCD75" s="666"/>
      <c r="NCE75" s="666"/>
      <c r="NCF75" s="666"/>
      <c r="NCG75" s="666"/>
      <c r="NCH75" s="666"/>
      <c r="NCI75" s="666"/>
      <c r="NCJ75" s="666"/>
      <c r="NCK75" s="666"/>
      <c r="NCL75" s="666"/>
      <c r="NCM75" s="1453"/>
      <c r="NCN75" s="1453"/>
      <c r="NCO75" s="1453"/>
      <c r="NCP75" s="1454"/>
      <c r="NCQ75" s="666"/>
      <c r="NCR75" s="666"/>
      <c r="NCS75" s="666"/>
      <c r="NCT75" s="1455"/>
      <c r="NCU75" s="666"/>
      <c r="NCV75" s="666"/>
      <c r="NCW75" s="666"/>
      <c r="NCX75" s="666"/>
      <c r="NCY75" s="666"/>
      <c r="NCZ75" s="666"/>
      <c r="NDA75" s="666"/>
      <c r="NDB75" s="666"/>
      <c r="NDC75" s="666"/>
      <c r="NDD75" s="1453"/>
      <c r="NDE75" s="1453"/>
      <c r="NDF75" s="1453"/>
      <c r="NDG75" s="1454"/>
      <c r="NDH75" s="666"/>
      <c r="NDI75" s="666"/>
      <c r="NDJ75" s="666"/>
      <c r="NDK75" s="1455"/>
      <c r="NDL75" s="666"/>
      <c r="NDM75" s="666"/>
      <c r="NDN75" s="666"/>
      <c r="NDO75" s="666"/>
      <c r="NDP75" s="666"/>
      <c r="NDQ75" s="666"/>
      <c r="NDR75" s="666"/>
      <c r="NDS75" s="666"/>
      <c r="NDT75" s="666"/>
      <c r="NDU75" s="1453"/>
      <c r="NDV75" s="1453"/>
      <c r="NDW75" s="1453"/>
      <c r="NDX75" s="1454"/>
      <c r="NDY75" s="666"/>
      <c r="NDZ75" s="666"/>
      <c r="NEA75" s="666"/>
      <c r="NEB75" s="1455"/>
      <c r="NEC75" s="666"/>
      <c r="NED75" s="666"/>
      <c r="NEE75" s="666"/>
      <c r="NEF75" s="666"/>
      <c r="NEG75" s="666"/>
      <c r="NEH75" s="666"/>
      <c r="NEI75" s="666"/>
      <c r="NEJ75" s="666"/>
      <c r="NEK75" s="666"/>
      <c r="NEL75" s="1453"/>
      <c r="NEM75" s="1453"/>
      <c r="NEN75" s="1453"/>
      <c r="NEO75" s="1454"/>
      <c r="NEP75" s="666"/>
      <c r="NEQ75" s="666"/>
      <c r="NER75" s="666"/>
      <c r="NES75" s="1455"/>
      <c r="NET75" s="666"/>
      <c r="NEU75" s="666"/>
      <c r="NEV75" s="666"/>
      <c r="NEW75" s="666"/>
      <c r="NEX75" s="666"/>
      <c r="NEY75" s="666"/>
      <c r="NEZ75" s="666"/>
      <c r="NFA75" s="666"/>
      <c r="NFB75" s="666"/>
      <c r="NFC75" s="1453"/>
      <c r="NFD75" s="1453"/>
      <c r="NFE75" s="1453"/>
      <c r="NFF75" s="1454"/>
      <c r="NFG75" s="666"/>
      <c r="NFH75" s="666"/>
      <c r="NFI75" s="666"/>
      <c r="NFJ75" s="1455"/>
      <c r="NFK75" s="666"/>
      <c r="NFL75" s="666"/>
      <c r="NFM75" s="666"/>
      <c r="NFN75" s="666"/>
      <c r="NFO75" s="666"/>
      <c r="NFP75" s="666"/>
      <c r="NFQ75" s="666"/>
      <c r="NFR75" s="666"/>
      <c r="NFS75" s="666"/>
      <c r="NFT75" s="1453"/>
      <c r="NFU75" s="1453"/>
      <c r="NFV75" s="1453"/>
      <c r="NFW75" s="1454"/>
      <c r="NFX75" s="666"/>
      <c r="NFY75" s="666"/>
      <c r="NFZ75" s="666"/>
      <c r="NGA75" s="1455"/>
      <c r="NGB75" s="666"/>
      <c r="NGC75" s="666"/>
      <c r="NGD75" s="666"/>
      <c r="NGE75" s="666"/>
      <c r="NGF75" s="666"/>
      <c r="NGG75" s="666"/>
      <c r="NGH75" s="666"/>
      <c r="NGI75" s="666"/>
      <c r="NGJ75" s="666"/>
      <c r="NGK75" s="1453"/>
      <c r="NGL75" s="1453"/>
      <c r="NGM75" s="1453"/>
      <c r="NGN75" s="1454"/>
      <c r="NGO75" s="666"/>
      <c r="NGP75" s="666"/>
      <c r="NGQ75" s="666"/>
      <c r="NGR75" s="1455"/>
      <c r="NGS75" s="666"/>
      <c r="NGT75" s="666"/>
      <c r="NGU75" s="666"/>
      <c r="NGV75" s="666"/>
      <c r="NGW75" s="666"/>
      <c r="NGX75" s="666"/>
      <c r="NGY75" s="666"/>
      <c r="NGZ75" s="666"/>
      <c r="NHA75" s="666"/>
      <c r="NHB75" s="1453"/>
      <c r="NHC75" s="1453"/>
      <c r="NHD75" s="1453"/>
      <c r="NHE75" s="1454"/>
      <c r="NHF75" s="666"/>
      <c r="NHG75" s="666"/>
      <c r="NHH75" s="666"/>
      <c r="NHI75" s="1455"/>
      <c r="NHJ75" s="666"/>
      <c r="NHK75" s="666"/>
      <c r="NHL75" s="666"/>
      <c r="NHM75" s="666"/>
      <c r="NHN75" s="666"/>
      <c r="NHO75" s="666"/>
      <c r="NHP75" s="666"/>
      <c r="NHQ75" s="666"/>
      <c r="NHR75" s="666"/>
      <c r="NHS75" s="1453"/>
      <c r="NHT75" s="1453"/>
      <c r="NHU75" s="1453"/>
      <c r="NHV75" s="1454"/>
      <c r="NHW75" s="666"/>
      <c r="NHX75" s="666"/>
      <c r="NHY75" s="666"/>
      <c r="NHZ75" s="1455"/>
      <c r="NIA75" s="666"/>
      <c r="NIB75" s="666"/>
      <c r="NIC75" s="666"/>
      <c r="NID75" s="666"/>
      <c r="NIE75" s="666"/>
      <c r="NIF75" s="666"/>
      <c r="NIG75" s="666"/>
      <c r="NIH75" s="666"/>
      <c r="NII75" s="666"/>
      <c r="NIJ75" s="1453"/>
      <c r="NIK75" s="1453"/>
      <c r="NIL75" s="1453"/>
      <c r="NIM75" s="1454"/>
      <c r="NIN75" s="666"/>
      <c r="NIO75" s="666"/>
      <c r="NIP75" s="666"/>
      <c r="NIQ75" s="1455"/>
      <c r="NIR75" s="666"/>
      <c r="NIS75" s="666"/>
      <c r="NIT75" s="666"/>
      <c r="NIU75" s="666"/>
      <c r="NIV75" s="666"/>
      <c r="NIW75" s="666"/>
      <c r="NIX75" s="666"/>
      <c r="NIY75" s="666"/>
      <c r="NIZ75" s="666"/>
      <c r="NJA75" s="1453"/>
      <c r="NJB75" s="1453"/>
      <c r="NJC75" s="1453"/>
      <c r="NJD75" s="1454"/>
      <c r="NJE75" s="666"/>
      <c r="NJF75" s="666"/>
      <c r="NJG75" s="666"/>
      <c r="NJH75" s="1455"/>
      <c r="NJI75" s="666"/>
      <c r="NJJ75" s="666"/>
      <c r="NJK75" s="666"/>
      <c r="NJL75" s="666"/>
      <c r="NJM75" s="666"/>
      <c r="NJN75" s="666"/>
      <c r="NJO75" s="666"/>
      <c r="NJP75" s="666"/>
      <c r="NJQ75" s="666"/>
      <c r="NJR75" s="1453"/>
      <c r="NJS75" s="1453"/>
      <c r="NJT75" s="1453"/>
      <c r="NJU75" s="1454"/>
      <c r="NJV75" s="666"/>
      <c r="NJW75" s="666"/>
      <c r="NJX75" s="666"/>
      <c r="NJY75" s="1455"/>
      <c r="NJZ75" s="666"/>
      <c r="NKA75" s="666"/>
      <c r="NKB75" s="666"/>
      <c r="NKC75" s="666"/>
      <c r="NKD75" s="666"/>
      <c r="NKE75" s="666"/>
      <c r="NKF75" s="666"/>
      <c r="NKG75" s="666"/>
      <c r="NKH75" s="666"/>
      <c r="NKI75" s="1453"/>
      <c r="NKJ75" s="1453"/>
      <c r="NKK75" s="1453"/>
      <c r="NKL75" s="1454"/>
      <c r="NKM75" s="666"/>
      <c r="NKN75" s="666"/>
      <c r="NKO75" s="666"/>
      <c r="NKP75" s="1455"/>
      <c r="NKQ75" s="666"/>
      <c r="NKR75" s="666"/>
      <c r="NKS75" s="666"/>
      <c r="NKT75" s="666"/>
      <c r="NKU75" s="666"/>
      <c r="NKV75" s="666"/>
      <c r="NKW75" s="666"/>
      <c r="NKX75" s="666"/>
      <c r="NKY75" s="666"/>
      <c r="NKZ75" s="1453"/>
      <c r="NLA75" s="1453"/>
      <c r="NLB75" s="1453"/>
      <c r="NLC75" s="1454"/>
      <c r="NLD75" s="666"/>
      <c r="NLE75" s="666"/>
      <c r="NLF75" s="666"/>
      <c r="NLG75" s="1455"/>
      <c r="NLH75" s="666"/>
      <c r="NLI75" s="666"/>
      <c r="NLJ75" s="666"/>
      <c r="NLK75" s="666"/>
      <c r="NLL75" s="666"/>
      <c r="NLM75" s="666"/>
      <c r="NLN75" s="666"/>
      <c r="NLO75" s="666"/>
      <c r="NLP75" s="666"/>
      <c r="NLQ75" s="1453"/>
      <c r="NLR75" s="1453"/>
      <c r="NLS75" s="1453"/>
      <c r="NLT75" s="1454"/>
      <c r="NLU75" s="666"/>
      <c r="NLV75" s="666"/>
      <c r="NLW75" s="666"/>
      <c r="NLX75" s="1455"/>
      <c r="NLY75" s="666"/>
      <c r="NLZ75" s="666"/>
      <c r="NMA75" s="666"/>
      <c r="NMB75" s="666"/>
      <c r="NMC75" s="666"/>
      <c r="NMD75" s="666"/>
      <c r="NME75" s="666"/>
      <c r="NMF75" s="666"/>
      <c r="NMG75" s="666"/>
      <c r="NMH75" s="1453"/>
      <c r="NMI75" s="1453"/>
      <c r="NMJ75" s="1453"/>
      <c r="NMK75" s="1454"/>
      <c r="NML75" s="666"/>
      <c r="NMM75" s="666"/>
      <c r="NMN75" s="666"/>
      <c r="NMO75" s="1455"/>
      <c r="NMP75" s="666"/>
      <c r="NMQ75" s="666"/>
      <c r="NMR75" s="666"/>
      <c r="NMS75" s="666"/>
      <c r="NMT75" s="666"/>
      <c r="NMU75" s="666"/>
      <c r="NMV75" s="666"/>
      <c r="NMW75" s="666"/>
      <c r="NMX75" s="666"/>
      <c r="NMY75" s="1453"/>
      <c r="NMZ75" s="1453"/>
      <c r="NNA75" s="1453"/>
      <c r="NNB75" s="1454"/>
      <c r="NNC75" s="666"/>
      <c r="NND75" s="666"/>
      <c r="NNE75" s="666"/>
      <c r="NNF75" s="1455"/>
      <c r="NNG75" s="666"/>
      <c r="NNH75" s="666"/>
      <c r="NNI75" s="666"/>
      <c r="NNJ75" s="666"/>
      <c r="NNK75" s="666"/>
      <c r="NNL75" s="666"/>
      <c r="NNM75" s="666"/>
      <c r="NNN75" s="666"/>
      <c r="NNO75" s="666"/>
      <c r="NNP75" s="1453"/>
      <c r="NNQ75" s="1453"/>
      <c r="NNR75" s="1453"/>
      <c r="NNS75" s="1454"/>
      <c r="NNT75" s="666"/>
      <c r="NNU75" s="666"/>
      <c r="NNV75" s="666"/>
      <c r="NNW75" s="1455"/>
      <c r="NNX75" s="666"/>
      <c r="NNY75" s="666"/>
      <c r="NNZ75" s="666"/>
      <c r="NOA75" s="666"/>
      <c r="NOB75" s="666"/>
      <c r="NOC75" s="666"/>
      <c r="NOD75" s="666"/>
      <c r="NOE75" s="666"/>
      <c r="NOF75" s="666"/>
      <c r="NOG75" s="1453"/>
      <c r="NOH75" s="1453"/>
      <c r="NOI75" s="1453"/>
      <c r="NOJ75" s="1454"/>
      <c r="NOK75" s="666"/>
      <c r="NOL75" s="666"/>
      <c r="NOM75" s="666"/>
      <c r="NON75" s="1455"/>
      <c r="NOO75" s="666"/>
      <c r="NOP75" s="666"/>
      <c r="NOQ75" s="666"/>
      <c r="NOR75" s="666"/>
      <c r="NOS75" s="666"/>
      <c r="NOT75" s="666"/>
      <c r="NOU75" s="666"/>
      <c r="NOV75" s="666"/>
      <c r="NOW75" s="666"/>
      <c r="NOX75" s="1453"/>
      <c r="NOY75" s="1453"/>
      <c r="NOZ75" s="1453"/>
      <c r="NPA75" s="1454"/>
      <c r="NPB75" s="666"/>
      <c r="NPC75" s="666"/>
      <c r="NPD75" s="666"/>
      <c r="NPE75" s="1455"/>
      <c r="NPF75" s="666"/>
      <c r="NPG75" s="666"/>
      <c r="NPH75" s="666"/>
      <c r="NPI75" s="666"/>
      <c r="NPJ75" s="666"/>
      <c r="NPK75" s="666"/>
      <c r="NPL75" s="666"/>
      <c r="NPM75" s="666"/>
      <c r="NPN75" s="666"/>
      <c r="NPO75" s="1453"/>
      <c r="NPP75" s="1453"/>
      <c r="NPQ75" s="1453"/>
      <c r="NPR75" s="1454"/>
      <c r="NPS75" s="666"/>
      <c r="NPT75" s="666"/>
      <c r="NPU75" s="666"/>
      <c r="NPV75" s="1455"/>
      <c r="NPW75" s="666"/>
      <c r="NPX75" s="666"/>
      <c r="NPY75" s="666"/>
      <c r="NPZ75" s="666"/>
      <c r="NQA75" s="666"/>
      <c r="NQB75" s="666"/>
      <c r="NQC75" s="666"/>
      <c r="NQD75" s="666"/>
      <c r="NQE75" s="666"/>
      <c r="NQF75" s="1453"/>
      <c r="NQG75" s="1453"/>
      <c r="NQH75" s="1453"/>
      <c r="NQI75" s="1454"/>
      <c r="NQJ75" s="666"/>
      <c r="NQK75" s="666"/>
      <c r="NQL75" s="666"/>
      <c r="NQM75" s="1455"/>
      <c r="NQN75" s="666"/>
      <c r="NQO75" s="666"/>
      <c r="NQP75" s="666"/>
      <c r="NQQ75" s="666"/>
      <c r="NQR75" s="666"/>
      <c r="NQS75" s="666"/>
      <c r="NQT75" s="666"/>
      <c r="NQU75" s="666"/>
      <c r="NQV75" s="666"/>
      <c r="NQW75" s="1453"/>
      <c r="NQX75" s="1453"/>
      <c r="NQY75" s="1453"/>
      <c r="NQZ75" s="1454"/>
      <c r="NRA75" s="666"/>
      <c r="NRB75" s="666"/>
      <c r="NRC75" s="666"/>
      <c r="NRD75" s="1455"/>
      <c r="NRE75" s="666"/>
      <c r="NRF75" s="666"/>
      <c r="NRG75" s="666"/>
      <c r="NRH75" s="666"/>
      <c r="NRI75" s="666"/>
      <c r="NRJ75" s="666"/>
      <c r="NRK75" s="666"/>
      <c r="NRL75" s="666"/>
      <c r="NRM75" s="666"/>
      <c r="NRN75" s="1453"/>
      <c r="NRO75" s="1453"/>
      <c r="NRP75" s="1453"/>
      <c r="NRQ75" s="1454"/>
      <c r="NRR75" s="666"/>
      <c r="NRS75" s="666"/>
      <c r="NRT75" s="666"/>
      <c r="NRU75" s="1455"/>
      <c r="NRV75" s="666"/>
      <c r="NRW75" s="666"/>
      <c r="NRX75" s="666"/>
      <c r="NRY75" s="666"/>
      <c r="NRZ75" s="666"/>
      <c r="NSA75" s="666"/>
      <c r="NSB75" s="666"/>
      <c r="NSC75" s="666"/>
      <c r="NSD75" s="666"/>
      <c r="NSE75" s="1453"/>
      <c r="NSF75" s="1453"/>
      <c r="NSG75" s="1453"/>
      <c r="NSH75" s="1454"/>
      <c r="NSI75" s="666"/>
      <c r="NSJ75" s="666"/>
      <c r="NSK75" s="666"/>
      <c r="NSL75" s="1455"/>
      <c r="NSM75" s="666"/>
      <c r="NSN75" s="666"/>
      <c r="NSO75" s="666"/>
      <c r="NSP75" s="666"/>
      <c r="NSQ75" s="666"/>
      <c r="NSR75" s="666"/>
      <c r="NSS75" s="666"/>
      <c r="NST75" s="666"/>
      <c r="NSU75" s="666"/>
      <c r="NSV75" s="1453"/>
      <c r="NSW75" s="1453"/>
      <c r="NSX75" s="1453"/>
      <c r="NSY75" s="1454"/>
      <c r="NSZ75" s="666"/>
      <c r="NTA75" s="666"/>
      <c r="NTB75" s="666"/>
      <c r="NTC75" s="1455"/>
      <c r="NTD75" s="666"/>
      <c r="NTE75" s="666"/>
      <c r="NTF75" s="666"/>
      <c r="NTG75" s="666"/>
      <c r="NTH75" s="666"/>
      <c r="NTI75" s="666"/>
      <c r="NTJ75" s="666"/>
      <c r="NTK75" s="666"/>
      <c r="NTL75" s="666"/>
      <c r="NTM75" s="1453"/>
      <c r="NTN75" s="1453"/>
      <c r="NTO75" s="1453"/>
      <c r="NTP75" s="1454"/>
      <c r="NTQ75" s="666"/>
      <c r="NTR75" s="666"/>
      <c r="NTS75" s="666"/>
      <c r="NTT75" s="1455"/>
      <c r="NTU75" s="666"/>
      <c r="NTV75" s="666"/>
      <c r="NTW75" s="666"/>
      <c r="NTX75" s="666"/>
      <c r="NTY75" s="666"/>
      <c r="NTZ75" s="666"/>
      <c r="NUA75" s="666"/>
      <c r="NUB75" s="666"/>
      <c r="NUC75" s="666"/>
      <c r="NUD75" s="1453"/>
      <c r="NUE75" s="1453"/>
      <c r="NUF75" s="1453"/>
      <c r="NUG75" s="1454"/>
      <c r="NUH75" s="666"/>
      <c r="NUI75" s="666"/>
      <c r="NUJ75" s="666"/>
      <c r="NUK75" s="1455"/>
      <c r="NUL75" s="666"/>
      <c r="NUM75" s="666"/>
      <c r="NUN75" s="666"/>
      <c r="NUO75" s="666"/>
      <c r="NUP75" s="666"/>
      <c r="NUQ75" s="666"/>
      <c r="NUR75" s="666"/>
      <c r="NUS75" s="666"/>
      <c r="NUT75" s="666"/>
      <c r="NUU75" s="1453"/>
      <c r="NUV75" s="1453"/>
      <c r="NUW75" s="1453"/>
      <c r="NUX75" s="1454"/>
      <c r="NUY75" s="666"/>
      <c r="NUZ75" s="666"/>
      <c r="NVA75" s="666"/>
      <c r="NVB75" s="1455"/>
      <c r="NVC75" s="666"/>
      <c r="NVD75" s="666"/>
      <c r="NVE75" s="666"/>
      <c r="NVF75" s="666"/>
      <c r="NVG75" s="666"/>
      <c r="NVH75" s="666"/>
      <c r="NVI75" s="666"/>
      <c r="NVJ75" s="666"/>
      <c r="NVK75" s="666"/>
      <c r="NVL75" s="1453"/>
      <c r="NVM75" s="1453"/>
      <c r="NVN75" s="1453"/>
      <c r="NVO75" s="1454"/>
      <c r="NVP75" s="666"/>
      <c r="NVQ75" s="666"/>
      <c r="NVR75" s="666"/>
      <c r="NVS75" s="1455"/>
      <c r="NVT75" s="666"/>
      <c r="NVU75" s="666"/>
      <c r="NVV75" s="666"/>
      <c r="NVW75" s="666"/>
      <c r="NVX75" s="666"/>
      <c r="NVY75" s="666"/>
      <c r="NVZ75" s="666"/>
      <c r="NWA75" s="666"/>
      <c r="NWB75" s="666"/>
      <c r="NWC75" s="1453"/>
      <c r="NWD75" s="1453"/>
      <c r="NWE75" s="1453"/>
      <c r="NWF75" s="1454"/>
      <c r="NWG75" s="666"/>
      <c r="NWH75" s="666"/>
      <c r="NWI75" s="666"/>
      <c r="NWJ75" s="1455"/>
      <c r="NWK75" s="666"/>
      <c r="NWL75" s="666"/>
      <c r="NWM75" s="666"/>
      <c r="NWN75" s="666"/>
      <c r="NWO75" s="666"/>
      <c r="NWP75" s="666"/>
      <c r="NWQ75" s="666"/>
      <c r="NWR75" s="666"/>
      <c r="NWS75" s="666"/>
      <c r="NWT75" s="1453"/>
      <c r="NWU75" s="1453"/>
      <c r="NWV75" s="1453"/>
      <c r="NWW75" s="1454"/>
      <c r="NWX75" s="666"/>
      <c r="NWY75" s="666"/>
      <c r="NWZ75" s="666"/>
      <c r="NXA75" s="1455"/>
      <c r="NXB75" s="666"/>
      <c r="NXC75" s="666"/>
      <c r="NXD75" s="666"/>
      <c r="NXE75" s="666"/>
      <c r="NXF75" s="666"/>
      <c r="NXG75" s="666"/>
      <c r="NXH75" s="666"/>
      <c r="NXI75" s="666"/>
      <c r="NXJ75" s="666"/>
      <c r="NXK75" s="1453"/>
      <c r="NXL75" s="1453"/>
      <c r="NXM75" s="1453"/>
      <c r="NXN75" s="1454"/>
      <c r="NXO75" s="666"/>
      <c r="NXP75" s="666"/>
      <c r="NXQ75" s="666"/>
      <c r="NXR75" s="1455"/>
      <c r="NXS75" s="666"/>
      <c r="NXT75" s="666"/>
      <c r="NXU75" s="666"/>
      <c r="NXV75" s="666"/>
      <c r="NXW75" s="666"/>
      <c r="NXX75" s="666"/>
      <c r="NXY75" s="666"/>
      <c r="NXZ75" s="666"/>
      <c r="NYA75" s="666"/>
      <c r="NYB75" s="1453"/>
      <c r="NYC75" s="1453"/>
      <c r="NYD75" s="1453"/>
      <c r="NYE75" s="1454"/>
      <c r="NYF75" s="666"/>
      <c r="NYG75" s="666"/>
      <c r="NYH75" s="666"/>
      <c r="NYI75" s="1455"/>
      <c r="NYJ75" s="666"/>
      <c r="NYK75" s="666"/>
      <c r="NYL75" s="666"/>
      <c r="NYM75" s="666"/>
      <c r="NYN75" s="666"/>
      <c r="NYO75" s="666"/>
      <c r="NYP75" s="666"/>
      <c r="NYQ75" s="666"/>
      <c r="NYR75" s="666"/>
      <c r="NYS75" s="1453"/>
      <c r="NYT75" s="1453"/>
      <c r="NYU75" s="1453"/>
      <c r="NYV75" s="1454"/>
      <c r="NYW75" s="666"/>
      <c r="NYX75" s="666"/>
      <c r="NYY75" s="666"/>
      <c r="NYZ75" s="1455"/>
      <c r="NZA75" s="666"/>
      <c r="NZB75" s="666"/>
      <c r="NZC75" s="666"/>
      <c r="NZD75" s="666"/>
      <c r="NZE75" s="666"/>
      <c r="NZF75" s="666"/>
      <c r="NZG75" s="666"/>
      <c r="NZH75" s="666"/>
      <c r="NZI75" s="666"/>
      <c r="NZJ75" s="1453"/>
      <c r="NZK75" s="1453"/>
      <c r="NZL75" s="1453"/>
      <c r="NZM75" s="1454"/>
      <c r="NZN75" s="666"/>
      <c r="NZO75" s="666"/>
      <c r="NZP75" s="666"/>
      <c r="NZQ75" s="1455"/>
      <c r="NZR75" s="666"/>
      <c r="NZS75" s="666"/>
      <c r="NZT75" s="666"/>
      <c r="NZU75" s="666"/>
      <c r="NZV75" s="666"/>
      <c r="NZW75" s="666"/>
      <c r="NZX75" s="666"/>
      <c r="NZY75" s="666"/>
      <c r="NZZ75" s="666"/>
      <c r="OAA75" s="1453"/>
      <c r="OAB75" s="1453"/>
      <c r="OAC75" s="1453"/>
      <c r="OAD75" s="1454"/>
      <c r="OAE75" s="666"/>
      <c r="OAF75" s="666"/>
      <c r="OAG75" s="666"/>
      <c r="OAH75" s="1455"/>
      <c r="OAI75" s="666"/>
      <c r="OAJ75" s="666"/>
      <c r="OAK75" s="666"/>
      <c r="OAL75" s="666"/>
      <c r="OAM75" s="666"/>
      <c r="OAN75" s="666"/>
      <c r="OAO75" s="666"/>
      <c r="OAP75" s="666"/>
      <c r="OAQ75" s="666"/>
      <c r="OAR75" s="1453"/>
      <c r="OAS75" s="1453"/>
      <c r="OAT75" s="1453"/>
      <c r="OAU75" s="1454"/>
      <c r="OAV75" s="666"/>
      <c r="OAW75" s="666"/>
      <c r="OAX75" s="666"/>
      <c r="OAY75" s="1455"/>
      <c r="OAZ75" s="666"/>
      <c r="OBA75" s="666"/>
      <c r="OBB75" s="666"/>
      <c r="OBC75" s="666"/>
      <c r="OBD75" s="666"/>
      <c r="OBE75" s="666"/>
      <c r="OBF75" s="666"/>
      <c r="OBG75" s="666"/>
      <c r="OBH75" s="666"/>
      <c r="OBI75" s="1453"/>
      <c r="OBJ75" s="1453"/>
      <c r="OBK75" s="1453"/>
      <c r="OBL75" s="1454"/>
      <c r="OBM75" s="666"/>
      <c r="OBN75" s="666"/>
      <c r="OBO75" s="666"/>
      <c r="OBP75" s="1455"/>
      <c r="OBQ75" s="666"/>
      <c r="OBR75" s="666"/>
      <c r="OBS75" s="666"/>
      <c r="OBT75" s="666"/>
      <c r="OBU75" s="666"/>
      <c r="OBV75" s="666"/>
      <c r="OBW75" s="666"/>
      <c r="OBX75" s="666"/>
      <c r="OBY75" s="666"/>
      <c r="OBZ75" s="1453"/>
      <c r="OCA75" s="1453"/>
      <c r="OCB75" s="1453"/>
      <c r="OCC75" s="1454"/>
      <c r="OCD75" s="666"/>
      <c r="OCE75" s="666"/>
      <c r="OCF75" s="666"/>
      <c r="OCG75" s="1455"/>
      <c r="OCH75" s="666"/>
      <c r="OCI75" s="666"/>
      <c r="OCJ75" s="666"/>
      <c r="OCK75" s="666"/>
      <c r="OCL75" s="666"/>
      <c r="OCM75" s="666"/>
      <c r="OCN75" s="666"/>
      <c r="OCO75" s="666"/>
      <c r="OCP75" s="666"/>
      <c r="OCQ75" s="1453"/>
      <c r="OCR75" s="1453"/>
      <c r="OCS75" s="1453"/>
      <c r="OCT75" s="1454"/>
      <c r="OCU75" s="666"/>
      <c r="OCV75" s="666"/>
      <c r="OCW75" s="666"/>
      <c r="OCX75" s="1455"/>
      <c r="OCY75" s="666"/>
      <c r="OCZ75" s="666"/>
      <c r="ODA75" s="666"/>
      <c r="ODB75" s="666"/>
      <c r="ODC75" s="666"/>
      <c r="ODD75" s="666"/>
      <c r="ODE75" s="666"/>
      <c r="ODF75" s="666"/>
      <c r="ODG75" s="666"/>
      <c r="ODH75" s="1453"/>
      <c r="ODI75" s="1453"/>
      <c r="ODJ75" s="1453"/>
      <c r="ODK75" s="1454"/>
      <c r="ODL75" s="666"/>
      <c r="ODM75" s="666"/>
      <c r="ODN75" s="666"/>
      <c r="ODO75" s="1455"/>
      <c r="ODP75" s="666"/>
      <c r="ODQ75" s="666"/>
      <c r="ODR75" s="666"/>
      <c r="ODS75" s="666"/>
      <c r="ODT75" s="666"/>
      <c r="ODU75" s="666"/>
      <c r="ODV75" s="666"/>
      <c r="ODW75" s="666"/>
      <c r="ODX75" s="666"/>
      <c r="ODY75" s="1453"/>
      <c r="ODZ75" s="1453"/>
      <c r="OEA75" s="1453"/>
      <c r="OEB75" s="1454"/>
      <c r="OEC75" s="666"/>
      <c r="OED75" s="666"/>
      <c r="OEE75" s="666"/>
      <c r="OEF75" s="1455"/>
      <c r="OEG75" s="666"/>
      <c r="OEH75" s="666"/>
      <c r="OEI75" s="666"/>
      <c r="OEJ75" s="666"/>
      <c r="OEK75" s="666"/>
      <c r="OEL75" s="666"/>
      <c r="OEM75" s="666"/>
      <c r="OEN75" s="666"/>
      <c r="OEO75" s="666"/>
      <c r="OEP75" s="1453"/>
      <c r="OEQ75" s="1453"/>
      <c r="OER75" s="1453"/>
      <c r="OES75" s="1454"/>
      <c r="OET75" s="666"/>
      <c r="OEU75" s="666"/>
      <c r="OEV75" s="666"/>
      <c r="OEW75" s="1455"/>
      <c r="OEX75" s="666"/>
      <c r="OEY75" s="666"/>
      <c r="OEZ75" s="666"/>
      <c r="OFA75" s="666"/>
      <c r="OFB75" s="666"/>
      <c r="OFC75" s="666"/>
      <c r="OFD75" s="666"/>
      <c r="OFE75" s="666"/>
      <c r="OFF75" s="666"/>
      <c r="OFG75" s="1453"/>
      <c r="OFH75" s="1453"/>
      <c r="OFI75" s="1453"/>
      <c r="OFJ75" s="1454"/>
      <c r="OFK75" s="666"/>
      <c r="OFL75" s="666"/>
      <c r="OFM75" s="666"/>
      <c r="OFN75" s="1455"/>
      <c r="OFO75" s="666"/>
      <c r="OFP75" s="666"/>
      <c r="OFQ75" s="666"/>
      <c r="OFR75" s="666"/>
      <c r="OFS75" s="666"/>
      <c r="OFT75" s="666"/>
      <c r="OFU75" s="666"/>
      <c r="OFV75" s="666"/>
      <c r="OFW75" s="666"/>
      <c r="OFX75" s="1453"/>
      <c r="OFY75" s="1453"/>
      <c r="OFZ75" s="1453"/>
      <c r="OGA75" s="1454"/>
      <c r="OGB75" s="666"/>
      <c r="OGC75" s="666"/>
      <c r="OGD75" s="666"/>
      <c r="OGE75" s="1455"/>
      <c r="OGF75" s="666"/>
      <c r="OGG75" s="666"/>
      <c r="OGH75" s="666"/>
      <c r="OGI75" s="666"/>
      <c r="OGJ75" s="666"/>
      <c r="OGK75" s="666"/>
      <c r="OGL75" s="666"/>
      <c r="OGM75" s="666"/>
      <c r="OGN75" s="666"/>
      <c r="OGO75" s="1453"/>
      <c r="OGP75" s="1453"/>
      <c r="OGQ75" s="1453"/>
      <c r="OGR75" s="1454"/>
      <c r="OGS75" s="666"/>
      <c r="OGT75" s="666"/>
      <c r="OGU75" s="666"/>
      <c r="OGV75" s="1455"/>
      <c r="OGW75" s="666"/>
      <c r="OGX75" s="666"/>
      <c r="OGY75" s="666"/>
      <c r="OGZ75" s="666"/>
      <c r="OHA75" s="666"/>
      <c r="OHB75" s="666"/>
      <c r="OHC75" s="666"/>
      <c r="OHD75" s="666"/>
      <c r="OHE75" s="666"/>
      <c r="OHF75" s="1453"/>
      <c r="OHG75" s="1453"/>
      <c r="OHH75" s="1453"/>
      <c r="OHI75" s="1454"/>
      <c r="OHJ75" s="666"/>
      <c r="OHK75" s="666"/>
      <c r="OHL75" s="666"/>
      <c r="OHM75" s="1455"/>
      <c r="OHN75" s="666"/>
      <c r="OHO75" s="666"/>
      <c r="OHP75" s="666"/>
      <c r="OHQ75" s="666"/>
      <c r="OHR75" s="666"/>
      <c r="OHS75" s="666"/>
      <c r="OHT75" s="666"/>
      <c r="OHU75" s="666"/>
      <c r="OHV75" s="666"/>
      <c r="OHW75" s="1453"/>
      <c r="OHX75" s="1453"/>
      <c r="OHY75" s="1453"/>
      <c r="OHZ75" s="1454"/>
      <c r="OIA75" s="666"/>
      <c r="OIB75" s="666"/>
      <c r="OIC75" s="666"/>
      <c r="OID75" s="1455"/>
      <c r="OIE75" s="666"/>
      <c r="OIF75" s="666"/>
      <c r="OIG75" s="666"/>
      <c r="OIH75" s="666"/>
      <c r="OII75" s="666"/>
      <c r="OIJ75" s="666"/>
      <c r="OIK75" s="666"/>
      <c r="OIL75" s="666"/>
      <c r="OIM75" s="666"/>
      <c r="OIN75" s="1453"/>
      <c r="OIO75" s="1453"/>
      <c r="OIP75" s="1453"/>
      <c r="OIQ75" s="1454"/>
      <c r="OIR75" s="666"/>
      <c r="OIS75" s="666"/>
      <c r="OIT75" s="666"/>
      <c r="OIU75" s="1455"/>
      <c r="OIV75" s="666"/>
      <c r="OIW75" s="666"/>
      <c r="OIX75" s="666"/>
      <c r="OIY75" s="666"/>
      <c r="OIZ75" s="666"/>
      <c r="OJA75" s="666"/>
      <c r="OJB75" s="666"/>
      <c r="OJC75" s="666"/>
      <c r="OJD75" s="666"/>
      <c r="OJE75" s="1453"/>
      <c r="OJF75" s="1453"/>
      <c r="OJG75" s="1453"/>
      <c r="OJH75" s="1454"/>
      <c r="OJI75" s="666"/>
      <c r="OJJ75" s="666"/>
      <c r="OJK75" s="666"/>
      <c r="OJL75" s="1455"/>
      <c r="OJM75" s="666"/>
      <c r="OJN75" s="666"/>
      <c r="OJO75" s="666"/>
      <c r="OJP75" s="666"/>
      <c r="OJQ75" s="666"/>
      <c r="OJR75" s="666"/>
      <c r="OJS75" s="666"/>
      <c r="OJT75" s="666"/>
      <c r="OJU75" s="666"/>
      <c r="OJV75" s="1453"/>
      <c r="OJW75" s="1453"/>
      <c r="OJX75" s="1453"/>
      <c r="OJY75" s="1454"/>
      <c r="OJZ75" s="666"/>
      <c r="OKA75" s="666"/>
      <c r="OKB75" s="666"/>
      <c r="OKC75" s="1455"/>
      <c r="OKD75" s="666"/>
      <c r="OKE75" s="666"/>
      <c r="OKF75" s="666"/>
      <c r="OKG75" s="666"/>
      <c r="OKH75" s="666"/>
      <c r="OKI75" s="666"/>
      <c r="OKJ75" s="666"/>
      <c r="OKK75" s="666"/>
      <c r="OKL75" s="666"/>
      <c r="OKM75" s="1453"/>
      <c r="OKN75" s="1453"/>
      <c r="OKO75" s="1453"/>
      <c r="OKP75" s="1454"/>
      <c r="OKQ75" s="666"/>
      <c r="OKR75" s="666"/>
      <c r="OKS75" s="666"/>
      <c r="OKT75" s="1455"/>
      <c r="OKU75" s="666"/>
      <c r="OKV75" s="666"/>
      <c r="OKW75" s="666"/>
      <c r="OKX75" s="666"/>
      <c r="OKY75" s="666"/>
      <c r="OKZ75" s="666"/>
      <c r="OLA75" s="666"/>
      <c r="OLB75" s="666"/>
      <c r="OLC75" s="666"/>
      <c r="OLD75" s="1453"/>
      <c r="OLE75" s="1453"/>
      <c r="OLF75" s="1453"/>
      <c r="OLG75" s="1454"/>
      <c r="OLH75" s="666"/>
      <c r="OLI75" s="666"/>
      <c r="OLJ75" s="666"/>
      <c r="OLK75" s="1455"/>
      <c r="OLL75" s="666"/>
      <c r="OLM75" s="666"/>
      <c r="OLN75" s="666"/>
      <c r="OLO75" s="666"/>
      <c r="OLP75" s="666"/>
      <c r="OLQ75" s="666"/>
      <c r="OLR75" s="666"/>
      <c r="OLS75" s="666"/>
      <c r="OLT75" s="666"/>
      <c r="OLU75" s="1453"/>
      <c r="OLV75" s="1453"/>
      <c r="OLW75" s="1453"/>
      <c r="OLX75" s="1454"/>
      <c r="OLY75" s="666"/>
      <c r="OLZ75" s="666"/>
      <c r="OMA75" s="666"/>
      <c r="OMB75" s="1455"/>
      <c r="OMC75" s="666"/>
      <c r="OMD75" s="666"/>
      <c r="OME75" s="666"/>
      <c r="OMF75" s="666"/>
      <c r="OMG75" s="666"/>
      <c r="OMH75" s="666"/>
      <c r="OMI75" s="666"/>
      <c r="OMJ75" s="666"/>
      <c r="OMK75" s="666"/>
      <c r="OML75" s="1453"/>
      <c r="OMM75" s="1453"/>
      <c r="OMN75" s="1453"/>
      <c r="OMO75" s="1454"/>
      <c r="OMP75" s="666"/>
      <c r="OMQ75" s="666"/>
      <c r="OMR75" s="666"/>
      <c r="OMS75" s="1455"/>
      <c r="OMT75" s="666"/>
      <c r="OMU75" s="666"/>
      <c r="OMV75" s="666"/>
      <c r="OMW75" s="666"/>
      <c r="OMX75" s="666"/>
      <c r="OMY75" s="666"/>
      <c r="OMZ75" s="666"/>
      <c r="ONA75" s="666"/>
      <c r="ONB75" s="666"/>
      <c r="ONC75" s="1453"/>
      <c r="OND75" s="1453"/>
      <c r="ONE75" s="1453"/>
      <c r="ONF75" s="1454"/>
      <c r="ONG75" s="666"/>
      <c r="ONH75" s="666"/>
      <c r="ONI75" s="666"/>
      <c r="ONJ75" s="1455"/>
      <c r="ONK75" s="666"/>
      <c r="ONL75" s="666"/>
      <c r="ONM75" s="666"/>
      <c r="ONN75" s="666"/>
      <c r="ONO75" s="666"/>
      <c r="ONP75" s="666"/>
      <c r="ONQ75" s="666"/>
      <c r="ONR75" s="666"/>
      <c r="ONS75" s="666"/>
      <c r="ONT75" s="1453"/>
      <c r="ONU75" s="1453"/>
      <c r="ONV75" s="1453"/>
      <c r="ONW75" s="1454"/>
      <c r="ONX75" s="666"/>
      <c r="ONY75" s="666"/>
      <c r="ONZ75" s="666"/>
      <c r="OOA75" s="1455"/>
      <c r="OOB75" s="666"/>
      <c r="OOC75" s="666"/>
      <c r="OOD75" s="666"/>
      <c r="OOE75" s="666"/>
      <c r="OOF75" s="666"/>
      <c r="OOG75" s="666"/>
      <c r="OOH75" s="666"/>
      <c r="OOI75" s="666"/>
      <c r="OOJ75" s="666"/>
      <c r="OOK75" s="1453"/>
      <c r="OOL75" s="1453"/>
      <c r="OOM75" s="1453"/>
      <c r="OON75" s="1454"/>
      <c r="OOO75" s="666"/>
      <c r="OOP75" s="666"/>
      <c r="OOQ75" s="666"/>
      <c r="OOR75" s="1455"/>
      <c r="OOS75" s="666"/>
      <c r="OOT75" s="666"/>
      <c r="OOU75" s="666"/>
      <c r="OOV75" s="666"/>
      <c r="OOW75" s="666"/>
      <c r="OOX75" s="666"/>
      <c r="OOY75" s="666"/>
      <c r="OOZ75" s="666"/>
      <c r="OPA75" s="666"/>
      <c r="OPB75" s="1453"/>
      <c r="OPC75" s="1453"/>
      <c r="OPD75" s="1453"/>
      <c r="OPE75" s="1454"/>
      <c r="OPF75" s="666"/>
      <c r="OPG75" s="666"/>
      <c r="OPH75" s="666"/>
      <c r="OPI75" s="1455"/>
      <c r="OPJ75" s="666"/>
      <c r="OPK75" s="666"/>
      <c r="OPL75" s="666"/>
      <c r="OPM75" s="666"/>
      <c r="OPN75" s="666"/>
      <c r="OPO75" s="666"/>
      <c r="OPP75" s="666"/>
      <c r="OPQ75" s="666"/>
      <c r="OPR75" s="666"/>
      <c r="OPS75" s="1453"/>
      <c r="OPT75" s="1453"/>
      <c r="OPU75" s="1453"/>
      <c r="OPV75" s="1454"/>
      <c r="OPW75" s="666"/>
      <c r="OPX75" s="666"/>
      <c r="OPY75" s="666"/>
      <c r="OPZ75" s="1455"/>
      <c r="OQA75" s="666"/>
      <c r="OQB75" s="666"/>
      <c r="OQC75" s="666"/>
      <c r="OQD75" s="666"/>
      <c r="OQE75" s="666"/>
      <c r="OQF75" s="666"/>
      <c r="OQG75" s="666"/>
      <c r="OQH75" s="666"/>
      <c r="OQI75" s="666"/>
      <c r="OQJ75" s="1453"/>
      <c r="OQK75" s="1453"/>
      <c r="OQL75" s="1453"/>
      <c r="OQM75" s="1454"/>
      <c r="OQN75" s="666"/>
      <c r="OQO75" s="666"/>
      <c r="OQP75" s="666"/>
      <c r="OQQ75" s="1455"/>
      <c r="OQR75" s="666"/>
      <c r="OQS75" s="666"/>
      <c r="OQT75" s="666"/>
      <c r="OQU75" s="666"/>
      <c r="OQV75" s="666"/>
      <c r="OQW75" s="666"/>
      <c r="OQX75" s="666"/>
      <c r="OQY75" s="666"/>
      <c r="OQZ75" s="666"/>
      <c r="ORA75" s="1453"/>
      <c r="ORB75" s="1453"/>
      <c r="ORC75" s="1453"/>
      <c r="ORD75" s="1454"/>
      <c r="ORE75" s="666"/>
      <c r="ORF75" s="666"/>
      <c r="ORG75" s="666"/>
      <c r="ORH75" s="1455"/>
      <c r="ORI75" s="666"/>
      <c r="ORJ75" s="666"/>
      <c r="ORK75" s="666"/>
      <c r="ORL75" s="666"/>
      <c r="ORM75" s="666"/>
      <c r="ORN75" s="666"/>
      <c r="ORO75" s="666"/>
      <c r="ORP75" s="666"/>
      <c r="ORQ75" s="666"/>
      <c r="ORR75" s="1453"/>
      <c r="ORS75" s="1453"/>
      <c r="ORT75" s="1453"/>
      <c r="ORU75" s="1454"/>
      <c r="ORV75" s="666"/>
      <c r="ORW75" s="666"/>
      <c r="ORX75" s="666"/>
      <c r="ORY75" s="1455"/>
      <c r="ORZ75" s="666"/>
      <c r="OSA75" s="666"/>
      <c r="OSB75" s="666"/>
      <c r="OSC75" s="666"/>
      <c r="OSD75" s="666"/>
      <c r="OSE75" s="666"/>
      <c r="OSF75" s="666"/>
      <c r="OSG75" s="666"/>
      <c r="OSH75" s="666"/>
      <c r="OSI75" s="1453"/>
      <c r="OSJ75" s="1453"/>
      <c r="OSK75" s="1453"/>
      <c r="OSL75" s="1454"/>
      <c r="OSM75" s="666"/>
      <c r="OSN75" s="666"/>
      <c r="OSO75" s="666"/>
      <c r="OSP75" s="1455"/>
      <c r="OSQ75" s="666"/>
      <c r="OSR75" s="666"/>
      <c r="OSS75" s="666"/>
      <c r="OST75" s="666"/>
      <c r="OSU75" s="666"/>
      <c r="OSV75" s="666"/>
      <c r="OSW75" s="666"/>
      <c r="OSX75" s="666"/>
      <c r="OSY75" s="666"/>
      <c r="OSZ75" s="1453"/>
      <c r="OTA75" s="1453"/>
      <c r="OTB75" s="1453"/>
      <c r="OTC75" s="1454"/>
      <c r="OTD75" s="666"/>
      <c r="OTE75" s="666"/>
      <c r="OTF75" s="666"/>
      <c r="OTG75" s="1455"/>
      <c r="OTH75" s="666"/>
      <c r="OTI75" s="666"/>
      <c r="OTJ75" s="666"/>
      <c r="OTK75" s="666"/>
      <c r="OTL75" s="666"/>
      <c r="OTM75" s="666"/>
      <c r="OTN75" s="666"/>
      <c r="OTO75" s="666"/>
      <c r="OTP75" s="666"/>
      <c r="OTQ75" s="1453"/>
      <c r="OTR75" s="1453"/>
      <c r="OTS75" s="1453"/>
      <c r="OTT75" s="1454"/>
      <c r="OTU75" s="666"/>
      <c r="OTV75" s="666"/>
      <c r="OTW75" s="666"/>
      <c r="OTX75" s="1455"/>
      <c r="OTY75" s="666"/>
      <c r="OTZ75" s="666"/>
      <c r="OUA75" s="666"/>
      <c r="OUB75" s="666"/>
      <c r="OUC75" s="666"/>
      <c r="OUD75" s="666"/>
      <c r="OUE75" s="666"/>
      <c r="OUF75" s="666"/>
      <c r="OUG75" s="666"/>
      <c r="OUH75" s="1453"/>
      <c r="OUI75" s="1453"/>
      <c r="OUJ75" s="1453"/>
      <c r="OUK75" s="1454"/>
      <c r="OUL75" s="666"/>
      <c r="OUM75" s="666"/>
      <c r="OUN75" s="666"/>
      <c r="OUO75" s="1455"/>
      <c r="OUP75" s="666"/>
      <c r="OUQ75" s="666"/>
      <c r="OUR75" s="666"/>
      <c r="OUS75" s="666"/>
      <c r="OUT75" s="666"/>
      <c r="OUU75" s="666"/>
      <c r="OUV75" s="666"/>
      <c r="OUW75" s="666"/>
      <c r="OUX75" s="666"/>
      <c r="OUY75" s="1453"/>
      <c r="OUZ75" s="1453"/>
      <c r="OVA75" s="1453"/>
      <c r="OVB75" s="1454"/>
      <c r="OVC75" s="666"/>
      <c r="OVD75" s="666"/>
      <c r="OVE75" s="666"/>
      <c r="OVF75" s="1455"/>
      <c r="OVG75" s="666"/>
      <c r="OVH75" s="666"/>
      <c r="OVI75" s="666"/>
      <c r="OVJ75" s="666"/>
      <c r="OVK75" s="666"/>
      <c r="OVL75" s="666"/>
      <c r="OVM75" s="666"/>
      <c r="OVN75" s="666"/>
      <c r="OVO75" s="666"/>
      <c r="OVP75" s="1453"/>
      <c r="OVQ75" s="1453"/>
      <c r="OVR75" s="1453"/>
      <c r="OVS75" s="1454"/>
      <c r="OVT75" s="666"/>
      <c r="OVU75" s="666"/>
      <c r="OVV75" s="666"/>
      <c r="OVW75" s="1455"/>
      <c r="OVX75" s="666"/>
      <c r="OVY75" s="666"/>
      <c r="OVZ75" s="666"/>
      <c r="OWA75" s="666"/>
      <c r="OWB75" s="666"/>
      <c r="OWC75" s="666"/>
      <c r="OWD75" s="666"/>
      <c r="OWE75" s="666"/>
      <c r="OWF75" s="666"/>
      <c r="OWG75" s="1453"/>
      <c r="OWH75" s="1453"/>
      <c r="OWI75" s="1453"/>
      <c r="OWJ75" s="1454"/>
      <c r="OWK75" s="666"/>
      <c r="OWL75" s="666"/>
      <c r="OWM75" s="666"/>
      <c r="OWN75" s="1455"/>
      <c r="OWO75" s="666"/>
      <c r="OWP75" s="666"/>
      <c r="OWQ75" s="666"/>
      <c r="OWR75" s="666"/>
      <c r="OWS75" s="666"/>
      <c r="OWT75" s="666"/>
      <c r="OWU75" s="666"/>
      <c r="OWV75" s="666"/>
      <c r="OWW75" s="666"/>
      <c r="OWX75" s="1453"/>
      <c r="OWY75" s="1453"/>
      <c r="OWZ75" s="1453"/>
      <c r="OXA75" s="1454"/>
      <c r="OXB75" s="666"/>
      <c r="OXC75" s="666"/>
      <c r="OXD75" s="666"/>
      <c r="OXE75" s="1455"/>
      <c r="OXF75" s="666"/>
      <c r="OXG75" s="666"/>
      <c r="OXH75" s="666"/>
      <c r="OXI75" s="666"/>
      <c r="OXJ75" s="666"/>
      <c r="OXK75" s="666"/>
      <c r="OXL75" s="666"/>
      <c r="OXM75" s="666"/>
      <c r="OXN75" s="666"/>
      <c r="OXO75" s="1453"/>
      <c r="OXP75" s="1453"/>
      <c r="OXQ75" s="1453"/>
      <c r="OXR75" s="1454"/>
      <c r="OXS75" s="666"/>
      <c r="OXT75" s="666"/>
      <c r="OXU75" s="666"/>
      <c r="OXV75" s="1455"/>
      <c r="OXW75" s="666"/>
      <c r="OXX75" s="666"/>
      <c r="OXY75" s="666"/>
      <c r="OXZ75" s="666"/>
      <c r="OYA75" s="666"/>
      <c r="OYB75" s="666"/>
      <c r="OYC75" s="666"/>
      <c r="OYD75" s="666"/>
      <c r="OYE75" s="666"/>
      <c r="OYF75" s="1453"/>
      <c r="OYG75" s="1453"/>
      <c r="OYH75" s="1453"/>
      <c r="OYI75" s="1454"/>
      <c r="OYJ75" s="666"/>
      <c r="OYK75" s="666"/>
      <c r="OYL75" s="666"/>
      <c r="OYM75" s="1455"/>
      <c r="OYN75" s="666"/>
      <c r="OYO75" s="666"/>
      <c r="OYP75" s="666"/>
      <c r="OYQ75" s="666"/>
      <c r="OYR75" s="666"/>
      <c r="OYS75" s="666"/>
      <c r="OYT75" s="666"/>
      <c r="OYU75" s="666"/>
      <c r="OYV75" s="666"/>
      <c r="OYW75" s="1453"/>
      <c r="OYX75" s="1453"/>
      <c r="OYY75" s="1453"/>
      <c r="OYZ75" s="1454"/>
      <c r="OZA75" s="666"/>
      <c r="OZB75" s="666"/>
      <c r="OZC75" s="666"/>
      <c r="OZD75" s="1455"/>
      <c r="OZE75" s="666"/>
      <c r="OZF75" s="666"/>
      <c r="OZG75" s="666"/>
      <c r="OZH75" s="666"/>
      <c r="OZI75" s="666"/>
      <c r="OZJ75" s="666"/>
      <c r="OZK75" s="666"/>
      <c r="OZL75" s="666"/>
      <c r="OZM75" s="666"/>
      <c r="OZN75" s="1453"/>
      <c r="OZO75" s="1453"/>
      <c r="OZP75" s="1453"/>
      <c r="OZQ75" s="1454"/>
      <c r="OZR75" s="666"/>
      <c r="OZS75" s="666"/>
      <c r="OZT75" s="666"/>
      <c r="OZU75" s="1455"/>
      <c r="OZV75" s="666"/>
      <c r="OZW75" s="666"/>
      <c r="OZX75" s="666"/>
      <c r="OZY75" s="666"/>
      <c r="OZZ75" s="666"/>
      <c r="PAA75" s="666"/>
      <c r="PAB75" s="666"/>
      <c r="PAC75" s="666"/>
      <c r="PAD75" s="666"/>
      <c r="PAE75" s="1453"/>
      <c r="PAF75" s="1453"/>
      <c r="PAG75" s="1453"/>
      <c r="PAH75" s="1454"/>
      <c r="PAI75" s="666"/>
      <c r="PAJ75" s="666"/>
      <c r="PAK75" s="666"/>
      <c r="PAL75" s="1455"/>
      <c r="PAM75" s="666"/>
      <c r="PAN75" s="666"/>
      <c r="PAO75" s="666"/>
      <c r="PAP75" s="666"/>
      <c r="PAQ75" s="666"/>
      <c r="PAR75" s="666"/>
      <c r="PAS75" s="666"/>
      <c r="PAT75" s="666"/>
      <c r="PAU75" s="666"/>
      <c r="PAV75" s="1453"/>
      <c r="PAW75" s="1453"/>
      <c r="PAX75" s="1453"/>
      <c r="PAY75" s="1454"/>
      <c r="PAZ75" s="666"/>
      <c r="PBA75" s="666"/>
      <c r="PBB75" s="666"/>
      <c r="PBC75" s="1455"/>
      <c r="PBD75" s="666"/>
      <c r="PBE75" s="666"/>
      <c r="PBF75" s="666"/>
      <c r="PBG75" s="666"/>
      <c r="PBH75" s="666"/>
      <c r="PBI75" s="666"/>
      <c r="PBJ75" s="666"/>
      <c r="PBK75" s="666"/>
      <c r="PBL75" s="666"/>
      <c r="PBM75" s="1453"/>
      <c r="PBN75" s="1453"/>
      <c r="PBO75" s="1453"/>
      <c r="PBP75" s="1454"/>
      <c r="PBQ75" s="666"/>
      <c r="PBR75" s="666"/>
      <c r="PBS75" s="666"/>
      <c r="PBT75" s="1455"/>
      <c r="PBU75" s="666"/>
      <c r="PBV75" s="666"/>
      <c r="PBW75" s="666"/>
      <c r="PBX75" s="666"/>
      <c r="PBY75" s="666"/>
      <c r="PBZ75" s="666"/>
      <c r="PCA75" s="666"/>
      <c r="PCB75" s="666"/>
      <c r="PCC75" s="666"/>
      <c r="PCD75" s="1453"/>
      <c r="PCE75" s="1453"/>
      <c r="PCF75" s="1453"/>
      <c r="PCG75" s="1454"/>
      <c r="PCH75" s="666"/>
      <c r="PCI75" s="666"/>
      <c r="PCJ75" s="666"/>
      <c r="PCK75" s="1455"/>
      <c r="PCL75" s="666"/>
      <c r="PCM75" s="666"/>
      <c r="PCN75" s="666"/>
      <c r="PCO75" s="666"/>
      <c r="PCP75" s="666"/>
      <c r="PCQ75" s="666"/>
      <c r="PCR75" s="666"/>
      <c r="PCS75" s="666"/>
      <c r="PCT75" s="666"/>
      <c r="PCU75" s="1453"/>
      <c r="PCV75" s="1453"/>
      <c r="PCW75" s="1453"/>
      <c r="PCX75" s="1454"/>
      <c r="PCY75" s="666"/>
      <c r="PCZ75" s="666"/>
      <c r="PDA75" s="666"/>
      <c r="PDB75" s="1455"/>
      <c r="PDC75" s="666"/>
      <c r="PDD75" s="666"/>
      <c r="PDE75" s="666"/>
      <c r="PDF75" s="666"/>
      <c r="PDG75" s="666"/>
      <c r="PDH75" s="666"/>
      <c r="PDI75" s="666"/>
      <c r="PDJ75" s="666"/>
      <c r="PDK75" s="666"/>
      <c r="PDL75" s="1453"/>
      <c r="PDM75" s="1453"/>
      <c r="PDN75" s="1453"/>
      <c r="PDO75" s="1454"/>
      <c r="PDP75" s="666"/>
      <c r="PDQ75" s="666"/>
      <c r="PDR75" s="666"/>
      <c r="PDS75" s="1455"/>
      <c r="PDT75" s="666"/>
      <c r="PDU75" s="666"/>
      <c r="PDV75" s="666"/>
      <c r="PDW75" s="666"/>
      <c r="PDX75" s="666"/>
      <c r="PDY75" s="666"/>
      <c r="PDZ75" s="666"/>
      <c r="PEA75" s="666"/>
      <c r="PEB75" s="666"/>
      <c r="PEC75" s="1453"/>
      <c r="PED75" s="1453"/>
      <c r="PEE75" s="1453"/>
      <c r="PEF75" s="1454"/>
      <c r="PEG75" s="666"/>
      <c r="PEH75" s="666"/>
      <c r="PEI75" s="666"/>
      <c r="PEJ75" s="1455"/>
      <c r="PEK75" s="666"/>
      <c r="PEL75" s="666"/>
      <c r="PEM75" s="666"/>
      <c r="PEN75" s="666"/>
      <c r="PEO75" s="666"/>
      <c r="PEP75" s="666"/>
      <c r="PEQ75" s="666"/>
      <c r="PER75" s="666"/>
      <c r="PES75" s="666"/>
      <c r="PET75" s="1453"/>
      <c r="PEU75" s="1453"/>
      <c r="PEV75" s="1453"/>
      <c r="PEW75" s="1454"/>
      <c r="PEX75" s="666"/>
      <c r="PEY75" s="666"/>
      <c r="PEZ75" s="666"/>
      <c r="PFA75" s="1455"/>
      <c r="PFB75" s="666"/>
      <c r="PFC75" s="666"/>
      <c r="PFD75" s="666"/>
      <c r="PFE75" s="666"/>
      <c r="PFF75" s="666"/>
      <c r="PFG75" s="666"/>
      <c r="PFH75" s="666"/>
      <c r="PFI75" s="666"/>
      <c r="PFJ75" s="666"/>
      <c r="PFK75" s="1453"/>
      <c r="PFL75" s="1453"/>
      <c r="PFM75" s="1453"/>
      <c r="PFN75" s="1454"/>
      <c r="PFO75" s="666"/>
      <c r="PFP75" s="666"/>
      <c r="PFQ75" s="666"/>
      <c r="PFR75" s="1455"/>
      <c r="PFS75" s="666"/>
      <c r="PFT75" s="666"/>
      <c r="PFU75" s="666"/>
      <c r="PFV75" s="666"/>
      <c r="PFW75" s="666"/>
      <c r="PFX75" s="666"/>
      <c r="PFY75" s="666"/>
      <c r="PFZ75" s="666"/>
      <c r="PGA75" s="666"/>
      <c r="PGB75" s="1453"/>
      <c r="PGC75" s="1453"/>
      <c r="PGD75" s="1453"/>
      <c r="PGE75" s="1454"/>
      <c r="PGF75" s="666"/>
      <c r="PGG75" s="666"/>
      <c r="PGH75" s="666"/>
      <c r="PGI75" s="1455"/>
      <c r="PGJ75" s="666"/>
      <c r="PGK75" s="666"/>
      <c r="PGL75" s="666"/>
      <c r="PGM75" s="666"/>
      <c r="PGN75" s="666"/>
      <c r="PGO75" s="666"/>
      <c r="PGP75" s="666"/>
      <c r="PGQ75" s="666"/>
      <c r="PGR75" s="666"/>
      <c r="PGS75" s="1453"/>
      <c r="PGT75" s="1453"/>
      <c r="PGU75" s="1453"/>
      <c r="PGV75" s="1454"/>
      <c r="PGW75" s="666"/>
      <c r="PGX75" s="666"/>
      <c r="PGY75" s="666"/>
      <c r="PGZ75" s="1455"/>
      <c r="PHA75" s="666"/>
      <c r="PHB75" s="666"/>
      <c r="PHC75" s="666"/>
      <c r="PHD75" s="666"/>
      <c r="PHE75" s="666"/>
      <c r="PHF75" s="666"/>
      <c r="PHG75" s="666"/>
      <c r="PHH75" s="666"/>
      <c r="PHI75" s="666"/>
      <c r="PHJ75" s="1453"/>
      <c r="PHK75" s="1453"/>
      <c r="PHL75" s="1453"/>
      <c r="PHM75" s="1454"/>
      <c r="PHN75" s="666"/>
      <c r="PHO75" s="666"/>
      <c r="PHP75" s="666"/>
      <c r="PHQ75" s="1455"/>
      <c r="PHR75" s="666"/>
      <c r="PHS75" s="666"/>
      <c r="PHT75" s="666"/>
      <c r="PHU75" s="666"/>
      <c r="PHV75" s="666"/>
      <c r="PHW75" s="666"/>
      <c r="PHX75" s="666"/>
      <c r="PHY75" s="666"/>
      <c r="PHZ75" s="666"/>
      <c r="PIA75" s="1453"/>
      <c r="PIB75" s="1453"/>
      <c r="PIC75" s="1453"/>
      <c r="PID75" s="1454"/>
      <c r="PIE75" s="666"/>
      <c r="PIF75" s="666"/>
      <c r="PIG75" s="666"/>
      <c r="PIH75" s="1455"/>
      <c r="PII75" s="666"/>
      <c r="PIJ75" s="666"/>
      <c r="PIK75" s="666"/>
      <c r="PIL75" s="666"/>
      <c r="PIM75" s="666"/>
      <c r="PIN75" s="666"/>
      <c r="PIO75" s="666"/>
      <c r="PIP75" s="666"/>
      <c r="PIQ75" s="666"/>
      <c r="PIR75" s="1453"/>
      <c r="PIS75" s="1453"/>
      <c r="PIT75" s="1453"/>
      <c r="PIU75" s="1454"/>
      <c r="PIV75" s="666"/>
      <c r="PIW75" s="666"/>
      <c r="PIX75" s="666"/>
      <c r="PIY75" s="1455"/>
      <c r="PIZ75" s="666"/>
      <c r="PJA75" s="666"/>
      <c r="PJB75" s="666"/>
      <c r="PJC75" s="666"/>
      <c r="PJD75" s="666"/>
      <c r="PJE75" s="666"/>
      <c r="PJF75" s="666"/>
      <c r="PJG75" s="666"/>
      <c r="PJH75" s="666"/>
      <c r="PJI75" s="1453"/>
      <c r="PJJ75" s="1453"/>
      <c r="PJK75" s="1453"/>
      <c r="PJL75" s="1454"/>
      <c r="PJM75" s="666"/>
      <c r="PJN75" s="666"/>
      <c r="PJO75" s="666"/>
      <c r="PJP75" s="1455"/>
      <c r="PJQ75" s="666"/>
      <c r="PJR75" s="666"/>
      <c r="PJS75" s="666"/>
      <c r="PJT75" s="666"/>
      <c r="PJU75" s="666"/>
      <c r="PJV75" s="666"/>
      <c r="PJW75" s="666"/>
      <c r="PJX75" s="666"/>
      <c r="PJY75" s="666"/>
      <c r="PJZ75" s="1453"/>
      <c r="PKA75" s="1453"/>
      <c r="PKB75" s="1453"/>
      <c r="PKC75" s="1454"/>
      <c r="PKD75" s="666"/>
      <c r="PKE75" s="666"/>
      <c r="PKF75" s="666"/>
      <c r="PKG75" s="1455"/>
      <c r="PKH75" s="666"/>
      <c r="PKI75" s="666"/>
      <c r="PKJ75" s="666"/>
      <c r="PKK75" s="666"/>
      <c r="PKL75" s="666"/>
      <c r="PKM75" s="666"/>
      <c r="PKN75" s="666"/>
      <c r="PKO75" s="666"/>
      <c r="PKP75" s="666"/>
      <c r="PKQ75" s="1453"/>
      <c r="PKR75" s="1453"/>
      <c r="PKS75" s="1453"/>
      <c r="PKT75" s="1454"/>
      <c r="PKU75" s="666"/>
      <c r="PKV75" s="666"/>
      <c r="PKW75" s="666"/>
      <c r="PKX75" s="1455"/>
      <c r="PKY75" s="666"/>
      <c r="PKZ75" s="666"/>
      <c r="PLA75" s="666"/>
      <c r="PLB75" s="666"/>
      <c r="PLC75" s="666"/>
      <c r="PLD75" s="666"/>
      <c r="PLE75" s="666"/>
      <c r="PLF75" s="666"/>
      <c r="PLG75" s="666"/>
      <c r="PLH75" s="1453"/>
      <c r="PLI75" s="1453"/>
      <c r="PLJ75" s="1453"/>
      <c r="PLK75" s="1454"/>
      <c r="PLL75" s="666"/>
      <c r="PLM75" s="666"/>
      <c r="PLN75" s="666"/>
      <c r="PLO75" s="1455"/>
      <c r="PLP75" s="666"/>
      <c r="PLQ75" s="666"/>
      <c r="PLR75" s="666"/>
      <c r="PLS75" s="666"/>
      <c r="PLT75" s="666"/>
      <c r="PLU75" s="666"/>
      <c r="PLV75" s="666"/>
      <c r="PLW75" s="666"/>
      <c r="PLX75" s="666"/>
      <c r="PLY75" s="1453"/>
      <c r="PLZ75" s="1453"/>
      <c r="PMA75" s="1453"/>
      <c r="PMB75" s="1454"/>
      <c r="PMC75" s="666"/>
      <c r="PMD75" s="666"/>
      <c r="PME75" s="666"/>
      <c r="PMF75" s="1455"/>
      <c r="PMG75" s="666"/>
      <c r="PMH75" s="666"/>
      <c r="PMI75" s="666"/>
      <c r="PMJ75" s="666"/>
      <c r="PMK75" s="666"/>
      <c r="PML75" s="666"/>
      <c r="PMM75" s="666"/>
      <c r="PMN75" s="666"/>
      <c r="PMO75" s="666"/>
      <c r="PMP75" s="1453"/>
      <c r="PMQ75" s="1453"/>
      <c r="PMR75" s="1453"/>
      <c r="PMS75" s="1454"/>
      <c r="PMT75" s="666"/>
      <c r="PMU75" s="666"/>
      <c r="PMV75" s="666"/>
      <c r="PMW75" s="1455"/>
      <c r="PMX75" s="666"/>
      <c r="PMY75" s="666"/>
      <c r="PMZ75" s="666"/>
      <c r="PNA75" s="666"/>
      <c r="PNB75" s="666"/>
      <c r="PNC75" s="666"/>
      <c r="PND75" s="666"/>
      <c r="PNE75" s="666"/>
      <c r="PNF75" s="666"/>
      <c r="PNG75" s="1453"/>
      <c r="PNH75" s="1453"/>
      <c r="PNI75" s="1453"/>
      <c r="PNJ75" s="1454"/>
      <c r="PNK75" s="666"/>
      <c r="PNL75" s="666"/>
      <c r="PNM75" s="666"/>
      <c r="PNN75" s="1455"/>
      <c r="PNO75" s="666"/>
      <c r="PNP75" s="666"/>
      <c r="PNQ75" s="666"/>
      <c r="PNR75" s="666"/>
      <c r="PNS75" s="666"/>
      <c r="PNT75" s="666"/>
      <c r="PNU75" s="666"/>
      <c r="PNV75" s="666"/>
      <c r="PNW75" s="666"/>
      <c r="PNX75" s="1453"/>
      <c r="PNY75" s="1453"/>
      <c r="PNZ75" s="1453"/>
      <c r="POA75" s="1454"/>
      <c r="POB75" s="666"/>
      <c r="POC75" s="666"/>
      <c r="POD75" s="666"/>
      <c r="POE75" s="1455"/>
      <c r="POF75" s="666"/>
      <c r="POG75" s="666"/>
      <c r="POH75" s="666"/>
      <c r="POI75" s="666"/>
      <c r="POJ75" s="666"/>
      <c r="POK75" s="666"/>
      <c r="POL75" s="666"/>
      <c r="POM75" s="666"/>
      <c r="PON75" s="666"/>
      <c r="POO75" s="1453"/>
      <c r="POP75" s="1453"/>
      <c r="POQ75" s="1453"/>
      <c r="POR75" s="1454"/>
      <c r="POS75" s="666"/>
      <c r="POT75" s="666"/>
      <c r="POU75" s="666"/>
      <c r="POV75" s="1455"/>
      <c r="POW75" s="666"/>
      <c r="POX75" s="666"/>
      <c r="POY75" s="666"/>
      <c r="POZ75" s="666"/>
      <c r="PPA75" s="666"/>
      <c r="PPB75" s="666"/>
      <c r="PPC75" s="666"/>
      <c r="PPD75" s="666"/>
      <c r="PPE75" s="666"/>
      <c r="PPF75" s="1453"/>
      <c r="PPG75" s="1453"/>
      <c r="PPH75" s="1453"/>
      <c r="PPI75" s="1454"/>
      <c r="PPJ75" s="666"/>
      <c r="PPK75" s="666"/>
      <c r="PPL75" s="666"/>
      <c r="PPM75" s="1455"/>
      <c r="PPN75" s="666"/>
      <c r="PPO75" s="666"/>
      <c r="PPP75" s="666"/>
      <c r="PPQ75" s="666"/>
      <c r="PPR75" s="666"/>
      <c r="PPS75" s="666"/>
      <c r="PPT75" s="666"/>
      <c r="PPU75" s="666"/>
      <c r="PPV75" s="666"/>
      <c r="PPW75" s="1453"/>
      <c r="PPX75" s="1453"/>
      <c r="PPY75" s="1453"/>
      <c r="PPZ75" s="1454"/>
      <c r="PQA75" s="666"/>
      <c r="PQB75" s="666"/>
      <c r="PQC75" s="666"/>
      <c r="PQD75" s="1455"/>
      <c r="PQE75" s="666"/>
      <c r="PQF75" s="666"/>
      <c r="PQG75" s="666"/>
      <c r="PQH75" s="666"/>
      <c r="PQI75" s="666"/>
      <c r="PQJ75" s="666"/>
      <c r="PQK75" s="666"/>
      <c r="PQL75" s="666"/>
      <c r="PQM75" s="666"/>
      <c r="PQN75" s="1453"/>
      <c r="PQO75" s="1453"/>
      <c r="PQP75" s="1453"/>
      <c r="PQQ75" s="1454"/>
      <c r="PQR75" s="666"/>
      <c r="PQS75" s="666"/>
      <c r="PQT75" s="666"/>
      <c r="PQU75" s="1455"/>
      <c r="PQV75" s="666"/>
      <c r="PQW75" s="666"/>
      <c r="PQX75" s="666"/>
      <c r="PQY75" s="666"/>
      <c r="PQZ75" s="666"/>
      <c r="PRA75" s="666"/>
      <c r="PRB75" s="666"/>
      <c r="PRC75" s="666"/>
      <c r="PRD75" s="666"/>
      <c r="PRE75" s="1453"/>
      <c r="PRF75" s="1453"/>
      <c r="PRG75" s="1453"/>
      <c r="PRH75" s="1454"/>
      <c r="PRI75" s="666"/>
      <c r="PRJ75" s="666"/>
      <c r="PRK75" s="666"/>
      <c r="PRL75" s="1455"/>
      <c r="PRM75" s="666"/>
      <c r="PRN75" s="666"/>
      <c r="PRO75" s="666"/>
      <c r="PRP75" s="666"/>
      <c r="PRQ75" s="666"/>
      <c r="PRR75" s="666"/>
      <c r="PRS75" s="666"/>
      <c r="PRT75" s="666"/>
      <c r="PRU75" s="666"/>
      <c r="PRV75" s="1453"/>
      <c r="PRW75" s="1453"/>
      <c r="PRX75" s="1453"/>
      <c r="PRY75" s="1454"/>
      <c r="PRZ75" s="666"/>
      <c r="PSA75" s="666"/>
      <c r="PSB75" s="666"/>
      <c r="PSC75" s="1455"/>
      <c r="PSD75" s="666"/>
      <c r="PSE75" s="666"/>
      <c r="PSF75" s="666"/>
      <c r="PSG75" s="666"/>
      <c r="PSH75" s="666"/>
      <c r="PSI75" s="666"/>
      <c r="PSJ75" s="666"/>
      <c r="PSK75" s="666"/>
      <c r="PSL75" s="666"/>
      <c r="PSM75" s="1453"/>
      <c r="PSN75" s="1453"/>
      <c r="PSO75" s="1453"/>
      <c r="PSP75" s="1454"/>
      <c r="PSQ75" s="666"/>
      <c r="PSR75" s="666"/>
      <c r="PSS75" s="666"/>
      <c r="PST75" s="1455"/>
      <c r="PSU75" s="666"/>
      <c r="PSV75" s="666"/>
      <c r="PSW75" s="666"/>
      <c r="PSX75" s="666"/>
      <c r="PSY75" s="666"/>
      <c r="PSZ75" s="666"/>
      <c r="PTA75" s="666"/>
      <c r="PTB75" s="666"/>
      <c r="PTC75" s="666"/>
      <c r="PTD75" s="1453"/>
      <c r="PTE75" s="1453"/>
      <c r="PTF75" s="1453"/>
      <c r="PTG75" s="1454"/>
      <c r="PTH75" s="666"/>
      <c r="PTI75" s="666"/>
      <c r="PTJ75" s="666"/>
      <c r="PTK75" s="1455"/>
      <c r="PTL75" s="666"/>
      <c r="PTM75" s="666"/>
      <c r="PTN75" s="666"/>
      <c r="PTO75" s="666"/>
      <c r="PTP75" s="666"/>
      <c r="PTQ75" s="666"/>
      <c r="PTR75" s="666"/>
      <c r="PTS75" s="666"/>
      <c r="PTT75" s="666"/>
      <c r="PTU75" s="1453"/>
      <c r="PTV75" s="1453"/>
      <c r="PTW75" s="1453"/>
      <c r="PTX75" s="1454"/>
      <c r="PTY75" s="666"/>
      <c r="PTZ75" s="666"/>
      <c r="PUA75" s="666"/>
      <c r="PUB75" s="1455"/>
      <c r="PUC75" s="666"/>
      <c r="PUD75" s="666"/>
      <c r="PUE75" s="666"/>
      <c r="PUF75" s="666"/>
      <c r="PUG75" s="666"/>
      <c r="PUH75" s="666"/>
      <c r="PUI75" s="666"/>
      <c r="PUJ75" s="666"/>
      <c r="PUK75" s="666"/>
      <c r="PUL75" s="1453"/>
      <c r="PUM75" s="1453"/>
      <c r="PUN75" s="1453"/>
      <c r="PUO75" s="1454"/>
      <c r="PUP75" s="666"/>
      <c r="PUQ75" s="666"/>
      <c r="PUR75" s="666"/>
      <c r="PUS75" s="1455"/>
      <c r="PUT75" s="666"/>
      <c r="PUU75" s="666"/>
      <c r="PUV75" s="666"/>
      <c r="PUW75" s="666"/>
      <c r="PUX75" s="666"/>
      <c r="PUY75" s="666"/>
      <c r="PUZ75" s="666"/>
      <c r="PVA75" s="666"/>
      <c r="PVB75" s="666"/>
      <c r="PVC75" s="1453"/>
      <c r="PVD75" s="1453"/>
      <c r="PVE75" s="1453"/>
      <c r="PVF75" s="1454"/>
      <c r="PVG75" s="666"/>
      <c r="PVH75" s="666"/>
      <c r="PVI75" s="666"/>
      <c r="PVJ75" s="1455"/>
      <c r="PVK75" s="666"/>
      <c r="PVL75" s="666"/>
      <c r="PVM75" s="666"/>
      <c r="PVN75" s="666"/>
      <c r="PVO75" s="666"/>
      <c r="PVP75" s="666"/>
      <c r="PVQ75" s="666"/>
      <c r="PVR75" s="666"/>
      <c r="PVS75" s="666"/>
      <c r="PVT75" s="1453"/>
      <c r="PVU75" s="1453"/>
      <c r="PVV75" s="1453"/>
      <c r="PVW75" s="1454"/>
      <c r="PVX75" s="666"/>
      <c r="PVY75" s="666"/>
      <c r="PVZ75" s="666"/>
      <c r="PWA75" s="1455"/>
      <c r="PWB75" s="666"/>
      <c r="PWC75" s="666"/>
      <c r="PWD75" s="666"/>
      <c r="PWE75" s="666"/>
      <c r="PWF75" s="666"/>
      <c r="PWG75" s="666"/>
      <c r="PWH75" s="666"/>
      <c r="PWI75" s="666"/>
      <c r="PWJ75" s="666"/>
      <c r="PWK75" s="1453"/>
      <c r="PWL75" s="1453"/>
      <c r="PWM75" s="1453"/>
      <c r="PWN75" s="1454"/>
      <c r="PWO75" s="666"/>
      <c r="PWP75" s="666"/>
      <c r="PWQ75" s="666"/>
      <c r="PWR75" s="1455"/>
      <c r="PWS75" s="666"/>
      <c r="PWT75" s="666"/>
      <c r="PWU75" s="666"/>
      <c r="PWV75" s="666"/>
      <c r="PWW75" s="666"/>
      <c r="PWX75" s="666"/>
      <c r="PWY75" s="666"/>
      <c r="PWZ75" s="666"/>
      <c r="PXA75" s="666"/>
      <c r="PXB75" s="1453"/>
      <c r="PXC75" s="1453"/>
      <c r="PXD75" s="1453"/>
      <c r="PXE75" s="1454"/>
      <c r="PXF75" s="666"/>
      <c r="PXG75" s="666"/>
      <c r="PXH75" s="666"/>
      <c r="PXI75" s="1455"/>
      <c r="PXJ75" s="666"/>
      <c r="PXK75" s="666"/>
      <c r="PXL75" s="666"/>
      <c r="PXM75" s="666"/>
      <c r="PXN75" s="666"/>
      <c r="PXO75" s="666"/>
      <c r="PXP75" s="666"/>
      <c r="PXQ75" s="666"/>
      <c r="PXR75" s="666"/>
      <c r="PXS75" s="1453"/>
      <c r="PXT75" s="1453"/>
      <c r="PXU75" s="1453"/>
      <c r="PXV75" s="1454"/>
      <c r="PXW75" s="666"/>
      <c r="PXX75" s="666"/>
      <c r="PXY75" s="666"/>
      <c r="PXZ75" s="1455"/>
      <c r="PYA75" s="666"/>
      <c r="PYB75" s="666"/>
      <c r="PYC75" s="666"/>
      <c r="PYD75" s="666"/>
      <c r="PYE75" s="666"/>
      <c r="PYF75" s="666"/>
      <c r="PYG75" s="666"/>
      <c r="PYH75" s="666"/>
      <c r="PYI75" s="666"/>
      <c r="PYJ75" s="1453"/>
      <c r="PYK75" s="1453"/>
      <c r="PYL75" s="1453"/>
      <c r="PYM75" s="1454"/>
      <c r="PYN75" s="666"/>
      <c r="PYO75" s="666"/>
      <c r="PYP75" s="666"/>
      <c r="PYQ75" s="1455"/>
      <c r="PYR75" s="666"/>
      <c r="PYS75" s="666"/>
      <c r="PYT75" s="666"/>
      <c r="PYU75" s="666"/>
      <c r="PYV75" s="666"/>
      <c r="PYW75" s="666"/>
      <c r="PYX75" s="666"/>
      <c r="PYY75" s="666"/>
      <c r="PYZ75" s="666"/>
      <c r="PZA75" s="1453"/>
      <c r="PZB75" s="1453"/>
      <c r="PZC75" s="1453"/>
      <c r="PZD75" s="1454"/>
      <c r="PZE75" s="666"/>
      <c r="PZF75" s="666"/>
      <c r="PZG75" s="666"/>
      <c r="PZH75" s="1455"/>
      <c r="PZI75" s="666"/>
      <c r="PZJ75" s="666"/>
      <c r="PZK75" s="666"/>
      <c r="PZL75" s="666"/>
      <c r="PZM75" s="666"/>
      <c r="PZN75" s="666"/>
      <c r="PZO75" s="666"/>
      <c r="PZP75" s="666"/>
      <c r="PZQ75" s="666"/>
      <c r="PZR75" s="1453"/>
      <c r="PZS75" s="1453"/>
      <c r="PZT75" s="1453"/>
      <c r="PZU75" s="1454"/>
      <c r="PZV75" s="666"/>
      <c r="PZW75" s="666"/>
      <c r="PZX75" s="666"/>
      <c r="PZY75" s="1455"/>
      <c r="PZZ75" s="666"/>
      <c r="QAA75" s="666"/>
      <c r="QAB75" s="666"/>
      <c r="QAC75" s="666"/>
      <c r="QAD75" s="666"/>
      <c r="QAE75" s="666"/>
      <c r="QAF75" s="666"/>
      <c r="QAG75" s="666"/>
      <c r="QAH75" s="666"/>
      <c r="QAI75" s="1453"/>
      <c r="QAJ75" s="1453"/>
      <c r="QAK75" s="1453"/>
      <c r="QAL75" s="1454"/>
      <c r="QAM75" s="666"/>
      <c r="QAN75" s="666"/>
      <c r="QAO75" s="666"/>
      <c r="QAP75" s="1455"/>
      <c r="QAQ75" s="666"/>
      <c r="QAR75" s="666"/>
      <c r="QAS75" s="666"/>
      <c r="QAT75" s="666"/>
      <c r="QAU75" s="666"/>
      <c r="QAV75" s="666"/>
      <c r="QAW75" s="666"/>
      <c r="QAX75" s="666"/>
      <c r="QAY75" s="666"/>
      <c r="QAZ75" s="1453"/>
      <c r="QBA75" s="1453"/>
      <c r="QBB75" s="1453"/>
      <c r="QBC75" s="1454"/>
      <c r="QBD75" s="666"/>
      <c r="QBE75" s="666"/>
      <c r="QBF75" s="666"/>
      <c r="QBG75" s="1455"/>
      <c r="QBH75" s="666"/>
      <c r="QBI75" s="666"/>
      <c r="QBJ75" s="666"/>
      <c r="QBK75" s="666"/>
      <c r="QBL75" s="666"/>
      <c r="QBM75" s="666"/>
      <c r="QBN75" s="666"/>
      <c r="QBO75" s="666"/>
      <c r="QBP75" s="666"/>
      <c r="QBQ75" s="1453"/>
      <c r="QBR75" s="1453"/>
      <c r="QBS75" s="1453"/>
      <c r="QBT75" s="1454"/>
      <c r="QBU75" s="666"/>
      <c r="QBV75" s="666"/>
      <c r="QBW75" s="666"/>
      <c r="QBX75" s="1455"/>
      <c r="QBY75" s="666"/>
      <c r="QBZ75" s="666"/>
      <c r="QCA75" s="666"/>
      <c r="QCB75" s="666"/>
      <c r="QCC75" s="666"/>
      <c r="QCD75" s="666"/>
      <c r="QCE75" s="666"/>
      <c r="QCF75" s="666"/>
      <c r="QCG75" s="666"/>
      <c r="QCH75" s="1453"/>
      <c r="QCI75" s="1453"/>
      <c r="QCJ75" s="1453"/>
      <c r="QCK75" s="1454"/>
      <c r="QCL75" s="666"/>
      <c r="QCM75" s="666"/>
      <c r="QCN75" s="666"/>
      <c r="QCO75" s="1455"/>
      <c r="QCP75" s="666"/>
      <c r="QCQ75" s="666"/>
      <c r="QCR75" s="666"/>
      <c r="QCS75" s="666"/>
      <c r="QCT75" s="666"/>
      <c r="QCU75" s="666"/>
      <c r="QCV75" s="666"/>
      <c r="QCW75" s="666"/>
      <c r="QCX75" s="666"/>
      <c r="QCY75" s="1453"/>
      <c r="QCZ75" s="1453"/>
      <c r="QDA75" s="1453"/>
      <c r="QDB75" s="1454"/>
      <c r="QDC75" s="666"/>
      <c r="QDD75" s="666"/>
      <c r="QDE75" s="666"/>
      <c r="QDF75" s="1455"/>
      <c r="QDG75" s="666"/>
      <c r="QDH75" s="666"/>
      <c r="QDI75" s="666"/>
      <c r="QDJ75" s="666"/>
      <c r="QDK75" s="666"/>
      <c r="QDL75" s="666"/>
      <c r="QDM75" s="666"/>
      <c r="QDN75" s="666"/>
      <c r="QDO75" s="666"/>
      <c r="QDP75" s="1453"/>
      <c r="QDQ75" s="1453"/>
      <c r="QDR75" s="1453"/>
      <c r="QDS75" s="1454"/>
      <c r="QDT75" s="666"/>
      <c r="QDU75" s="666"/>
      <c r="QDV75" s="666"/>
      <c r="QDW75" s="1455"/>
      <c r="QDX75" s="666"/>
      <c r="QDY75" s="666"/>
      <c r="QDZ75" s="666"/>
      <c r="QEA75" s="666"/>
      <c r="QEB75" s="666"/>
      <c r="QEC75" s="666"/>
      <c r="QED75" s="666"/>
      <c r="QEE75" s="666"/>
      <c r="QEF75" s="666"/>
      <c r="QEG75" s="1453"/>
      <c r="QEH75" s="1453"/>
      <c r="QEI75" s="1453"/>
      <c r="QEJ75" s="1454"/>
      <c r="QEK75" s="666"/>
      <c r="QEL75" s="666"/>
      <c r="QEM75" s="666"/>
      <c r="QEN75" s="1455"/>
      <c r="QEO75" s="666"/>
      <c r="QEP75" s="666"/>
      <c r="QEQ75" s="666"/>
      <c r="QER75" s="666"/>
      <c r="QES75" s="666"/>
      <c r="QET75" s="666"/>
      <c r="QEU75" s="666"/>
      <c r="QEV75" s="666"/>
      <c r="QEW75" s="666"/>
      <c r="QEX75" s="1453"/>
      <c r="QEY75" s="1453"/>
      <c r="QEZ75" s="1453"/>
      <c r="QFA75" s="1454"/>
      <c r="QFB75" s="666"/>
      <c r="QFC75" s="666"/>
      <c r="QFD75" s="666"/>
      <c r="QFE75" s="1455"/>
      <c r="QFF75" s="666"/>
      <c r="QFG75" s="666"/>
      <c r="QFH75" s="666"/>
      <c r="QFI75" s="666"/>
      <c r="QFJ75" s="666"/>
      <c r="QFK75" s="666"/>
      <c r="QFL75" s="666"/>
      <c r="QFM75" s="666"/>
      <c r="QFN75" s="666"/>
      <c r="QFO75" s="1453"/>
      <c r="QFP75" s="1453"/>
      <c r="QFQ75" s="1453"/>
      <c r="QFR75" s="1454"/>
      <c r="QFS75" s="666"/>
      <c r="QFT75" s="666"/>
      <c r="QFU75" s="666"/>
      <c r="QFV75" s="1455"/>
      <c r="QFW75" s="666"/>
      <c r="QFX75" s="666"/>
      <c r="QFY75" s="666"/>
      <c r="QFZ75" s="666"/>
      <c r="QGA75" s="666"/>
      <c r="QGB75" s="666"/>
      <c r="QGC75" s="666"/>
      <c r="QGD75" s="666"/>
      <c r="QGE75" s="666"/>
      <c r="QGF75" s="1453"/>
      <c r="QGG75" s="1453"/>
      <c r="QGH75" s="1453"/>
      <c r="QGI75" s="1454"/>
      <c r="QGJ75" s="666"/>
      <c r="QGK75" s="666"/>
      <c r="QGL75" s="666"/>
      <c r="QGM75" s="1455"/>
      <c r="QGN75" s="666"/>
      <c r="QGO75" s="666"/>
      <c r="QGP75" s="666"/>
      <c r="QGQ75" s="666"/>
      <c r="QGR75" s="666"/>
      <c r="QGS75" s="666"/>
      <c r="QGT75" s="666"/>
      <c r="QGU75" s="666"/>
      <c r="QGV75" s="666"/>
      <c r="QGW75" s="1453"/>
      <c r="QGX75" s="1453"/>
      <c r="QGY75" s="1453"/>
      <c r="QGZ75" s="1454"/>
      <c r="QHA75" s="666"/>
      <c r="QHB75" s="666"/>
      <c r="QHC75" s="666"/>
      <c r="QHD75" s="1455"/>
      <c r="QHE75" s="666"/>
      <c r="QHF75" s="666"/>
      <c r="QHG75" s="666"/>
      <c r="QHH75" s="666"/>
      <c r="QHI75" s="666"/>
      <c r="QHJ75" s="666"/>
      <c r="QHK75" s="666"/>
      <c r="QHL75" s="666"/>
      <c r="QHM75" s="666"/>
      <c r="QHN75" s="1453"/>
      <c r="QHO75" s="1453"/>
      <c r="QHP75" s="1453"/>
      <c r="QHQ75" s="1454"/>
      <c r="QHR75" s="666"/>
      <c r="QHS75" s="666"/>
      <c r="QHT75" s="666"/>
      <c r="QHU75" s="1455"/>
      <c r="QHV75" s="666"/>
      <c r="QHW75" s="666"/>
      <c r="QHX75" s="666"/>
      <c r="QHY75" s="666"/>
      <c r="QHZ75" s="666"/>
      <c r="QIA75" s="666"/>
      <c r="QIB75" s="666"/>
      <c r="QIC75" s="666"/>
      <c r="QID75" s="666"/>
      <c r="QIE75" s="1453"/>
      <c r="QIF75" s="1453"/>
      <c r="QIG75" s="1453"/>
      <c r="QIH75" s="1454"/>
      <c r="QII75" s="666"/>
      <c r="QIJ75" s="666"/>
      <c r="QIK75" s="666"/>
      <c r="QIL75" s="1455"/>
      <c r="QIM75" s="666"/>
      <c r="QIN75" s="666"/>
      <c r="QIO75" s="666"/>
      <c r="QIP75" s="666"/>
      <c r="QIQ75" s="666"/>
      <c r="QIR75" s="666"/>
      <c r="QIS75" s="666"/>
      <c r="QIT75" s="666"/>
      <c r="QIU75" s="666"/>
      <c r="QIV75" s="1453"/>
      <c r="QIW75" s="1453"/>
      <c r="QIX75" s="1453"/>
      <c r="QIY75" s="1454"/>
      <c r="QIZ75" s="666"/>
      <c r="QJA75" s="666"/>
      <c r="QJB75" s="666"/>
      <c r="QJC75" s="1455"/>
      <c r="QJD75" s="666"/>
      <c r="QJE75" s="666"/>
      <c r="QJF75" s="666"/>
      <c r="QJG75" s="666"/>
      <c r="QJH75" s="666"/>
      <c r="QJI75" s="666"/>
      <c r="QJJ75" s="666"/>
      <c r="QJK75" s="666"/>
      <c r="QJL75" s="666"/>
      <c r="QJM75" s="1453"/>
      <c r="QJN75" s="1453"/>
      <c r="QJO75" s="1453"/>
      <c r="QJP75" s="1454"/>
      <c r="QJQ75" s="666"/>
      <c r="QJR75" s="666"/>
      <c r="QJS75" s="666"/>
      <c r="QJT75" s="1455"/>
      <c r="QJU75" s="666"/>
      <c r="QJV75" s="666"/>
      <c r="QJW75" s="666"/>
      <c r="QJX75" s="666"/>
      <c r="QJY75" s="666"/>
      <c r="QJZ75" s="666"/>
      <c r="QKA75" s="666"/>
      <c r="QKB75" s="666"/>
      <c r="QKC75" s="666"/>
      <c r="QKD75" s="1453"/>
      <c r="QKE75" s="1453"/>
      <c r="QKF75" s="1453"/>
      <c r="QKG75" s="1454"/>
      <c r="QKH75" s="666"/>
      <c r="QKI75" s="666"/>
      <c r="QKJ75" s="666"/>
      <c r="QKK75" s="1455"/>
      <c r="QKL75" s="666"/>
      <c r="QKM75" s="666"/>
      <c r="QKN75" s="666"/>
      <c r="QKO75" s="666"/>
      <c r="QKP75" s="666"/>
      <c r="QKQ75" s="666"/>
      <c r="QKR75" s="666"/>
      <c r="QKS75" s="666"/>
      <c r="QKT75" s="666"/>
      <c r="QKU75" s="1453"/>
      <c r="QKV75" s="1453"/>
      <c r="QKW75" s="1453"/>
      <c r="QKX75" s="1454"/>
      <c r="QKY75" s="666"/>
      <c r="QKZ75" s="666"/>
      <c r="QLA75" s="666"/>
      <c r="QLB75" s="1455"/>
      <c r="QLC75" s="666"/>
      <c r="QLD75" s="666"/>
      <c r="QLE75" s="666"/>
      <c r="QLF75" s="666"/>
      <c r="QLG75" s="666"/>
      <c r="QLH75" s="666"/>
      <c r="QLI75" s="666"/>
      <c r="QLJ75" s="666"/>
      <c r="QLK75" s="666"/>
      <c r="QLL75" s="1453"/>
      <c r="QLM75" s="1453"/>
      <c r="QLN75" s="1453"/>
      <c r="QLO75" s="1454"/>
      <c r="QLP75" s="666"/>
      <c r="QLQ75" s="666"/>
      <c r="QLR75" s="666"/>
      <c r="QLS75" s="1455"/>
      <c r="QLT75" s="666"/>
      <c r="QLU75" s="666"/>
      <c r="QLV75" s="666"/>
      <c r="QLW75" s="666"/>
      <c r="QLX75" s="666"/>
      <c r="QLY75" s="666"/>
      <c r="QLZ75" s="666"/>
      <c r="QMA75" s="666"/>
      <c r="QMB75" s="666"/>
      <c r="QMC75" s="1453"/>
      <c r="QMD75" s="1453"/>
      <c r="QME75" s="1453"/>
      <c r="QMF75" s="1454"/>
      <c r="QMG75" s="666"/>
      <c r="QMH75" s="666"/>
      <c r="QMI75" s="666"/>
      <c r="QMJ75" s="1455"/>
      <c r="QMK75" s="666"/>
      <c r="QML75" s="666"/>
      <c r="QMM75" s="666"/>
      <c r="QMN75" s="666"/>
      <c r="QMO75" s="666"/>
      <c r="QMP75" s="666"/>
      <c r="QMQ75" s="666"/>
      <c r="QMR75" s="666"/>
      <c r="QMS75" s="666"/>
      <c r="QMT75" s="1453"/>
      <c r="QMU75" s="1453"/>
      <c r="QMV75" s="1453"/>
      <c r="QMW75" s="1454"/>
      <c r="QMX75" s="666"/>
      <c r="QMY75" s="666"/>
      <c r="QMZ75" s="666"/>
      <c r="QNA75" s="1455"/>
      <c r="QNB75" s="666"/>
      <c r="QNC75" s="666"/>
      <c r="QND75" s="666"/>
      <c r="QNE75" s="666"/>
      <c r="QNF75" s="666"/>
      <c r="QNG75" s="666"/>
      <c r="QNH75" s="666"/>
      <c r="QNI75" s="666"/>
      <c r="QNJ75" s="666"/>
      <c r="QNK75" s="1453"/>
      <c r="QNL75" s="1453"/>
      <c r="QNM75" s="1453"/>
      <c r="QNN75" s="1454"/>
      <c r="QNO75" s="666"/>
      <c r="QNP75" s="666"/>
      <c r="QNQ75" s="666"/>
      <c r="QNR75" s="1455"/>
      <c r="QNS75" s="666"/>
      <c r="QNT75" s="666"/>
      <c r="QNU75" s="666"/>
      <c r="QNV75" s="666"/>
      <c r="QNW75" s="666"/>
      <c r="QNX75" s="666"/>
      <c r="QNY75" s="666"/>
      <c r="QNZ75" s="666"/>
      <c r="QOA75" s="666"/>
      <c r="QOB75" s="1453"/>
      <c r="QOC75" s="1453"/>
      <c r="QOD75" s="1453"/>
      <c r="QOE75" s="1454"/>
      <c r="QOF75" s="666"/>
      <c r="QOG75" s="666"/>
      <c r="QOH75" s="666"/>
      <c r="QOI75" s="1455"/>
      <c r="QOJ75" s="666"/>
      <c r="QOK75" s="666"/>
      <c r="QOL75" s="666"/>
      <c r="QOM75" s="666"/>
      <c r="QON75" s="666"/>
      <c r="QOO75" s="666"/>
      <c r="QOP75" s="666"/>
      <c r="QOQ75" s="666"/>
      <c r="QOR75" s="666"/>
      <c r="QOS75" s="1453"/>
      <c r="QOT75" s="1453"/>
      <c r="QOU75" s="1453"/>
      <c r="QOV75" s="1454"/>
      <c r="QOW75" s="666"/>
      <c r="QOX75" s="666"/>
      <c r="QOY75" s="666"/>
      <c r="QOZ75" s="1455"/>
      <c r="QPA75" s="666"/>
      <c r="QPB75" s="666"/>
      <c r="QPC75" s="666"/>
      <c r="QPD75" s="666"/>
      <c r="QPE75" s="666"/>
      <c r="QPF75" s="666"/>
      <c r="QPG75" s="666"/>
      <c r="QPH75" s="666"/>
      <c r="QPI75" s="666"/>
      <c r="QPJ75" s="1453"/>
      <c r="QPK75" s="1453"/>
      <c r="QPL75" s="1453"/>
      <c r="QPM75" s="1454"/>
      <c r="QPN75" s="666"/>
      <c r="QPO75" s="666"/>
      <c r="QPP75" s="666"/>
      <c r="QPQ75" s="1455"/>
      <c r="QPR75" s="666"/>
      <c r="QPS75" s="666"/>
      <c r="QPT75" s="666"/>
      <c r="QPU75" s="666"/>
      <c r="QPV75" s="666"/>
      <c r="QPW75" s="666"/>
      <c r="QPX75" s="666"/>
      <c r="QPY75" s="666"/>
      <c r="QPZ75" s="666"/>
      <c r="QQA75" s="1453"/>
      <c r="QQB75" s="1453"/>
      <c r="QQC75" s="1453"/>
      <c r="QQD75" s="1454"/>
      <c r="QQE75" s="666"/>
      <c r="QQF75" s="666"/>
      <c r="QQG75" s="666"/>
      <c r="QQH75" s="1455"/>
      <c r="QQI75" s="666"/>
      <c r="QQJ75" s="666"/>
      <c r="QQK75" s="666"/>
      <c r="QQL75" s="666"/>
      <c r="QQM75" s="666"/>
      <c r="QQN75" s="666"/>
      <c r="QQO75" s="666"/>
      <c r="QQP75" s="666"/>
      <c r="QQQ75" s="666"/>
      <c r="QQR75" s="1453"/>
      <c r="QQS75" s="1453"/>
      <c r="QQT75" s="1453"/>
      <c r="QQU75" s="1454"/>
      <c r="QQV75" s="666"/>
      <c r="QQW75" s="666"/>
      <c r="QQX75" s="666"/>
      <c r="QQY75" s="1455"/>
      <c r="QQZ75" s="666"/>
      <c r="QRA75" s="666"/>
      <c r="QRB75" s="666"/>
      <c r="QRC75" s="666"/>
      <c r="QRD75" s="666"/>
      <c r="QRE75" s="666"/>
      <c r="QRF75" s="666"/>
      <c r="QRG75" s="666"/>
      <c r="QRH75" s="666"/>
      <c r="QRI75" s="1453"/>
      <c r="QRJ75" s="1453"/>
      <c r="QRK75" s="1453"/>
      <c r="QRL75" s="1454"/>
      <c r="QRM75" s="666"/>
      <c r="QRN75" s="666"/>
      <c r="QRO75" s="666"/>
      <c r="QRP75" s="1455"/>
      <c r="QRQ75" s="666"/>
      <c r="QRR75" s="666"/>
      <c r="QRS75" s="666"/>
      <c r="QRT75" s="666"/>
      <c r="QRU75" s="666"/>
      <c r="QRV75" s="666"/>
      <c r="QRW75" s="666"/>
      <c r="QRX75" s="666"/>
      <c r="QRY75" s="666"/>
      <c r="QRZ75" s="1453"/>
      <c r="QSA75" s="1453"/>
      <c r="QSB75" s="1453"/>
      <c r="QSC75" s="1454"/>
      <c r="QSD75" s="666"/>
      <c r="QSE75" s="666"/>
      <c r="QSF75" s="666"/>
      <c r="QSG75" s="1455"/>
      <c r="QSH75" s="666"/>
      <c r="QSI75" s="666"/>
      <c r="QSJ75" s="666"/>
      <c r="QSK75" s="666"/>
      <c r="QSL75" s="666"/>
      <c r="QSM75" s="666"/>
      <c r="QSN75" s="666"/>
      <c r="QSO75" s="666"/>
      <c r="QSP75" s="666"/>
      <c r="QSQ75" s="1453"/>
      <c r="QSR75" s="1453"/>
      <c r="QSS75" s="1453"/>
      <c r="QST75" s="1454"/>
      <c r="QSU75" s="666"/>
      <c r="QSV75" s="666"/>
      <c r="QSW75" s="666"/>
      <c r="QSX75" s="1455"/>
      <c r="QSY75" s="666"/>
      <c r="QSZ75" s="666"/>
      <c r="QTA75" s="666"/>
      <c r="QTB75" s="666"/>
      <c r="QTC75" s="666"/>
      <c r="QTD75" s="666"/>
      <c r="QTE75" s="666"/>
      <c r="QTF75" s="666"/>
      <c r="QTG75" s="666"/>
      <c r="QTH75" s="1453"/>
      <c r="QTI75" s="1453"/>
      <c r="QTJ75" s="1453"/>
      <c r="QTK75" s="1454"/>
      <c r="QTL75" s="666"/>
      <c r="QTM75" s="666"/>
      <c r="QTN75" s="666"/>
      <c r="QTO75" s="1455"/>
      <c r="QTP75" s="666"/>
      <c r="QTQ75" s="666"/>
      <c r="QTR75" s="666"/>
      <c r="QTS75" s="666"/>
      <c r="QTT75" s="666"/>
      <c r="QTU75" s="666"/>
      <c r="QTV75" s="666"/>
      <c r="QTW75" s="666"/>
      <c r="QTX75" s="666"/>
      <c r="QTY75" s="1453"/>
      <c r="QTZ75" s="1453"/>
      <c r="QUA75" s="1453"/>
      <c r="QUB75" s="1454"/>
      <c r="QUC75" s="666"/>
      <c r="QUD75" s="666"/>
      <c r="QUE75" s="666"/>
      <c r="QUF75" s="1455"/>
      <c r="QUG75" s="666"/>
      <c r="QUH75" s="666"/>
      <c r="QUI75" s="666"/>
      <c r="QUJ75" s="666"/>
      <c r="QUK75" s="666"/>
      <c r="QUL75" s="666"/>
      <c r="QUM75" s="666"/>
      <c r="QUN75" s="666"/>
      <c r="QUO75" s="666"/>
      <c r="QUP75" s="1453"/>
      <c r="QUQ75" s="1453"/>
      <c r="QUR75" s="1453"/>
      <c r="QUS75" s="1454"/>
      <c r="QUT75" s="666"/>
      <c r="QUU75" s="666"/>
      <c r="QUV75" s="666"/>
      <c r="QUW75" s="1455"/>
      <c r="QUX75" s="666"/>
      <c r="QUY75" s="666"/>
      <c r="QUZ75" s="666"/>
      <c r="QVA75" s="666"/>
      <c r="QVB75" s="666"/>
      <c r="QVC75" s="666"/>
      <c r="QVD75" s="666"/>
      <c r="QVE75" s="666"/>
      <c r="QVF75" s="666"/>
      <c r="QVG75" s="1453"/>
      <c r="QVH75" s="1453"/>
      <c r="QVI75" s="1453"/>
      <c r="QVJ75" s="1454"/>
      <c r="QVK75" s="666"/>
      <c r="QVL75" s="666"/>
      <c r="QVM75" s="666"/>
      <c r="QVN75" s="1455"/>
      <c r="QVO75" s="666"/>
      <c r="QVP75" s="666"/>
      <c r="QVQ75" s="666"/>
      <c r="QVR75" s="666"/>
      <c r="QVS75" s="666"/>
      <c r="QVT75" s="666"/>
      <c r="QVU75" s="666"/>
      <c r="QVV75" s="666"/>
      <c r="QVW75" s="666"/>
      <c r="QVX75" s="1453"/>
      <c r="QVY75" s="1453"/>
      <c r="QVZ75" s="1453"/>
      <c r="QWA75" s="1454"/>
      <c r="QWB75" s="666"/>
      <c r="QWC75" s="666"/>
      <c r="QWD75" s="666"/>
      <c r="QWE75" s="1455"/>
      <c r="QWF75" s="666"/>
      <c r="QWG75" s="666"/>
      <c r="QWH75" s="666"/>
      <c r="QWI75" s="666"/>
      <c r="QWJ75" s="666"/>
      <c r="QWK75" s="666"/>
      <c r="QWL75" s="666"/>
      <c r="QWM75" s="666"/>
      <c r="QWN75" s="666"/>
      <c r="QWO75" s="1453"/>
      <c r="QWP75" s="1453"/>
      <c r="QWQ75" s="1453"/>
      <c r="QWR75" s="1454"/>
      <c r="QWS75" s="666"/>
      <c r="QWT75" s="666"/>
      <c r="QWU75" s="666"/>
      <c r="QWV75" s="1455"/>
      <c r="QWW75" s="666"/>
      <c r="QWX75" s="666"/>
      <c r="QWY75" s="666"/>
      <c r="QWZ75" s="666"/>
      <c r="QXA75" s="666"/>
      <c r="QXB75" s="666"/>
      <c r="QXC75" s="666"/>
      <c r="QXD75" s="666"/>
      <c r="QXE75" s="666"/>
      <c r="QXF75" s="1453"/>
      <c r="QXG75" s="1453"/>
      <c r="QXH75" s="1453"/>
      <c r="QXI75" s="1454"/>
      <c r="QXJ75" s="666"/>
      <c r="QXK75" s="666"/>
      <c r="QXL75" s="666"/>
      <c r="QXM75" s="1455"/>
      <c r="QXN75" s="666"/>
      <c r="QXO75" s="666"/>
      <c r="QXP75" s="666"/>
      <c r="QXQ75" s="666"/>
      <c r="QXR75" s="666"/>
      <c r="QXS75" s="666"/>
      <c r="QXT75" s="666"/>
      <c r="QXU75" s="666"/>
      <c r="QXV75" s="666"/>
      <c r="QXW75" s="1453"/>
      <c r="QXX75" s="1453"/>
      <c r="QXY75" s="1453"/>
      <c r="QXZ75" s="1454"/>
      <c r="QYA75" s="666"/>
      <c r="QYB75" s="666"/>
      <c r="QYC75" s="666"/>
      <c r="QYD75" s="1455"/>
      <c r="QYE75" s="666"/>
      <c r="QYF75" s="666"/>
      <c r="QYG75" s="666"/>
      <c r="QYH75" s="666"/>
      <c r="QYI75" s="666"/>
      <c r="QYJ75" s="666"/>
      <c r="QYK75" s="666"/>
      <c r="QYL75" s="666"/>
      <c r="QYM75" s="666"/>
      <c r="QYN75" s="1453"/>
      <c r="QYO75" s="1453"/>
      <c r="QYP75" s="1453"/>
      <c r="QYQ75" s="1454"/>
      <c r="QYR75" s="666"/>
      <c r="QYS75" s="666"/>
      <c r="QYT75" s="666"/>
      <c r="QYU75" s="1455"/>
      <c r="QYV75" s="666"/>
      <c r="QYW75" s="666"/>
      <c r="QYX75" s="666"/>
      <c r="QYY75" s="666"/>
      <c r="QYZ75" s="666"/>
      <c r="QZA75" s="666"/>
      <c r="QZB75" s="666"/>
      <c r="QZC75" s="666"/>
      <c r="QZD75" s="666"/>
      <c r="QZE75" s="1453"/>
      <c r="QZF75" s="1453"/>
      <c r="QZG75" s="1453"/>
      <c r="QZH75" s="1454"/>
      <c r="QZI75" s="666"/>
      <c r="QZJ75" s="666"/>
      <c r="QZK75" s="666"/>
      <c r="QZL75" s="1455"/>
      <c r="QZM75" s="666"/>
      <c r="QZN75" s="666"/>
      <c r="QZO75" s="666"/>
      <c r="QZP75" s="666"/>
      <c r="QZQ75" s="666"/>
      <c r="QZR75" s="666"/>
      <c r="QZS75" s="666"/>
      <c r="QZT75" s="666"/>
      <c r="QZU75" s="666"/>
      <c r="QZV75" s="1453"/>
      <c r="QZW75" s="1453"/>
      <c r="QZX75" s="1453"/>
      <c r="QZY75" s="1454"/>
      <c r="QZZ75" s="666"/>
      <c r="RAA75" s="666"/>
      <c r="RAB75" s="666"/>
      <c r="RAC75" s="1455"/>
      <c r="RAD75" s="666"/>
      <c r="RAE75" s="666"/>
      <c r="RAF75" s="666"/>
      <c r="RAG75" s="666"/>
      <c r="RAH75" s="666"/>
      <c r="RAI75" s="666"/>
      <c r="RAJ75" s="666"/>
      <c r="RAK75" s="666"/>
      <c r="RAL75" s="666"/>
      <c r="RAM75" s="1453"/>
      <c r="RAN75" s="1453"/>
      <c r="RAO75" s="1453"/>
      <c r="RAP75" s="1454"/>
      <c r="RAQ75" s="666"/>
      <c r="RAR75" s="666"/>
      <c r="RAS75" s="666"/>
      <c r="RAT75" s="1455"/>
      <c r="RAU75" s="666"/>
      <c r="RAV75" s="666"/>
      <c r="RAW75" s="666"/>
      <c r="RAX75" s="666"/>
      <c r="RAY75" s="666"/>
      <c r="RAZ75" s="666"/>
      <c r="RBA75" s="666"/>
      <c r="RBB75" s="666"/>
      <c r="RBC75" s="666"/>
      <c r="RBD75" s="1453"/>
      <c r="RBE75" s="1453"/>
      <c r="RBF75" s="1453"/>
      <c r="RBG75" s="1454"/>
      <c r="RBH75" s="666"/>
      <c r="RBI75" s="666"/>
      <c r="RBJ75" s="666"/>
      <c r="RBK75" s="1455"/>
      <c r="RBL75" s="666"/>
      <c r="RBM75" s="666"/>
      <c r="RBN75" s="666"/>
      <c r="RBO75" s="666"/>
      <c r="RBP75" s="666"/>
      <c r="RBQ75" s="666"/>
      <c r="RBR75" s="666"/>
      <c r="RBS75" s="666"/>
      <c r="RBT75" s="666"/>
      <c r="RBU75" s="1453"/>
      <c r="RBV75" s="1453"/>
      <c r="RBW75" s="1453"/>
      <c r="RBX75" s="1454"/>
      <c r="RBY75" s="666"/>
      <c r="RBZ75" s="666"/>
      <c r="RCA75" s="666"/>
      <c r="RCB75" s="1455"/>
      <c r="RCC75" s="666"/>
      <c r="RCD75" s="666"/>
      <c r="RCE75" s="666"/>
      <c r="RCF75" s="666"/>
      <c r="RCG75" s="666"/>
      <c r="RCH75" s="666"/>
      <c r="RCI75" s="666"/>
      <c r="RCJ75" s="666"/>
      <c r="RCK75" s="666"/>
      <c r="RCL75" s="1453"/>
      <c r="RCM75" s="1453"/>
      <c r="RCN75" s="1453"/>
      <c r="RCO75" s="1454"/>
      <c r="RCP75" s="666"/>
      <c r="RCQ75" s="666"/>
      <c r="RCR75" s="666"/>
      <c r="RCS75" s="1455"/>
      <c r="RCT75" s="666"/>
      <c r="RCU75" s="666"/>
      <c r="RCV75" s="666"/>
      <c r="RCW75" s="666"/>
      <c r="RCX75" s="666"/>
      <c r="RCY75" s="666"/>
      <c r="RCZ75" s="666"/>
      <c r="RDA75" s="666"/>
      <c r="RDB75" s="666"/>
      <c r="RDC75" s="1453"/>
      <c r="RDD75" s="1453"/>
      <c r="RDE75" s="1453"/>
      <c r="RDF75" s="1454"/>
      <c r="RDG75" s="666"/>
      <c r="RDH75" s="666"/>
      <c r="RDI75" s="666"/>
      <c r="RDJ75" s="1455"/>
      <c r="RDK75" s="666"/>
      <c r="RDL75" s="666"/>
      <c r="RDM75" s="666"/>
      <c r="RDN75" s="666"/>
      <c r="RDO75" s="666"/>
      <c r="RDP75" s="666"/>
      <c r="RDQ75" s="666"/>
      <c r="RDR75" s="666"/>
      <c r="RDS75" s="666"/>
      <c r="RDT75" s="1453"/>
      <c r="RDU75" s="1453"/>
      <c r="RDV75" s="1453"/>
      <c r="RDW75" s="1454"/>
      <c r="RDX75" s="666"/>
      <c r="RDY75" s="666"/>
      <c r="RDZ75" s="666"/>
      <c r="REA75" s="1455"/>
      <c r="REB75" s="666"/>
      <c r="REC75" s="666"/>
      <c r="RED75" s="666"/>
      <c r="REE75" s="666"/>
      <c r="REF75" s="666"/>
      <c r="REG75" s="666"/>
      <c r="REH75" s="666"/>
      <c r="REI75" s="666"/>
      <c r="REJ75" s="666"/>
      <c r="REK75" s="1453"/>
      <c r="REL75" s="1453"/>
      <c r="REM75" s="1453"/>
      <c r="REN75" s="1454"/>
      <c r="REO75" s="666"/>
      <c r="REP75" s="666"/>
      <c r="REQ75" s="666"/>
      <c r="RER75" s="1455"/>
      <c r="RES75" s="666"/>
      <c r="RET75" s="666"/>
      <c r="REU75" s="666"/>
      <c r="REV75" s="666"/>
      <c r="REW75" s="666"/>
      <c r="REX75" s="666"/>
      <c r="REY75" s="666"/>
      <c r="REZ75" s="666"/>
      <c r="RFA75" s="666"/>
      <c r="RFB75" s="1453"/>
      <c r="RFC75" s="1453"/>
      <c r="RFD75" s="1453"/>
      <c r="RFE75" s="1454"/>
      <c r="RFF75" s="666"/>
      <c r="RFG75" s="666"/>
      <c r="RFH75" s="666"/>
      <c r="RFI75" s="1455"/>
      <c r="RFJ75" s="666"/>
      <c r="RFK75" s="666"/>
      <c r="RFL75" s="666"/>
      <c r="RFM75" s="666"/>
      <c r="RFN75" s="666"/>
      <c r="RFO75" s="666"/>
      <c r="RFP75" s="666"/>
      <c r="RFQ75" s="666"/>
      <c r="RFR75" s="666"/>
      <c r="RFS75" s="1453"/>
      <c r="RFT75" s="1453"/>
      <c r="RFU75" s="1453"/>
      <c r="RFV75" s="1454"/>
      <c r="RFW75" s="666"/>
      <c r="RFX75" s="666"/>
      <c r="RFY75" s="666"/>
      <c r="RFZ75" s="1455"/>
      <c r="RGA75" s="666"/>
      <c r="RGB75" s="666"/>
      <c r="RGC75" s="666"/>
      <c r="RGD75" s="666"/>
      <c r="RGE75" s="666"/>
      <c r="RGF75" s="666"/>
      <c r="RGG75" s="666"/>
      <c r="RGH75" s="666"/>
      <c r="RGI75" s="666"/>
      <c r="RGJ75" s="1453"/>
      <c r="RGK75" s="1453"/>
      <c r="RGL75" s="1453"/>
      <c r="RGM75" s="1454"/>
      <c r="RGN75" s="666"/>
      <c r="RGO75" s="666"/>
      <c r="RGP75" s="666"/>
      <c r="RGQ75" s="1455"/>
      <c r="RGR75" s="666"/>
      <c r="RGS75" s="666"/>
      <c r="RGT75" s="666"/>
      <c r="RGU75" s="666"/>
      <c r="RGV75" s="666"/>
      <c r="RGW75" s="666"/>
      <c r="RGX75" s="666"/>
      <c r="RGY75" s="666"/>
      <c r="RGZ75" s="666"/>
      <c r="RHA75" s="1453"/>
      <c r="RHB75" s="1453"/>
      <c r="RHC75" s="1453"/>
      <c r="RHD75" s="1454"/>
      <c r="RHE75" s="666"/>
      <c r="RHF75" s="666"/>
      <c r="RHG75" s="666"/>
      <c r="RHH75" s="1455"/>
      <c r="RHI75" s="666"/>
      <c r="RHJ75" s="666"/>
      <c r="RHK75" s="666"/>
      <c r="RHL75" s="666"/>
      <c r="RHM75" s="666"/>
      <c r="RHN75" s="666"/>
      <c r="RHO75" s="666"/>
      <c r="RHP75" s="666"/>
      <c r="RHQ75" s="666"/>
      <c r="RHR75" s="1453"/>
      <c r="RHS75" s="1453"/>
      <c r="RHT75" s="1453"/>
      <c r="RHU75" s="1454"/>
      <c r="RHV75" s="666"/>
      <c r="RHW75" s="666"/>
      <c r="RHX75" s="666"/>
      <c r="RHY75" s="1455"/>
      <c r="RHZ75" s="666"/>
      <c r="RIA75" s="666"/>
      <c r="RIB75" s="666"/>
      <c r="RIC75" s="666"/>
      <c r="RID75" s="666"/>
      <c r="RIE75" s="666"/>
      <c r="RIF75" s="666"/>
      <c r="RIG75" s="666"/>
      <c r="RIH75" s="666"/>
      <c r="RII75" s="1453"/>
      <c r="RIJ75" s="1453"/>
      <c r="RIK75" s="1453"/>
      <c r="RIL75" s="1454"/>
      <c r="RIM75" s="666"/>
      <c r="RIN75" s="666"/>
      <c r="RIO75" s="666"/>
      <c r="RIP75" s="1455"/>
      <c r="RIQ75" s="666"/>
      <c r="RIR75" s="666"/>
      <c r="RIS75" s="666"/>
      <c r="RIT75" s="666"/>
      <c r="RIU75" s="666"/>
      <c r="RIV75" s="666"/>
      <c r="RIW75" s="666"/>
      <c r="RIX75" s="666"/>
      <c r="RIY75" s="666"/>
      <c r="RIZ75" s="1453"/>
      <c r="RJA75" s="1453"/>
      <c r="RJB75" s="1453"/>
      <c r="RJC75" s="1454"/>
      <c r="RJD75" s="666"/>
      <c r="RJE75" s="666"/>
      <c r="RJF75" s="666"/>
      <c r="RJG75" s="1455"/>
      <c r="RJH75" s="666"/>
      <c r="RJI75" s="666"/>
      <c r="RJJ75" s="666"/>
      <c r="RJK75" s="666"/>
      <c r="RJL75" s="666"/>
      <c r="RJM75" s="666"/>
      <c r="RJN75" s="666"/>
      <c r="RJO75" s="666"/>
      <c r="RJP75" s="666"/>
      <c r="RJQ75" s="1453"/>
      <c r="RJR75" s="1453"/>
      <c r="RJS75" s="1453"/>
      <c r="RJT75" s="1454"/>
      <c r="RJU75" s="666"/>
      <c r="RJV75" s="666"/>
      <c r="RJW75" s="666"/>
      <c r="RJX75" s="1455"/>
      <c r="RJY75" s="666"/>
      <c r="RJZ75" s="666"/>
      <c r="RKA75" s="666"/>
      <c r="RKB75" s="666"/>
      <c r="RKC75" s="666"/>
      <c r="RKD75" s="666"/>
      <c r="RKE75" s="666"/>
      <c r="RKF75" s="666"/>
      <c r="RKG75" s="666"/>
      <c r="RKH75" s="1453"/>
      <c r="RKI75" s="1453"/>
      <c r="RKJ75" s="1453"/>
      <c r="RKK75" s="1454"/>
      <c r="RKL75" s="666"/>
      <c r="RKM75" s="666"/>
      <c r="RKN75" s="666"/>
      <c r="RKO75" s="1455"/>
      <c r="RKP75" s="666"/>
      <c r="RKQ75" s="666"/>
      <c r="RKR75" s="666"/>
      <c r="RKS75" s="666"/>
      <c r="RKT75" s="666"/>
      <c r="RKU75" s="666"/>
      <c r="RKV75" s="666"/>
      <c r="RKW75" s="666"/>
      <c r="RKX75" s="666"/>
      <c r="RKY75" s="1453"/>
      <c r="RKZ75" s="1453"/>
      <c r="RLA75" s="1453"/>
      <c r="RLB75" s="1454"/>
      <c r="RLC75" s="666"/>
      <c r="RLD75" s="666"/>
      <c r="RLE75" s="666"/>
      <c r="RLF75" s="1455"/>
      <c r="RLG75" s="666"/>
      <c r="RLH75" s="666"/>
      <c r="RLI75" s="666"/>
      <c r="RLJ75" s="666"/>
      <c r="RLK75" s="666"/>
      <c r="RLL75" s="666"/>
      <c r="RLM75" s="666"/>
      <c r="RLN75" s="666"/>
      <c r="RLO75" s="666"/>
      <c r="RLP75" s="1453"/>
      <c r="RLQ75" s="1453"/>
      <c r="RLR75" s="1453"/>
      <c r="RLS75" s="1454"/>
      <c r="RLT75" s="666"/>
      <c r="RLU75" s="666"/>
      <c r="RLV75" s="666"/>
      <c r="RLW75" s="1455"/>
      <c r="RLX75" s="666"/>
      <c r="RLY75" s="666"/>
      <c r="RLZ75" s="666"/>
      <c r="RMA75" s="666"/>
      <c r="RMB75" s="666"/>
      <c r="RMC75" s="666"/>
      <c r="RMD75" s="666"/>
      <c r="RME75" s="666"/>
      <c r="RMF75" s="666"/>
      <c r="RMG75" s="1453"/>
      <c r="RMH75" s="1453"/>
      <c r="RMI75" s="1453"/>
      <c r="RMJ75" s="1454"/>
      <c r="RMK75" s="666"/>
      <c r="RML75" s="666"/>
      <c r="RMM75" s="666"/>
      <c r="RMN75" s="1455"/>
      <c r="RMO75" s="666"/>
      <c r="RMP75" s="666"/>
      <c r="RMQ75" s="666"/>
      <c r="RMR75" s="666"/>
      <c r="RMS75" s="666"/>
      <c r="RMT75" s="666"/>
      <c r="RMU75" s="666"/>
      <c r="RMV75" s="666"/>
      <c r="RMW75" s="666"/>
      <c r="RMX75" s="1453"/>
      <c r="RMY75" s="1453"/>
      <c r="RMZ75" s="1453"/>
      <c r="RNA75" s="1454"/>
      <c r="RNB75" s="666"/>
      <c r="RNC75" s="666"/>
      <c r="RND75" s="666"/>
      <c r="RNE75" s="1455"/>
      <c r="RNF75" s="666"/>
      <c r="RNG75" s="666"/>
      <c r="RNH75" s="666"/>
      <c r="RNI75" s="666"/>
      <c r="RNJ75" s="666"/>
      <c r="RNK75" s="666"/>
      <c r="RNL75" s="666"/>
      <c r="RNM75" s="666"/>
      <c r="RNN75" s="666"/>
      <c r="RNO75" s="1453"/>
      <c r="RNP75" s="1453"/>
      <c r="RNQ75" s="1453"/>
      <c r="RNR75" s="1454"/>
      <c r="RNS75" s="666"/>
      <c r="RNT75" s="666"/>
      <c r="RNU75" s="666"/>
      <c r="RNV75" s="1455"/>
      <c r="RNW75" s="666"/>
      <c r="RNX75" s="666"/>
      <c r="RNY75" s="666"/>
      <c r="RNZ75" s="666"/>
      <c r="ROA75" s="666"/>
      <c r="ROB75" s="666"/>
      <c r="ROC75" s="666"/>
      <c r="ROD75" s="666"/>
      <c r="ROE75" s="666"/>
      <c r="ROF75" s="1453"/>
      <c r="ROG75" s="1453"/>
      <c r="ROH75" s="1453"/>
      <c r="ROI75" s="1454"/>
      <c r="ROJ75" s="666"/>
      <c r="ROK75" s="666"/>
      <c r="ROL75" s="666"/>
      <c r="ROM75" s="1455"/>
      <c r="RON75" s="666"/>
      <c r="ROO75" s="666"/>
      <c r="ROP75" s="666"/>
      <c r="ROQ75" s="666"/>
      <c r="ROR75" s="666"/>
      <c r="ROS75" s="666"/>
      <c r="ROT75" s="666"/>
      <c r="ROU75" s="666"/>
      <c r="ROV75" s="666"/>
      <c r="ROW75" s="1453"/>
      <c r="ROX75" s="1453"/>
      <c r="ROY75" s="1453"/>
      <c r="ROZ75" s="1454"/>
      <c r="RPA75" s="666"/>
      <c r="RPB75" s="666"/>
      <c r="RPC75" s="666"/>
      <c r="RPD75" s="1455"/>
      <c r="RPE75" s="666"/>
      <c r="RPF75" s="666"/>
      <c r="RPG75" s="666"/>
      <c r="RPH75" s="666"/>
      <c r="RPI75" s="666"/>
      <c r="RPJ75" s="666"/>
      <c r="RPK75" s="666"/>
      <c r="RPL75" s="666"/>
      <c r="RPM75" s="666"/>
      <c r="RPN75" s="1453"/>
      <c r="RPO75" s="1453"/>
      <c r="RPP75" s="1453"/>
      <c r="RPQ75" s="1454"/>
      <c r="RPR75" s="666"/>
      <c r="RPS75" s="666"/>
      <c r="RPT75" s="666"/>
      <c r="RPU75" s="1455"/>
      <c r="RPV75" s="666"/>
      <c r="RPW75" s="666"/>
      <c r="RPX75" s="666"/>
      <c r="RPY75" s="666"/>
      <c r="RPZ75" s="666"/>
      <c r="RQA75" s="666"/>
      <c r="RQB75" s="666"/>
      <c r="RQC75" s="666"/>
      <c r="RQD75" s="666"/>
      <c r="RQE75" s="1453"/>
      <c r="RQF75" s="1453"/>
      <c r="RQG75" s="1453"/>
      <c r="RQH75" s="1454"/>
      <c r="RQI75" s="666"/>
      <c r="RQJ75" s="666"/>
      <c r="RQK75" s="666"/>
      <c r="RQL75" s="1455"/>
      <c r="RQM75" s="666"/>
      <c r="RQN75" s="666"/>
      <c r="RQO75" s="666"/>
      <c r="RQP75" s="666"/>
      <c r="RQQ75" s="666"/>
      <c r="RQR75" s="666"/>
      <c r="RQS75" s="666"/>
      <c r="RQT75" s="666"/>
      <c r="RQU75" s="666"/>
      <c r="RQV75" s="1453"/>
      <c r="RQW75" s="1453"/>
      <c r="RQX75" s="1453"/>
      <c r="RQY75" s="1454"/>
      <c r="RQZ75" s="666"/>
      <c r="RRA75" s="666"/>
      <c r="RRB75" s="666"/>
      <c r="RRC75" s="1455"/>
      <c r="RRD75" s="666"/>
      <c r="RRE75" s="666"/>
      <c r="RRF75" s="666"/>
      <c r="RRG75" s="666"/>
      <c r="RRH75" s="666"/>
      <c r="RRI75" s="666"/>
      <c r="RRJ75" s="666"/>
      <c r="RRK75" s="666"/>
      <c r="RRL75" s="666"/>
      <c r="RRM75" s="1453"/>
      <c r="RRN75" s="1453"/>
      <c r="RRO75" s="1453"/>
      <c r="RRP75" s="1454"/>
      <c r="RRQ75" s="666"/>
      <c r="RRR75" s="666"/>
      <c r="RRS75" s="666"/>
      <c r="RRT75" s="1455"/>
      <c r="RRU75" s="666"/>
      <c r="RRV75" s="666"/>
      <c r="RRW75" s="666"/>
      <c r="RRX75" s="666"/>
      <c r="RRY75" s="666"/>
      <c r="RRZ75" s="666"/>
      <c r="RSA75" s="666"/>
      <c r="RSB75" s="666"/>
      <c r="RSC75" s="666"/>
      <c r="RSD75" s="1453"/>
      <c r="RSE75" s="1453"/>
      <c r="RSF75" s="1453"/>
      <c r="RSG75" s="1454"/>
      <c r="RSH75" s="666"/>
      <c r="RSI75" s="666"/>
      <c r="RSJ75" s="666"/>
      <c r="RSK75" s="1455"/>
      <c r="RSL75" s="666"/>
      <c r="RSM75" s="666"/>
      <c r="RSN75" s="666"/>
      <c r="RSO75" s="666"/>
      <c r="RSP75" s="666"/>
      <c r="RSQ75" s="666"/>
      <c r="RSR75" s="666"/>
      <c r="RSS75" s="666"/>
      <c r="RST75" s="666"/>
      <c r="RSU75" s="1453"/>
      <c r="RSV75" s="1453"/>
      <c r="RSW75" s="1453"/>
      <c r="RSX75" s="1454"/>
      <c r="RSY75" s="666"/>
      <c r="RSZ75" s="666"/>
      <c r="RTA75" s="666"/>
      <c r="RTB75" s="1455"/>
      <c r="RTC75" s="666"/>
      <c r="RTD75" s="666"/>
      <c r="RTE75" s="666"/>
      <c r="RTF75" s="666"/>
      <c r="RTG75" s="666"/>
      <c r="RTH75" s="666"/>
      <c r="RTI75" s="666"/>
      <c r="RTJ75" s="666"/>
      <c r="RTK75" s="666"/>
      <c r="RTL75" s="1453"/>
      <c r="RTM75" s="1453"/>
      <c r="RTN75" s="1453"/>
      <c r="RTO75" s="1454"/>
      <c r="RTP75" s="666"/>
      <c r="RTQ75" s="666"/>
      <c r="RTR75" s="666"/>
      <c r="RTS75" s="1455"/>
      <c r="RTT75" s="666"/>
      <c r="RTU75" s="666"/>
      <c r="RTV75" s="666"/>
      <c r="RTW75" s="666"/>
      <c r="RTX75" s="666"/>
      <c r="RTY75" s="666"/>
      <c r="RTZ75" s="666"/>
      <c r="RUA75" s="666"/>
      <c r="RUB75" s="666"/>
      <c r="RUC75" s="1453"/>
      <c r="RUD75" s="1453"/>
      <c r="RUE75" s="1453"/>
      <c r="RUF75" s="1454"/>
      <c r="RUG75" s="666"/>
      <c r="RUH75" s="666"/>
      <c r="RUI75" s="666"/>
      <c r="RUJ75" s="1455"/>
      <c r="RUK75" s="666"/>
      <c r="RUL75" s="666"/>
      <c r="RUM75" s="666"/>
      <c r="RUN75" s="666"/>
      <c r="RUO75" s="666"/>
      <c r="RUP75" s="666"/>
      <c r="RUQ75" s="666"/>
      <c r="RUR75" s="666"/>
      <c r="RUS75" s="666"/>
      <c r="RUT75" s="1453"/>
      <c r="RUU75" s="1453"/>
      <c r="RUV75" s="1453"/>
      <c r="RUW75" s="1454"/>
      <c r="RUX75" s="666"/>
      <c r="RUY75" s="666"/>
      <c r="RUZ75" s="666"/>
      <c r="RVA75" s="1455"/>
      <c r="RVB75" s="666"/>
      <c r="RVC75" s="666"/>
      <c r="RVD75" s="666"/>
      <c r="RVE75" s="666"/>
      <c r="RVF75" s="666"/>
      <c r="RVG75" s="666"/>
      <c r="RVH75" s="666"/>
      <c r="RVI75" s="666"/>
      <c r="RVJ75" s="666"/>
      <c r="RVK75" s="1453"/>
      <c r="RVL75" s="1453"/>
      <c r="RVM75" s="1453"/>
      <c r="RVN75" s="1454"/>
      <c r="RVO75" s="666"/>
      <c r="RVP75" s="666"/>
      <c r="RVQ75" s="666"/>
      <c r="RVR75" s="1455"/>
      <c r="RVS75" s="666"/>
      <c r="RVT75" s="666"/>
      <c r="RVU75" s="666"/>
      <c r="RVV75" s="666"/>
      <c r="RVW75" s="666"/>
      <c r="RVX75" s="666"/>
      <c r="RVY75" s="666"/>
      <c r="RVZ75" s="666"/>
      <c r="RWA75" s="666"/>
      <c r="RWB75" s="1453"/>
      <c r="RWC75" s="1453"/>
      <c r="RWD75" s="1453"/>
      <c r="RWE75" s="1454"/>
      <c r="RWF75" s="666"/>
      <c r="RWG75" s="666"/>
      <c r="RWH75" s="666"/>
      <c r="RWI75" s="1455"/>
      <c r="RWJ75" s="666"/>
      <c r="RWK75" s="666"/>
      <c r="RWL75" s="666"/>
      <c r="RWM75" s="666"/>
      <c r="RWN75" s="666"/>
      <c r="RWO75" s="666"/>
      <c r="RWP75" s="666"/>
      <c r="RWQ75" s="666"/>
      <c r="RWR75" s="666"/>
      <c r="RWS75" s="1453"/>
      <c r="RWT75" s="1453"/>
      <c r="RWU75" s="1453"/>
      <c r="RWV75" s="1454"/>
      <c r="RWW75" s="666"/>
      <c r="RWX75" s="666"/>
      <c r="RWY75" s="666"/>
      <c r="RWZ75" s="1455"/>
      <c r="RXA75" s="666"/>
      <c r="RXB75" s="666"/>
      <c r="RXC75" s="666"/>
      <c r="RXD75" s="666"/>
      <c r="RXE75" s="666"/>
      <c r="RXF75" s="666"/>
      <c r="RXG75" s="666"/>
      <c r="RXH75" s="666"/>
      <c r="RXI75" s="666"/>
      <c r="RXJ75" s="1453"/>
      <c r="RXK75" s="1453"/>
      <c r="RXL75" s="1453"/>
      <c r="RXM75" s="1454"/>
      <c r="RXN75" s="666"/>
      <c r="RXO75" s="666"/>
      <c r="RXP75" s="666"/>
      <c r="RXQ75" s="1455"/>
      <c r="RXR75" s="666"/>
      <c r="RXS75" s="666"/>
      <c r="RXT75" s="666"/>
      <c r="RXU75" s="666"/>
      <c r="RXV75" s="666"/>
      <c r="RXW75" s="666"/>
      <c r="RXX75" s="666"/>
      <c r="RXY75" s="666"/>
      <c r="RXZ75" s="666"/>
      <c r="RYA75" s="1453"/>
      <c r="RYB75" s="1453"/>
      <c r="RYC75" s="1453"/>
      <c r="RYD75" s="1454"/>
      <c r="RYE75" s="666"/>
      <c r="RYF75" s="666"/>
      <c r="RYG75" s="666"/>
      <c r="RYH75" s="1455"/>
      <c r="RYI75" s="666"/>
      <c r="RYJ75" s="666"/>
      <c r="RYK75" s="666"/>
      <c r="RYL75" s="666"/>
      <c r="RYM75" s="666"/>
      <c r="RYN75" s="666"/>
      <c r="RYO75" s="666"/>
      <c r="RYP75" s="666"/>
      <c r="RYQ75" s="666"/>
      <c r="RYR75" s="1453"/>
      <c r="RYS75" s="1453"/>
      <c r="RYT75" s="1453"/>
      <c r="RYU75" s="1454"/>
      <c r="RYV75" s="666"/>
      <c r="RYW75" s="666"/>
      <c r="RYX75" s="666"/>
      <c r="RYY75" s="1455"/>
      <c r="RYZ75" s="666"/>
      <c r="RZA75" s="666"/>
      <c r="RZB75" s="666"/>
      <c r="RZC75" s="666"/>
      <c r="RZD75" s="666"/>
      <c r="RZE75" s="666"/>
      <c r="RZF75" s="666"/>
      <c r="RZG75" s="666"/>
      <c r="RZH75" s="666"/>
      <c r="RZI75" s="1453"/>
      <c r="RZJ75" s="1453"/>
      <c r="RZK75" s="1453"/>
      <c r="RZL75" s="1454"/>
      <c r="RZM75" s="666"/>
      <c r="RZN75" s="666"/>
      <c r="RZO75" s="666"/>
      <c r="RZP75" s="1455"/>
      <c r="RZQ75" s="666"/>
      <c r="RZR75" s="666"/>
      <c r="RZS75" s="666"/>
      <c r="RZT75" s="666"/>
      <c r="RZU75" s="666"/>
      <c r="RZV75" s="666"/>
      <c r="RZW75" s="666"/>
      <c r="RZX75" s="666"/>
      <c r="RZY75" s="666"/>
      <c r="RZZ75" s="1453"/>
      <c r="SAA75" s="1453"/>
      <c r="SAB75" s="1453"/>
      <c r="SAC75" s="1454"/>
      <c r="SAD75" s="666"/>
      <c r="SAE75" s="666"/>
      <c r="SAF75" s="666"/>
      <c r="SAG75" s="1455"/>
      <c r="SAH75" s="666"/>
      <c r="SAI75" s="666"/>
      <c r="SAJ75" s="666"/>
      <c r="SAK75" s="666"/>
      <c r="SAL75" s="666"/>
      <c r="SAM75" s="666"/>
      <c r="SAN75" s="666"/>
      <c r="SAO75" s="666"/>
      <c r="SAP75" s="666"/>
      <c r="SAQ75" s="1453"/>
      <c r="SAR75" s="1453"/>
      <c r="SAS75" s="1453"/>
      <c r="SAT75" s="1454"/>
      <c r="SAU75" s="666"/>
      <c r="SAV75" s="666"/>
      <c r="SAW75" s="666"/>
      <c r="SAX75" s="1455"/>
      <c r="SAY75" s="666"/>
      <c r="SAZ75" s="666"/>
      <c r="SBA75" s="666"/>
      <c r="SBB75" s="666"/>
      <c r="SBC75" s="666"/>
      <c r="SBD75" s="666"/>
      <c r="SBE75" s="666"/>
      <c r="SBF75" s="666"/>
      <c r="SBG75" s="666"/>
      <c r="SBH75" s="1453"/>
      <c r="SBI75" s="1453"/>
      <c r="SBJ75" s="1453"/>
      <c r="SBK75" s="1454"/>
      <c r="SBL75" s="666"/>
      <c r="SBM75" s="666"/>
      <c r="SBN75" s="666"/>
      <c r="SBO75" s="1455"/>
      <c r="SBP75" s="666"/>
      <c r="SBQ75" s="666"/>
      <c r="SBR75" s="666"/>
      <c r="SBS75" s="666"/>
      <c r="SBT75" s="666"/>
      <c r="SBU75" s="666"/>
      <c r="SBV75" s="666"/>
      <c r="SBW75" s="666"/>
      <c r="SBX75" s="666"/>
      <c r="SBY75" s="1453"/>
      <c r="SBZ75" s="1453"/>
      <c r="SCA75" s="1453"/>
      <c r="SCB75" s="1454"/>
      <c r="SCC75" s="666"/>
      <c r="SCD75" s="666"/>
      <c r="SCE75" s="666"/>
      <c r="SCF75" s="1455"/>
      <c r="SCG75" s="666"/>
      <c r="SCH75" s="666"/>
      <c r="SCI75" s="666"/>
      <c r="SCJ75" s="666"/>
      <c r="SCK75" s="666"/>
      <c r="SCL75" s="666"/>
      <c r="SCM75" s="666"/>
      <c r="SCN75" s="666"/>
      <c r="SCO75" s="666"/>
      <c r="SCP75" s="1453"/>
      <c r="SCQ75" s="1453"/>
      <c r="SCR75" s="1453"/>
      <c r="SCS75" s="1454"/>
      <c r="SCT75" s="666"/>
      <c r="SCU75" s="666"/>
      <c r="SCV75" s="666"/>
      <c r="SCW75" s="1455"/>
      <c r="SCX75" s="666"/>
      <c r="SCY75" s="666"/>
      <c r="SCZ75" s="666"/>
      <c r="SDA75" s="666"/>
      <c r="SDB75" s="666"/>
      <c r="SDC75" s="666"/>
      <c r="SDD75" s="666"/>
      <c r="SDE75" s="666"/>
      <c r="SDF75" s="666"/>
      <c r="SDG75" s="1453"/>
      <c r="SDH75" s="1453"/>
      <c r="SDI75" s="1453"/>
      <c r="SDJ75" s="1454"/>
      <c r="SDK75" s="666"/>
      <c r="SDL75" s="666"/>
      <c r="SDM75" s="666"/>
      <c r="SDN75" s="1455"/>
      <c r="SDO75" s="666"/>
      <c r="SDP75" s="666"/>
      <c r="SDQ75" s="666"/>
      <c r="SDR75" s="666"/>
      <c r="SDS75" s="666"/>
      <c r="SDT75" s="666"/>
      <c r="SDU75" s="666"/>
      <c r="SDV75" s="666"/>
      <c r="SDW75" s="666"/>
      <c r="SDX75" s="1453"/>
      <c r="SDY75" s="1453"/>
      <c r="SDZ75" s="1453"/>
      <c r="SEA75" s="1454"/>
      <c r="SEB75" s="666"/>
      <c r="SEC75" s="666"/>
      <c r="SED75" s="666"/>
      <c r="SEE75" s="1455"/>
      <c r="SEF75" s="666"/>
      <c r="SEG75" s="666"/>
      <c r="SEH75" s="666"/>
      <c r="SEI75" s="666"/>
      <c r="SEJ75" s="666"/>
      <c r="SEK75" s="666"/>
      <c r="SEL75" s="666"/>
      <c r="SEM75" s="666"/>
      <c r="SEN75" s="666"/>
      <c r="SEO75" s="1453"/>
      <c r="SEP75" s="1453"/>
      <c r="SEQ75" s="1453"/>
      <c r="SER75" s="1454"/>
      <c r="SES75" s="666"/>
      <c r="SET75" s="666"/>
      <c r="SEU75" s="666"/>
      <c r="SEV75" s="1455"/>
      <c r="SEW75" s="666"/>
      <c r="SEX75" s="666"/>
      <c r="SEY75" s="666"/>
      <c r="SEZ75" s="666"/>
      <c r="SFA75" s="666"/>
      <c r="SFB75" s="666"/>
      <c r="SFC75" s="666"/>
      <c r="SFD75" s="666"/>
      <c r="SFE75" s="666"/>
      <c r="SFF75" s="1453"/>
      <c r="SFG75" s="1453"/>
      <c r="SFH75" s="1453"/>
      <c r="SFI75" s="1454"/>
      <c r="SFJ75" s="666"/>
      <c r="SFK75" s="666"/>
      <c r="SFL75" s="666"/>
      <c r="SFM75" s="1455"/>
      <c r="SFN75" s="666"/>
      <c r="SFO75" s="666"/>
      <c r="SFP75" s="666"/>
      <c r="SFQ75" s="666"/>
      <c r="SFR75" s="666"/>
      <c r="SFS75" s="666"/>
      <c r="SFT75" s="666"/>
      <c r="SFU75" s="666"/>
      <c r="SFV75" s="666"/>
      <c r="SFW75" s="1453"/>
      <c r="SFX75" s="1453"/>
      <c r="SFY75" s="1453"/>
      <c r="SFZ75" s="1454"/>
      <c r="SGA75" s="666"/>
      <c r="SGB75" s="666"/>
      <c r="SGC75" s="666"/>
      <c r="SGD75" s="1455"/>
      <c r="SGE75" s="666"/>
      <c r="SGF75" s="666"/>
      <c r="SGG75" s="666"/>
      <c r="SGH75" s="666"/>
      <c r="SGI75" s="666"/>
      <c r="SGJ75" s="666"/>
      <c r="SGK75" s="666"/>
      <c r="SGL75" s="666"/>
      <c r="SGM75" s="666"/>
      <c r="SGN75" s="1453"/>
      <c r="SGO75" s="1453"/>
      <c r="SGP75" s="1453"/>
      <c r="SGQ75" s="1454"/>
      <c r="SGR75" s="666"/>
      <c r="SGS75" s="666"/>
      <c r="SGT75" s="666"/>
      <c r="SGU75" s="1455"/>
      <c r="SGV75" s="666"/>
      <c r="SGW75" s="666"/>
      <c r="SGX75" s="666"/>
      <c r="SGY75" s="666"/>
      <c r="SGZ75" s="666"/>
      <c r="SHA75" s="666"/>
      <c r="SHB75" s="666"/>
      <c r="SHC75" s="666"/>
      <c r="SHD75" s="666"/>
      <c r="SHE75" s="1453"/>
      <c r="SHF75" s="1453"/>
      <c r="SHG75" s="1453"/>
      <c r="SHH75" s="1454"/>
      <c r="SHI75" s="666"/>
      <c r="SHJ75" s="666"/>
      <c r="SHK75" s="666"/>
      <c r="SHL75" s="1455"/>
      <c r="SHM75" s="666"/>
      <c r="SHN75" s="666"/>
      <c r="SHO75" s="666"/>
      <c r="SHP75" s="666"/>
      <c r="SHQ75" s="666"/>
      <c r="SHR75" s="666"/>
      <c r="SHS75" s="666"/>
      <c r="SHT75" s="666"/>
      <c r="SHU75" s="666"/>
      <c r="SHV75" s="1453"/>
      <c r="SHW75" s="1453"/>
      <c r="SHX75" s="1453"/>
      <c r="SHY75" s="1454"/>
      <c r="SHZ75" s="666"/>
      <c r="SIA75" s="666"/>
      <c r="SIB75" s="666"/>
      <c r="SIC75" s="1455"/>
      <c r="SID75" s="666"/>
      <c r="SIE75" s="666"/>
      <c r="SIF75" s="666"/>
      <c r="SIG75" s="666"/>
      <c r="SIH75" s="666"/>
      <c r="SII75" s="666"/>
      <c r="SIJ75" s="666"/>
      <c r="SIK75" s="666"/>
      <c r="SIL75" s="666"/>
      <c r="SIM75" s="1453"/>
      <c r="SIN75" s="1453"/>
      <c r="SIO75" s="1453"/>
      <c r="SIP75" s="1454"/>
      <c r="SIQ75" s="666"/>
      <c r="SIR75" s="666"/>
      <c r="SIS75" s="666"/>
      <c r="SIT75" s="1455"/>
      <c r="SIU75" s="666"/>
      <c r="SIV75" s="666"/>
      <c r="SIW75" s="666"/>
      <c r="SIX75" s="666"/>
      <c r="SIY75" s="666"/>
      <c r="SIZ75" s="666"/>
      <c r="SJA75" s="666"/>
      <c r="SJB75" s="666"/>
      <c r="SJC75" s="666"/>
      <c r="SJD75" s="1453"/>
      <c r="SJE75" s="1453"/>
      <c r="SJF75" s="1453"/>
      <c r="SJG75" s="1454"/>
      <c r="SJH75" s="666"/>
      <c r="SJI75" s="666"/>
      <c r="SJJ75" s="666"/>
      <c r="SJK75" s="1455"/>
      <c r="SJL75" s="666"/>
      <c r="SJM75" s="666"/>
      <c r="SJN75" s="666"/>
      <c r="SJO75" s="666"/>
      <c r="SJP75" s="666"/>
      <c r="SJQ75" s="666"/>
      <c r="SJR75" s="666"/>
      <c r="SJS75" s="666"/>
      <c r="SJT75" s="666"/>
      <c r="SJU75" s="1453"/>
      <c r="SJV75" s="1453"/>
      <c r="SJW75" s="1453"/>
      <c r="SJX75" s="1454"/>
      <c r="SJY75" s="666"/>
      <c r="SJZ75" s="666"/>
      <c r="SKA75" s="666"/>
      <c r="SKB75" s="1455"/>
      <c r="SKC75" s="666"/>
      <c r="SKD75" s="666"/>
      <c r="SKE75" s="666"/>
      <c r="SKF75" s="666"/>
      <c r="SKG75" s="666"/>
      <c r="SKH75" s="666"/>
      <c r="SKI75" s="666"/>
      <c r="SKJ75" s="666"/>
      <c r="SKK75" s="666"/>
      <c r="SKL75" s="1453"/>
      <c r="SKM75" s="1453"/>
      <c r="SKN75" s="1453"/>
      <c r="SKO75" s="1454"/>
      <c r="SKP75" s="666"/>
      <c r="SKQ75" s="666"/>
      <c r="SKR75" s="666"/>
      <c r="SKS75" s="1455"/>
      <c r="SKT75" s="666"/>
      <c r="SKU75" s="666"/>
      <c r="SKV75" s="666"/>
      <c r="SKW75" s="666"/>
      <c r="SKX75" s="666"/>
      <c r="SKY75" s="666"/>
      <c r="SKZ75" s="666"/>
      <c r="SLA75" s="666"/>
      <c r="SLB75" s="666"/>
      <c r="SLC75" s="1453"/>
      <c r="SLD75" s="1453"/>
      <c r="SLE75" s="1453"/>
      <c r="SLF75" s="1454"/>
      <c r="SLG75" s="666"/>
      <c r="SLH75" s="666"/>
      <c r="SLI75" s="666"/>
      <c r="SLJ75" s="1455"/>
      <c r="SLK75" s="666"/>
      <c r="SLL75" s="666"/>
      <c r="SLM75" s="666"/>
      <c r="SLN75" s="666"/>
      <c r="SLO75" s="666"/>
      <c r="SLP75" s="666"/>
      <c r="SLQ75" s="666"/>
      <c r="SLR75" s="666"/>
      <c r="SLS75" s="666"/>
      <c r="SLT75" s="1453"/>
      <c r="SLU75" s="1453"/>
      <c r="SLV75" s="1453"/>
      <c r="SLW75" s="1454"/>
      <c r="SLX75" s="666"/>
      <c r="SLY75" s="666"/>
      <c r="SLZ75" s="666"/>
      <c r="SMA75" s="1455"/>
      <c r="SMB75" s="666"/>
      <c r="SMC75" s="666"/>
      <c r="SMD75" s="666"/>
      <c r="SME75" s="666"/>
      <c r="SMF75" s="666"/>
      <c r="SMG75" s="666"/>
      <c r="SMH75" s="666"/>
      <c r="SMI75" s="666"/>
      <c r="SMJ75" s="666"/>
      <c r="SMK75" s="1453"/>
      <c r="SML75" s="1453"/>
      <c r="SMM75" s="1453"/>
      <c r="SMN75" s="1454"/>
      <c r="SMO75" s="666"/>
      <c r="SMP75" s="666"/>
      <c r="SMQ75" s="666"/>
      <c r="SMR75" s="1455"/>
      <c r="SMS75" s="666"/>
      <c r="SMT75" s="666"/>
      <c r="SMU75" s="666"/>
      <c r="SMV75" s="666"/>
      <c r="SMW75" s="666"/>
      <c r="SMX75" s="666"/>
      <c r="SMY75" s="666"/>
      <c r="SMZ75" s="666"/>
      <c r="SNA75" s="666"/>
      <c r="SNB75" s="1453"/>
      <c r="SNC75" s="1453"/>
      <c r="SND75" s="1453"/>
      <c r="SNE75" s="1454"/>
      <c r="SNF75" s="666"/>
      <c r="SNG75" s="666"/>
      <c r="SNH75" s="666"/>
      <c r="SNI75" s="1455"/>
      <c r="SNJ75" s="666"/>
      <c r="SNK75" s="666"/>
      <c r="SNL75" s="666"/>
      <c r="SNM75" s="666"/>
      <c r="SNN75" s="666"/>
      <c r="SNO75" s="666"/>
      <c r="SNP75" s="666"/>
      <c r="SNQ75" s="666"/>
      <c r="SNR75" s="666"/>
      <c r="SNS75" s="1453"/>
      <c r="SNT75" s="1453"/>
      <c r="SNU75" s="1453"/>
      <c r="SNV75" s="1454"/>
      <c r="SNW75" s="666"/>
      <c r="SNX75" s="666"/>
      <c r="SNY75" s="666"/>
      <c r="SNZ75" s="1455"/>
      <c r="SOA75" s="666"/>
      <c r="SOB75" s="666"/>
      <c r="SOC75" s="666"/>
      <c r="SOD75" s="666"/>
      <c r="SOE75" s="666"/>
      <c r="SOF75" s="666"/>
      <c r="SOG75" s="666"/>
      <c r="SOH75" s="666"/>
      <c r="SOI75" s="666"/>
      <c r="SOJ75" s="1453"/>
      <c r="SOK75" s="1453"/>
      <c r="SOL75" s="1453"/>
      <c r="SOM75" s="1454"/>
      <c r="SON75" s="666"/>
      <c r="SOO75" s="666"/>
      <c r="SOP75" s="666"/>
      <c r="SOQ75" s="1455"/>
      <c r="SOR75" s="666"/>
      <c r="SOS75" s="666"/>
      <c r="SOT75" s="666"/>
      <c r="SOU75" s="666"/>
      <c r="SOV75" s="666"/>
      <c r="SOW75" s="666"/>
      <c r="SOX75" s="666"/>
      <c r="SOY75" s="666"/>
      <c r="SOZ75" s="666"/>
      <c r="SPA75" s="1453"/>
      <c r="SPB75" s="1453"/>
      <c r="SPC75" s="1453"/>
      <c r="SPD75" s="1454"/>
      <c r="SPE75" s="666"/>
      <c r="SPF75" s="666"/>
      <c r="SPG75" s="666"/>
      <c r="SPH75" s="1455"/>
      <c r="SPI75" s="666"/>
      <c r="SPJ75" s="666"/>
      <c r="SPK75" s="666"/>
      <c r="SPL75" s="666"/>
      <c r="SPM75" s="666"/>
      <c r="SPN75" s="666"/>
      <c r="SPO75" s="666"/>
      <c r="SPP75" s="666"/>
      <c r="SPQ75" s="666"/>
      <c r="SPR75" s="1453"/>
      <c r="SPS75" s="1453"/>
      <c r="SPT75" s="1453"/>
      <c r="SPU75" s="1454"/>
      <c r="SPV75" s="666"/>
      <c r="SPW75" s="666"/>
      <c r="SPX75" s="666"/>
      <c r="SPY75" s="1455"/>
      <c r="SPZ75" s="666"/>
      <c r="SQA75" s="666"/>
      <c r="SQB75" s="666"/>
      <c r="SQC75" s="666"/>
      <c r="SQD75" s="666"/>
      <c r="SQE75" s="666"/>
      <c r="SQF75" s="666"/>
      <c r="SQG75" s="666"/>
      <c r="SQH75" s="666"/>
      <c r="SQI75" s="1453"/>
      <c r="SQJ75" s="1453"/>
      <c r="SQK75" s="1453"/>
      <c r="SQL75" s="1454"/>
      <c r="SQM75" s="666"/>
      <c r="SQN75" s="666"/>
      <c r="SQO75" s="666"/>
      <c r="SQP75" s="1455"/>
      <c r="SQQ75" s="666"/>
      <c r="SQR75" s="666"/>
      <c r="SQS75" s="666"/>
      <c r="SQT75" s="666"/>
      <c r="SQU75" s="666"/>
      <c r="SQV75" s="666"/>
      <c r="SQW75" s="666"/>
      <c r="SQX75" s="666"/>
      <c r="SQY75" s="666"/>
      <c r="SQZ75" s="1453"/>
      <c r="SRA75" s="1453"/>
      <c r="SRB75" s="1453"/>
      <c r="SRC75" s="1454"/>
      <c r="SRD75" s="666"/>
      <c r="SRE75" s="666"/>
      <c r="SRF75" s="666"/>
      <c r="SRG75" s="1455"/>
      <c r="SRH75" s="666"/>
      <c r="SRI75" s="666"/>
      <c r="SRJ75" s="666"/>
      <c r="SRK75" s="666"/>
      <c r="SRL75" s="666"/>
      <c r="SRM75" s="666"/>
      <c r="SRN75" s="666"/>
      <c r="SRO75" s="666"/>
      <c r="SRP75" s="666"/>
      <c r="SRQ75" s="1453"/>
      <c r="SRR75" s="1453"/>
      <c r="SRS75" s="1453"/>
      <c r="SRT75" s="1454"/>
      <c r="SRU75" s="666"/>
      <c r="SRV75" s="666"/>
      <c r="SRW75" s="666"/>
      <c r="SRX75" s="1455"/>
      <c r="SRY75" s="666"/>
      <c r="SRZ75" s="666"/>
      <c r="SSA75" s="666"/>
      <c r="SSB75" s="666"/>
      <c r="SSC75" s="666"/>
      <c r="SSD75" s="666"/>
      <c r="SSE75" s="666"/>
      <c r="SSF75" s="666"/>
      <c r="SSG75" s="666"/>
      <c r="SSH75" s="1453"/>
      <c r="SSI75" s="1453"/>
      <c r="SSJ75" s="1453"/>
      <c r="SSK75" s="1454"/>
      <c r="SSL75" s="666"/>
      <c r="SSM75" s="666"/>
      <c r="SSN75" s="666"/>
      <c r="SSO75" s="1455"/>
      <c r="SSP75" s="666"/>
      <c r="SSQ75" s="666"/>
      <c r="SSR75" s="666"/>
      <c r="SSS75" s="666"/>
      <c r="SST75" s="666"/>
      <c r="SSU75" s="666"/>
      <c r="SSV75" s="666"/>
      <c r="SSW75" s="666"/>
      <c r="SSX75" s="666"/>
      <c r="SSY75" s="1453"/>
      <c r="SSZ75" s="1453"/>
      <c r="STA75" s="1453"/>
      <c r="STB75" s="1454"/>
      <c r="STC75" s="666"/>
      <c r="STD75" s="666"/>
      <c r="STE75" s="666"/>
      <c r="STF75" s="1455"/>
      <c r="STG75" s="666"/>
      <c r="STH75" s="666"/>
      <c r="STI75" s="666"/>
      <c r="STJ75" s="666"/>
      <c r="STK75" s="666"/>
      <c r="STL75" s="666"/>
      <c r="STM75" s="666"/>
      <c r="STN75" s="666"/>
      <c r="STO75" s="666"/>
      <c r="STP75" s="1453"/>
      <c r="STQ75" s="1453"/>
      <c r="STR75" s="1453"/>
      <c r="STS75" s="1454"/>
      <c r="STT75" s="666"/>
      <c r="STU75" s="666"/>
      <c r="STV75" s="666"/>
      <c r="STW75" s="1455"/>
      <c r="STX75" s="666"/>
      <c r="STY75" s="666"/>
      <c r="STZ75" s="666"/>
      <c r="SUA75" s="666"/>
      <c r="SUB75" s="666"/>
      <c r="SUC75" s="666"/>
      <c r="SUD75" s="666"/>
      <c r="SUE75" s="666"/>
      <c r="SUF75" s="666"/>
      <c r="SUG75" s="1453"/>
      <c r="SUH75" s="1453"/>
      <c r="SUI75" s="1453"/>
      <c r="SUJ75" s="1454"/>
      <c r="SUK75" s="666"/>
      <c r="SUL75" s="666"/>
      <c r="SUM75" s="666"/>
      <c r="SUN75" s="1455"/>
      <c r="SUO75" s="666"/>
      <c r="SUP75" s="666"/>
      <c r="SUQ75" s="666"/>
      <c r="SUR75" s="666"/>
      <c r="SUS75" s="666"/>
      <c r="SUT75" s="666"/>
      <c r="SUU75" s="666"/>
      <c r="SUV75" s="666"/>
      <c r="SUW75" s="666"/>
      <c r="SUX75" s="1453"/>
      <c r="SUY75" s="1453"/>
      <c r="SUZ75" s="1453"/>
      <c r="SVA75" s="1454"/>
      <c r="SVB75" s="666"/>
      <c r="SVC75" s="666"/>
      <c r="SVD75" s="666"/>
      <c r="SVE75" s="1455"/>
      <c r="SVF75" s="666"/>
      <c r="SVG75" s="666"/>
      <c r="SVH75" s="666"/>
      <c r="SVI75" s="666"/>
      <c r="SVJ75" s="666"/>
      <c r="SVK75" s="666"/>
      <c r="SVL75" s="666"/>
      <c r="SVM75" s="666"/>
      <c r="SVN75" s="666"/>
      <c r="SVO75" s="1453"/>
      <c r="SVP75" s="1453"/>
      <c r="SVQ75" s="1453"/>
      <c r="SVR75" s="1454"/>
      <c r="SVS75" s="666"/>
      <c r="SVT75" s="666"/>
      <c r="SVU75" s="666"/>
      <c r="SVV75" s="1455"/>
      <c r="SVW75" s="666"/>
      <c r="SVX75" s="666"/>
      <c r="SVY75" s="666"/>
      <c r="SVZ75" s="666"/>
      <c r="SWA75" s="666"/>
      <c r="SWB75" s="666"/>
      <c r="SWC75" s="666"/>
      <c r="SWD75" s="666"/>
      <c r="SWE75" s="666"/>
      <c r="SWF75" s="1453"/>
      <c r="SWG75" s="1453"/>
      <c r="SWH75" s="1453"/>
      <c r="SWI75" s="1454"/>
      <c r="SWJ75" s="666"/>
      <c r="SWK75" s="666"/>
      <c r="SWL75" s="666"/>
      <c r="SWM75" s="1455"/>
      <c r="SWN75" s="666"/>
      <c r="SWO75" s="666"/>
      <c r="SWP75" s="666"/>
      <c r="SWQ75" s="666"/>
      <c r="SWR75" s="666"/>
      <c r="SWS75" s="666"/>
      <c r="SWT75" s="666"/>
      <c r="SWU75" s="666"/>
      <c r="SWV75" s="666"/>
      <c r="SWW75" s="1453"/>
      <c r="SWX75" s="1453"/>
      <c r="SWY75" s="1453"/>
      <c r="SWZ75" s="1454"/>
      <c r="SXA75" s="666"/>
      <c r="SXB75" s="666"/>
      <c r="SXC75" s="666"/>
      <c r="SXD75" s="1455"/>
      <c r="SXE75" s="666"/>
      <c r="SXF75" s="666"/>
      <c r="SXG75" s="666"/>
      <c r="SXH75" s="666"/>
      <c r="SXI75" s="666"/>
      <c r="SXJ75" s="666"/>
      <c r="SXK75" s="666"/>
      <c r="SXL75" s="666"/>
      <c r="SXM75" s="666"/>
      <c r="SXN75" s="1453"/>
      <c r="SXO75" s="1453"/>
      <c r="SXP75" s="1453"/>
      <c r="SXQ75" s="1454"/>
      <c r="SXR75" s="666"/>
      <c r="SXS75" s="666"/>
      <c r="SXT75" s="666"/>
      <c r="SXU75" s="1455"/>
      <c r="SXV75" s="666"/>
      <c r="SXW75" s="666"/>
      <c r="SXX75" s="666"/>
      <c r="SXY75" s="666"/>
      <c r="SXZ75" s="666"/>
      <c r="SYA75" s="666"/>
      <c r="SYB75" s="666"/>
      <c r="SYC75" s="666"/>
      <c r="SYD75" s="666"/>
      <c r="SYE75" s="1453"/>
      <c r="SYF75" s="1453"/>
      <c r="SYG75" s="1453"/>
      <c r="SYH75" s="1454"/>
      <c r="SYI75" s="666"/>
      <c r="SYJ75" s="666"/>
      <c r="SYK75" s="666"/>
      <c r="SYL75" s="1455"/>
      <c r="SYM75" s="666"/>
      <c r="SYN75" s="666"/>
      <c r="SYO75" s="666"/>
      <c r="SYP75" s="666"/>
      <c r="SYQ75" s="666"/>
      <c r="SYR75" s="666"/>
      <c r="SYS75" s="666"/>
      <c r="SYT75" s="666"/>
      <c r="SYU75" s="666"/>
      <c r="SYV75" s="1453"/>
      <c r="SYW75" s="1453"/>
      <c r="SYX75" s="1453"/>
      <c r="SYY75" s="1454"/>
      <c r="SYZ75" s="666"/>
      <c r="SZA75" s="666"/>
      <c r="SZB75" s="666"/>
      <c r="SZC75" s="1455"/>
      <c r="SZD75" s="666"/>
      <c r="SZE75" s="666"/>
      <c r="SZF75" s="666"/>
      <c r="SZG75" s="666"/>
      <c r="SZH75" s="666"/>
      <c r="SZI75" s="666"/>
      <c r="SZJ75" s="666"/>
      <c r="SZK75" s="666"/>
      <c r="SZL75" s="666"/>
      <c r="SZM75" s="1453"/>
      <c r="SZN75" s="1453"/>
      <c r="SZO75" s="1453"/>
      <c r="SZP75" s="1454"/>
      <c r="SZQ75" s="666"/>
      <c r="SZR75" s="666"/>
      <c r="SZS75" s="666"/>
      <c r="SZT75" s="1455"/>
      <c r="SZU75" s="666"/>
      <c r="SZV75" s="666"/>
      <c r="SZW75" s="666"/>
      <c r="SZX75" s="666"/>
      <c r="SZY75" s="666"/>
      <c r="SZZ75" s="666"/>
      <c r="TAA75" s="666"/>
      <c r="TAB75" s="666"/>
      <c r="TAC75" s="666"/>
      <c r="TAD75" s="1453"/>
      <c r="TAE75" s="1453"/>
      <c r="TAF75" s="1453"/>
      <c r="TAG75" s="1454"/>
      <c r="TAH75" s="666"/>
      <c r="TAI75" s="666"/>
      <c r="TAJ75" s="666"/>
      <c r="TAK75" s="1455"/>
      <c r="TAL75" s="666"/>
      <c r="TAM75" s="666"/>
      <c r="TAN75" s="666"/>
      <c r="TAO75" s="666"/>
      <c r="TAP75" s="666"/>
      <c r="TAQ75" s="666"/>
      <c r="TAR75" s="666"/>
      <c r="TAS75" s="666"/>
      <c r="TAT75" s="666"/>
      <c r="TAU75" s="1453"/>
      <c r="TAV75" s="1453"/>
      <c r="TAW75" s="1453"/>
      <c r="TAX75" s="1454"/>
      <c r="TAY75" s="666"/>
      <c r="TAZ75" s="666"/>
      <c r="TBA75" s="666"/>
      <c r="TBB75" s="1455"/>
      <c r="TBC75" s="666"/>
      <c r="TBD75" s="666"/>
      <c r="TBE75" s="666"/>
      <c r="TBF75" s="666"/>
      <c r="TBG75" s="666"/>
      <c r="TBH75" s="666"/>
      <c r="TBI75" s="666"/>
      <c r="TBJ75" s="666"/>
      <c r="TBK75" s="666"/>
      <c r="TBL75" s="1453"/>
      <c r="TBM75" s="1453"/>
      <c r="TBN75" s="1453"/>
      <c r="TBO75" s="1454"/>
      <c r="TBP75" s="666"/>
      <c r="TBQ75" s="666"/>
      <c r="TBR75" s="666"/>
      <c r="TBS75" s="1455"/>
      <c r="TBT75" s="666"/>
      <c r="TBU75" s="666"/>
      <c r="TBV75" s="666"/>
      <c r="TBW75" s="666"/>
      <c r="TBX75" s="666"/>
      <c r="TBY75" s="666"/>
      <c r="TBZ75" s="666"/>
      <c r="TCA75" s="666"/>
      <c r="TCB75" s="666"/>
      <c r="TCC75" s="1453"/>
      <c r="TCD75" s="1453"/>
      <c r="TCE75" s="1453"/>
      <c r="TCF75" s="1454"/>
      <c r="TCG75" s="666"/>
      <c r="TCH75" s="666"/>
      <c r="TCI75" s="666"/>
      <c r="TCJ75" s="1455"/>
      <c r="TCK75" s="666"/>
      <c r="TCL75" s="666"/>
      <c r="TCM75" s="666"/>
      <c r="TCN75" s="666"/>
      <c r="TCO75" s="666"/>
      <c r="TCP75" s="666"/>
      <c r="TCQ75" s="666"/>
      <c r="TCR75" s="666"/>
      <c r="TCS75" s="666"/>
      <c r="TCT75" s="1453"/>
      <c r="TCU75" s="1453"/>
      <c r="TCV75" s="1453"/>
      <c r="TCW75" s="1454"/>
      <c r="TCX75" s="666"/>
      <c r="TCY75" s="666"/>
      <c r="TCZ75" s="666"/>
      <c r="TDA75" s="1455"/>
      <c r="TDB75" s="666"/>
      <c r="TDC75" s="666"/>
      <c r="TDD75" s="666"/>
      <c r="TDE75" s="666"/>
      <c r="TDF75" s="666"/>
      <c r="TDG75" s="666"/>
      <c r="TDH75" s="666"/>
      <c r="TDI75" s="666"/>
      <c r="TDJ75" s="666"/>
      <c r="TDK75" s="1453"/>
      <c r="TDL75" s="1453"/>
      <c r="TDM75" s="1453"/>
      <c r="TDN75" s="1454"/>
      <c r="TDO75" s="666"/>
      <c r="TDP75" s="666"/>
      <c r="TDQ75" s="666"/>
      <c r="TDR75" s="1455"/>
      <c r="TDS75" s="666"/>
      <c r="TDT75" s="666"/>
      <c r="TDU75" s="666"/>
      <c r="TDV75" s="666"/>
      <c r="TDW75" s="666"/>
      <c r="TDX75" s="666"/>
      <c r="TDY75" s="666"/>
      <c r="TDZ75" s="666"/>
      <c r="TEA75" s="666"/>
      <c r="TEB75" s="1453"/>
      <c r="TEC75" s="1453"/>
      <c r="TED75" s="1453"/>
      <c r="TEE75" s="1454"/>
      <c r="TEF75" s="666"/>
      <c r="TEG75" s="666"/>
      <c r="TEH75" s="666"/>
      <c r="TEI75" s="1455"/>
      <c r="TEJ75" s="666"/>
      <c r="TEK75" s="666"/>
      <c r="TEL75" s="666"/>
      <c r="TEM75" s="666"/>
      <c r="TEN75" s="666"/>
      <c r="TEO75" s="666"/>
      <c r="TEP75" s="666"/>
      <c r="TEQ75" s="666"/>
      <c r="TER75" s="666"/>
      <c r="TES75" s="1453"/>
      <c r="TET75" s="1453"/>
      <c r="TEU75" s="1453"/>
      <c r="TEV75" s="1454"/>
      <c r="TEW75" s="666"/>
      <c r="TEX75" s="666"/>
      <c r="TEY75" s="666"/>
      <c r="TEZ75" s="1455"/>
      <c r="TFA75" s="666"/>
      <c r="TFB75" s="666"/>
      <c r="TFC75" s="666"/>
      <c r="TFD75" s="666"/>
      <c r="TFE75" s="666"/>
      <c r="TFF75" s="666"/>
      <c r="TFG75" s="666"/>
      <c r="TFH75" s="666"/>
      <c r="TFI75" s="666"/>
      <c r="TFJ75" s="1453"/>
      <c r="TFK75" s="1453"/>
      <c r="TFL75" s="1453"/>
      <c r="TFM75" s="1454"/>
      <c r="TFN75" s="666"/>
      <c r="TFO75" s="666"/>
      <c r="TFP75" s="666"/>
      <c r="TFQ75" s="1455"/>
      <c r="TFR75" s="666"/>
      <c r="TFS75" s="666"/>
      <c r="TFT75" s="666"/>
      <c r="TFU75" s="666"/>
      <c r="TFV75" s="666"/>
      <c r="TFW75" s="666"/>
      <c r="TFX75" s="666"/>
      <c r="TFY75" s="666"/>
      <c r="TFZ75" s="666"/>
      <c r="TGA75" s="1453"/>
      <c r="TGB75" s="1453"/>
      <c r="TGC75" s="1453"/>
      <c r="TGD75" s="1454"/>
      <c r="TGE75" s="666"/>
      <c r="TGF75" s="666"/>
      <c r="TGG75" s="666"/>
      <c r="TGH75" s="1455"/>
      <c r="TGI75" s="666"/>
      <c r="TGJ75" s="666"/>
      <c r="TGK75" s="666"/>
      <c r="TGL75" s="666"/>
      <c r="TGM75" s="666"/>
      <c r="TGN75" s="666"/>
      <c r="TGO75" s="666"/>
      <c r="TGP75" s="666"/>
      <c r="TGQ75" s="666"/>
      <c r="TGR75" s="1453"/>
      <c r="TGS75" s="1453"/>
      <c r="TGT75" s="1453"/>
      <c r="TGU75" s="1454"/>
      <c r="TGV75" s="666"/>
      <c r="TGW75" s="666"/>
      <c r="TGX75" s="666"/>
      <c r="TGY75" s="1455"/>
      <c r="TGZ75" s="666"/>
      <c r="THA75" s="666"/>
      <c r="THB75" s="666"/>
      <c r="THC75" s="666"/>
      <c r="THD75" s="666"/>
      <c r="THE75" s="666"/>
      <c r="THF75" s="666"/>
      <c r="THG75" s="666"/>
      <c r="THH75" s="666"/>
      <c r="THI75" s="1453"/>
      <c r="THJ75" s="1453"/>
      <c r="THK75" s="1453"/>
      <c r="THL75" s="1454"/>
      <c r="THM75" s="666"/>
      <c r="THN75" s="666"/>
      <c r="THO75" s="666"/>
      <c r="THP75" s="1455"/>
      <c r="THQ75" s="666"/>
      <c r="THR75" s="666"/>
      <c r="THS75" s="666"/>
      <c r="THT75" s="666"/>
      <c r="THU75" s="666"/>
      <c r="THV75" s="666"/>
      <c r="THW75" s="666"/>
      <c r="THX75" s="666"/>
      <c r="THY75" s="666"/>
      <c r="THZ75" s="1453"/>
      <c r="TIA75" s="1453"/>
      <c r="TIB75" s="1453"/>
      <c r="TIC75" s="1454"/>
      <c r="TID75" s="666"/>
      <c r="TIE75" s="666"/>
      <c r="TIF75" s="666"/>
      <c r="TIG75" s="1455"/>
      <c r="TIH75" s="666"/>
      <c r="TII75" s="666"/>
      <c r="TIJ75" s="666"/>
      <c r="TIK75" s="666"/>
      <c r="TIL75" s="666"/>
      <c r="TIM75" s="666"/>
      <c r="TIN75" s="666"/>
      <c r="TIO75" s="666"/>
      <c r="TIP75" s="666"/>
      <c r="TIQ75" s="1453"/>
      <c r="TIR75" s="1453"/>
      <c r="TIS75" s="1453"/>
      <c r="TIT75" s="1454"/>
      <c r="TIU75" s="666"/>
      <c r="TIV75" s="666"/>
      <c r="TIW75" s="666"/>
      <c r="TIX75" s="1455"/>
      <c r="TIY75" s="666"/>
      <c r="TIZ75" s="666"/>
      <c r="TJA75" s="666"/>
      <c r="TJB75" s="666"/>
      <c r="TJC75" s="666"/>
      <c r="TJD75" s="666"/>
      <c r="TJE75" s="666"/>
      <c r="TJF75" s="666"/>
      <c r="TJG75" s="666"/>
      <c r="TJH75" s="1453"/>
      <c r="TJI75" s="1453"/>
      <c r="TJJ75" s="1453"/>
      <c r="TJK75" s="1454"/>
      <c r="TJL75" s="666"/>
      <c r="TJM75" s="666"/>
      <c r="TJN75" s="666"/>
      <c r="TJO75" s="1455"/>
      <c r="TJP75" s="666"/>
      <c r="TJQ75" s="666"/>
      <c r="TJR75" s="666"/>
      <c r="TJS75" s="666"/>
      <c r="TJT75" s="666"/>
      <c r="TJU75" s="666"/>
      <c r="TJV75" s="666"/>
      <c r="TJW75" s="666"/>
      <c r="TJX75" s="666"/>
      <c r="TJY75" s="1453"/>
      <c r="TJZ75" s="1453"/>
      <c r="TKA75" s="1453"/>
      <c r="TKB75" s="1454"/>
      <c r="TKC75" s="666"/>
      <c r="TKD75" s="666"/>
      <c r="TKE75" s="666"/>
      <c r="TKF75" s="1455"/>
      <c r="TKG75" s="666"/>
      <c r="TKH75" s="666"/>
      <c r="TKI75" s="666"/>
      <c r="TKJ75" s="666"/>
      <c r="TKK75" s="666"/>
      <c r="TKL75" s="666"/>
      <c r="TKM75" s="666"/>
      <c r="TKN75" s="666"/>
      <c r="TKO75" s="666"/>
      <c r="TKP75" s="1453"/>
      <c r="TKQ75" s="1453"/>
      <c r="TKR75" s="1453"/>
      <c r="TKS75" s="1454"/>
      <c r="TKT75" s="666"/>
      <c r="TKU75" s="666"/>
      <c r="TKV75" s="666"/>
      <c r="TKW75" s="1455"/>
      <c r="TKX75" s="666"/>
      <c r="TKY75" s="666"/>
      <c r="TKZ75" s="666"/>
      <c r="TLA75" s="666"/>
      <c r="TLB75" s="666"/>
      <c r="TLC75" s="666"/>
      <c r="TLD75" s="666"/>
      <c r="TLE75" s="666"/>
      <c r="TLF75" s="666"/>
      <c r="TLG75" s="1453"/>
      <c r="TLH75" s="1453"/>
      <c r="TLI75" s="1453"/>
      <c r="TLJ75" s="1454"/>
      <c r="TLK75" s="666"/>
      <c r="TLL75" s="666"/>
      <c r="TLM75" s="666"/>
      <c r="TLN75" s="1455"/>
      <c r="TLO75" s="666"/>
      <c r="TLP75" s="666"/>
      <c r="TLQ75" s="666"/>
      <c r="TLR75" s="666"/>
      <c r="TLS75" s="666"/>
      <c r="TLT75" s="666"/>
      <c r="TLU75" s="666"/>
      <c r="TLV75" s="666"/>
      <c r="TLW75" s="666"/>
      <c r="TLX75" s="1453"/>
      <c r="TLY75" s="1453"/>
      <c r="TLZ75" s="1453"/>
      <c r="TMA75" s="1454"/>
      <c r="TMB75" s="666"/>
      <c r="TMC75" s="666"/>
      <c r="TMD75" s="666"/>
      <c r="TME75" s="1455"/>
      <c r="TMF75" s="666"/>
      <c r="TMG75" s="666"/>
      <c r="TMH75" s="666"/>
      <c r="TMI75" s="666"/>
      <c r="TMJ75" s="666"/>
      <c r="TMK75" s="666"/>
      <c r="TML75" s="666"/>
      <c r="TMM75" s="666"/>
      <c r="TMN75" s="666"/>
      <c r="TMO75" s="1453"/>
      <c r="TMP75" s="1453"/>
      <c r="TMQ75" s="1453"/>
      <c r="TMR75" s="1454"/>
      <c r="TMS75" s="666"/>
      <c r="TMT75" s="666"/>
      <c r="TMU75" s="666"/>
      <c r="TMV75" s="1455"/>
      <c r="TMW75" s="666"/>
      <c r="TMX75" s="666"/>
      <c r="TMY75" s="666"/>
      <c r="TMZ75" s="666"/>
      <c r="TNA75" s="666"/>
      <c r="TNB75" s="666"/>
      <c r="TNC75" s="666"/>
      <c r="TND75" s="666"/>
      <c r="TNE75" s="666"/>
      <c r="TNF75" s="1453"/>
      <c r="TNG75" s="1453"/>
      <c r="TNH75" s="1453"/>
      <c r="TNI75" s="1454"/>
      <c r="TNJ75" s="666"/>
      <c r="TNK75" s="666"/>
      <c r="TNL75" s="666"/>
      <c r="TNM75" s="1455"/>
      <c r="TNN75" s="666"/>
      <c r="TNO75" s="666"/>
      <c r="TNP75" s="666"/>
      <c r="TNQ75" s="666"/>
      <c r="TNR75" s="666"/>
      <c r="TNS75" s="666"/>
      <c r="TNT75" s="666"/>
      <c r="TNU75" s="666"/>
      <c r="TNV75" s="666"/>
      <c r="TNW75" s="1453"/>
      <c r="TNX75" s="1453"/>
      <c r="TNY75" s="1453"/>
      <c r="TNZ75" s="1454"/>
      <c r="TOA75" s="666"/>
      <c r="TOB75" s="666"/>
      <c r="TOC75" s="666"/>
      <c r="TOD75" s="1455"/>
      <c r="TOE75" s="666"/>
      <c r="TOF75" s="666"/>
      <c r="TOG75" s="666"/>
      <c r="TOH75" s="666"/>
      <c r="TOI75" s="666"/>
      <c r="TOJ75" s="666"/>
      <c r="TOK75" s="666"/>
      <c r="TOL75" s="666"/>
      <c r="TOM75" s="666"/>
      <c r="TON75" s="1453"/>
      <c r="TOO75" s="1453"/>
      <c r="TOP75" s="1453"/>
      <c r="TOQ75" s="1454"/>
      <c r="TOR75" s="666"/>
      <c r="TOS75" s="666"/>
      <c r="TOT75" s="666"/>
      <c r="TOU75" s="1455"/>
      <c r="TOV75" s="666"/>
      <c r="TOW75" s="666"/>
      <c r="TOX75" s="666"/>
      <c r="TOY75" s="666"/>
      <c r="TOZ75" s="666"/>
      <c r="TPA75" s="666"/>
      <c r="TPB75" s="666"/>
      <c r="TPC75" s="666"/>
      <c r="TPD75" s="666"/>
      <c r="TPE75" s="1453"/>
      <c r="TPF75" s="1453"/>
      <c r="TPG75" s="1453"/>
      <c r="TPH75" s="1454"/>
      <c r="TPI75" s="666"/>
      <c r="TPJ75" s="666"/>
      <c r="TPK75" s="666"/>
      <c r="TPL75" s="1455"/>
      <c r="TPM75" s="666"/>
      <c r="TPN75" s="666"/>
      <c r="TPO75" s="666"/>
      <c r="TPP75" s="666"/>
      <c r="TPQ75" s="666"/>
      <c r="TPR75" s="666"/>
      <c r="TPS75" s="666"/>
      <c r="TPT75" s="666"/>
      <c r="TPU75" s="666"/>
      <c r="TPV75" s="1453"/>
      <c r="TPW75" s="1453"/>
      <c r="TPX75" s="1453"/>
      <c r="TPY75" s="1454"/>
      <c r="TPZ75" s="666"/>
      <c r="TQA75" s="666"/>
      <c r="TQB75" s="666"/>
      <c r="TQC75" s="1455"/>
      <c r="TQD75" s="666"/>
      <c r="TQE75" s="666"/>
      <c r="TQF75" s="666"/>
      <c r="TQG75" s="666"/>
      <c r="TQH75" s="666"/>
      <c r="TQI75" s="666"/>
      <c r="TQJ75" s="666"/>
      <c r="TQK75" s="666"/>
      <c r="TQL75" s="666"/>
      <c r="TQM75" s="1453"/>
      <c r="TQN75" s="1453"/>
      <c r="TQO75" s="1453"/>
      <c r="TQP75" s="1454"/>
      <c r="TQQ75" s="666"/>
      <c r="TQR75" s="666"/>
      <c r="TQS75" s="666"/>
      <c r="TQT75" s="1455"/>
      <c r="TQU75" s="666"/>
      <c r="TQV75" s="666"/>
      <c r="TQW75" s="666"/>
      <c r="TQX75" s="666"/>
      <c r="TQY75" s="666"/>
      <c r="TQZ75" s="666"/>
      <c r="TRA75" s="666"/>
      <c r="TRB75" s="666"/>
      <c r="TRC75" s="666"/>
      <c r="TRD75" s="1453"/>
      <c r="TRE75" s="1453"/>
      <c r="TRF75" s="1453"/>
      <c r="TRG75" s="1454"/>
      <c r="TRH75" s="666"/>
      <c r="TRI75" s="666"/>
      <c r="TRJ75" s="666"/>
      <c r="TRK75" s="1455"/>
      <c r="TRL75" s="666"/>
      <c r="TRM75" s="666"/>
      <c r="TRN75" s="666"/>
      <c r="TRO75" s="666"/>
      <c r="TRP75" s="666"/>
      <c r="TRQ75" s="666"/>
      <c r="TRR75" s="666"/>
      <c r="TRS75" s="666"/>
      <c r="TRT75" s="666"/>
      <c r="TRU75" s="1453"/>
      <c r="TRV75" s="1453"/>
      <c r="TRW75" s="1453"/>
      <c r="TRX75" s="1454"/>
      <c r="TRY75" s="666"/>
      <c r="TRZ75" s="666"/>
      <c r="TSA75" s="666"/>
      <c r="TSB75" s="1455"/>
      <c r="TSC75" s="666"/>
      <c r="TSD75" s="666"/>
      <c r="TSE75" s="666"/>
      <c r="TSF75" s="666"/>
      <c r="TSG75" s="666"/>
      <c r="TSH75" s="666"/>
      <c r="TSI75" s="666"/>
      <c r="TSJ75" s="666"/>
      <c r="TSK75" s="666"/>
      <c r="TSL75" s="1453"/>
      <c r="TSM75" s="1453"/>
      <c r="TSN75" s="1453"/>
      <c r="TSO75" s="1454"/>
      <c r="TSP75" s="666"/>
      <c r="TSQ75" s="666"/>
      <c r="TSR75" s="666"/>
      <c r="TSS75" s="1455"/>
      <c r="TST75" s="666"/>
      <c r="TSU75" s="666"/>
      <c r="TSV75" s="666"/>
      <c r="TSW75" s="666"/>
      <c r="TSX75" s="666"/>
      <c r="TSY75" s="666"/>
      <c r="TSZ75" s="666"/>
      <c r="TTA75" s="666"/>
      <c r="TTB75" s="666"/>
      <c r="TTC75" s="1453"/>
      <c r="TTD75" s="1453"/>
      <c r="TTE75" s="1453"/>
      <c r="TTF75" s="1454"/>
      <c r="TTG75" s="666"/>
      <c r="TTH75" s="666"/>
      <c r="TTI75" s="666"/>
      <c r="TTJ75" s="1455"/>
      <c r="TTK75" s="666"/>
      <c r="TTL75" s="666"/>
      <c r="TTM75" s="666"/>
      <c r="TTN75" s="666"/>
      <c r="TTO75" s="666"/>
      <c r="TTP75" s="666"/>
      <c r="TTQ75" s="666"/>
      <c r="TTR75" s="666"/>
      <c r="TTS75" s="666"/>
      <c r="TTT75" s="1453"/>
      <c r="TTU75" s="1453"/>
      <c r="TTV75" s="1453"/>
      <c r="TTW75" s="1454"/>
      <c r="TTX75" s="666"/>
      <c r="TTY75" s="666"/>
      <c r="TTZ75" s="666"/>
      <c r="TUA75" s="1455"/>
      <c r="TUB75" s="666"/>
      <c r="TUC75" s="666"/>
      <c r="TUD75" s="666"/>
      <c r="TUE75" s="666"/>
      <c r="TUF75" s="666"/>
      <c r="TUG75" s="666"/>
      <c r="TUH75" s="666"/>
      <c r="TUI75" s="666"/>
      <c r="TUJ75" s="666"/>
      <c r="TUK75" s="1453"/>
      <c r="TUL75" s="1453"/>
      <c r="TUM75" s="1453"/>
      <c r="TUN75" s="1454"/>
      <c r="TUO75" s="666"/>
      <c r="TUP75" s="666"/>
      <c r="TUQ75" s="666"/>
      <c r="TUR75" s="1455"/>
      <c r="TUS75" s="666"/>
      <c r="TUT75" s="666"/>
      <c r="TUU75" s="666"/>
      <c r="TUV75" s="666"/>
      <c r="TUW75" s="666"/>
      <c r="TUX75" s="666"/>
      <c r="TUY75" s="666"/>
      <c r="TUZ75" s="666"/>
      <c r="TVA75" s="666"/>
      <c r="TVB75" s="1453"/>
      <c r="TVC75" s="1453"/>
      <c r="TVD75" s="1453"/>
      <c r="TVE75" s="1454"/>
      <c r="TVF75" s="666"/>
      <c r="TVG75" s="666"/>
      <c r="TVH75" s="666"/>
      <c r="TVI75" s="1455"/>
      <c r="TVJ75" s="666"/>
      <c r="TVK75" s="666"/>
      <c r="TVL75" s="666"/>
      <c r="TVM75" s="666"/>
      <c r="TVN75" s="666"/>
      <c r="TVO75" s="666"/>
      <c r="TVP75" s="666"/>
      <c r="TVQ75" s="666"/>
      <c r="TVR75" s="666"/>
      <c r="TVS75" s="1453"/>
      <c r="TVT75" s="1453"/>
      <c r="TVU75" s="1453"/>
      <c r="TVV75" s="1454"/>
      <c r="TVW75" s="666"/>
      <c r="TVX75" s="666"/>
      <c r="TVY75" s="666"/>
      <c r="TVZ75" s="1455"/>
      <c r="TWA75" s="666"/>
      <c r="TWB75" s="666"/>
      <c r="TWC75" s="666"/>
      <c r="TWD75" s="666"/>
      <c r="TWE75" s="666"/>
      <c r="TWF75" s="666"/>
      <c r="TWG75" s="666"/>
      <c r="TWH75" s="666"/>
      <c r="TWI75" s="666"/>
      <c r="TWJ75" s="1453"/>
      <c r="TWK75" s="1453"/>
      <c r="TWL75" s="1453"/>
      <c r="TWM75" s="1454"/>
      <c r="TWN75" s="666"/>
      <c r="TWO75" s="666"/>
      <c r="TWP75" s="666"/>
      <c r="TWQ75" s="1455"/>
      <c r="TWR75" s="666"/>
      <c r="TWS75" s="666"/>
      <c r="TWT75" s="666"/>
      <c r="TWU75" s="666"/>
      <c r="TWV75" s="666"/>
      <c r="TWW75" s="666"/>
      <c r="TWX75" s="666"/>
      <c r="TWY75" s="666"/>
      <c r="TWZ75" s="666"/>
      <c r="TXA75" s="1453"/>
      <c r="TXB75" s="1453"/>
      <c r="TXC75" s="1453"/>
      <c r="TXD75" s="1454"/>
      <c r="TXE75" s="666"/>
      <c r="TXF75" s="666"/>
      <c r="TXG75" s="666"/>
      <c r="TXH75" s="1455"/>
      <c r="TXI75" s="666"/>
      <c r="TXJ75" s="666"/>
      <c r="TXK75" s="666"/>
      <c r="TXL75" s="666"/>
      <c r="TXM75" s="666"/>
      <c r="TXN75" s="666"/>
      <c r="TXO75" s="666"/>
      <c r="TXP75" s="666"/>
      <c r="TXQ75" s="666"/>
      <c r="TXR75" s="1453"/>
      <c r="TXS75" s="1453"/>
      <c r="TXT75" s="1453"/>
      <c r="TXU75" s="1454"/>
      <c r="TXV75" s="666"/>
      <c r="TXW75" s="666"/>
      <c r="TXX75" s="666"/>
      <c r="TXY75" s="1455"/>
      <c r="TXZ75" s="666"/>
      <c r="TYA75" s="666"/>
      <c r="TYB75" s="666"/>
      <c r="TYC75" s="666"/>
      <c r="TYD75" s="666"/>
      <c r="TYE75" s="666"/>
      <c r="TYF75" s="666"/>
      <c r="TYG75" s="666"/>
      <c r="TYH75" s="666"/>
      <c r="TYI75" s="1453"/>
      <c r="TYJ75" s="1453"/>
      <c r="TYK75" s="1453"/>
      <c r="TYL75" s="1454"/>
      <c r="TYM75" s="666"/>
      <c r="TYN75" s="666"/>
      <c r="TYO75" s="666"/>
      <c r="TYP75" s="1455"/>
      <c r="TYQ75" s="666"/>
      <c r="TYR75" s="666"/>
      <c r="TYS75" s="666"/>
      <c r="TYT75" s="666"/>
      <c r="TYU75" s="666"/>
      <c r="TYV75" s="666"/>
      <c r="TYW75" s="666"/>
      <c r="TYX75" s="666"/>
      <c r="TYY75" s="666"/>
      <c r="TYZ75" s="1453"/>
      <c r="TZA75" s="1453"/>
      <c r="TZB75" s="1453"/>
      <c r="TZC75" s="1454"/>
      <c r="TZD75" s="666"/>
      <c r="TZE75" s="666"/>
      <c r="TZF75" s="666"/>
      <c r="TZG75" s="1455"/>
      <c r="TZH75" s="666"/>
      <c r="TZI75" s="666"/>
      <c r="TZJ75" s="666"/>
      <c r="TZK75" s="666"/>
      <c r="TZL75" s="666"/>
      <c r="TZM75" s="666"/>
      <c r="TZN75" s="666"/>
      <c r="TZO75" s="666"/>
      <c r="TZP75" s="666"/>
      <c r="TZQ75" s="1453"/>
      <c r="TZR75" s="1453"/>
      <c r="TZS75" s="1453"/>
      <c r="TZT75" s="1454"/>
      <c r="TZU75" s="666"/>
      <c r="TZV75" s="666"/>
      <c r="TZW75" s="666"/>
      <c r="TZX75" s="1455"/>
      <c r="TZY75" s="666"/>
      <c r="TZZ75" s="666"/>
      <c r="UAA75" s="666"/>
      <c r="UAB75" s="666"/>
      <c r="UAC75" s="666"/>
      <c r="UAD75" s="666"/>
      <c r="UAE75" s="666"/>
      <c r="UAF75" s="666"/>
      <c r="UAG75" s="666"/>
      <c r="UAH75" s="1453"/>
      <c r="UAI75" s="1453"/>
      <c r="UAJ75" s="1453"/>
      <c r="UAK75" s="1454"/>
      <c r="UAL75" s="666"/>
      <c r="UAM75" s="666"/>
      <c r="UAN75" s="666"/>
      <c r="UAO75" s="1455"/>
      <c r="UAP75" s="666"/>
      <c r="UAQ75" s="666"/>
      <c r="UAR75" s="666"/>
      <c r="UAS75" s="666"/>
      <c r="UAT75" s="666"/>
      <c r="UAU75" s="666"/>
      <c r="UAV75" s="666"/>
      <c r="UAW75" s="666"/>
      <c r="UAX75" s="666"/>
      <c r="UAY75" s="1453"/>
      <c r="UAZ75" s="1453"/>
      <c r="UBA75" s="1453"/>
      <c r="UBB75" s="1454"/>
      <c r="UBC75" s="666"/>
      <c r="UBD75" s="666"/>
      <c r="UBE75" s="666"/>
      <c r="UBF75" s="1455"/>
      <c r="UBG75" s="666"/>
      <c r="UBH75" s="666"/>
      <c r="UBI75" s="666"/>
      <c r="UBJ75" s="666"/>
      <c r="UBK75" s="666"/>
      <c r="UBL75" s="666"/>
      <c r="UBM75" s="666"/>
      <c r="UBN75" s="666"/>
      <c r="UBO75" s="666"/>
      <c r="UBP75" s="1453"/>
      <c r="UBQ75" s="1453"/>
      <c r="UBR75" s="1453"/>
      <c r="UBS75" s="1454"/>
      <c r="UBT75" s="666"/>
      <c r="UBU75" s="666"/>
      <c r="UBV75" s="666"/>
      <c r="UBW75" s="1455"/>
      <c r="UBX75" s="666"/>
      <c r="UBY75" s="666"/>
      <c r="UBZ75" s="666"/>
      <c r="UCA75" s="666"/>
      <c r="UCB75" s="666"/>
      <c r="UCC75" s="666"/>
      <c r="UCD75" s="666"/>
      <c r="UCE75" s="666"/>
      <c r="UCF75" s="666"/>
      <c r="UCG75" s="1453"/>
      <c r="UCH75" s="1453"/>
      <c r="UCI75" s="1453"/>
      <c r="UCJ75" s="1454"/>
      <c r="UCK75" s="666"/>
      <c r="UCL75" s="666"/>
      <c r="UCM75" s="666"/>
      <c r="UCN75" s="1455"/>
      <c r="UCO75" s="666"/>
      <c r="UCP75" s="666"/>
      <c r="UCQ75" s="666"/>
      <c r="UCR75" s="666"/>
      <c r="UCS75" s="666"/>
      <c r="UCT75" s="666"/>
      <c r="UCU75" s="666"/>
      <c r="UCV75" s="666"/>
      <c r="UCW75" s="666"/>
      <c r="UCX75" s="1453"/>
      <c r="UCY75" s="1453"/>
      <c r="UCZ75" s="1453"/>
      <c r="UDA75" s="1454"/>
      <c r="UDB75" s="666"/>
      <c r="UDC75" s="666"/>
      <c r="UDD75" s="666"/>
      <c r="UDE75" s="1455"/>
      <c r="UDF75" s="666"/>
      <c r="UDG75" s="666"/>
      <c r="UDH75" s="666"/>
      <c r="UDI75" s="666"/>
      <c r="UDJ75" s="666"/>
      <c r="UDK75" s="666"/>
      <c r="UDL75" s="666"/>
      <c r="UDM75" s="666"/>
      <c r="UDN75" s="666"/>
      <c r="UDO75" s="1453"/>
      <c r="UDP75" s="1453"/>
      <c r="UDQ75" s="1453"/>
      <c r="UDR75" s="1454"/>
      <c r="UDS75" s="666"/>
      <c r="UDT75" s="666"/>
      <c r="UDU75" s="666"/>
      <c r="UDV75" s="1455"/>
      <c r="UDW75" s="666"/>
      <c r="UDX75" s="666"/>
      <c r="UDY75" s="666"/>
      <c r="UDZ75" s="666"/>
      <c r="UEA75" s="666"/>
      <c r="UEB75" s="666"/>
      <c r="UEC75" s="666"/>
      <c r="UED75" s="666"/>
      <c r="UEE75" s="666"/>
      <c r="UEF75" s="1453"/>
      <c r="UEG75" s="1453"/>
      <c r="UEH75" s="1453"/>
      <c r="UEI75" s="1454"/>
      <c r="UEJ75" s="666"/>
      <c r="UEK75" s="666"/>
      <c r="UEL75" s="666"/>
      <c r="UEM75" s="1455"/>
      <c r="UEN75" s="666"/>
      <c r="UEO75" s="666"/>
      <c r="UEP75" s="666"/>
      <c r="UEQ75" s="666"/>
      <c r="UER75" s="666"/>
      <c r="UES75" s="666"/>
      <c r="UET75" s="666"/>
      <c r="UEU75" s="666"/>
      <c r="UEV75" s="666"/>
      <c r="UEW75" s="1453"/>
      <c r="UEX75" s="1453"/>
      <c r="UEY75" s="1453"/>
      <c r="UEZ75" s="1454"/>
      <c r="UFA75" s="666"/>
      <c r="UFB75" s="666"/>
      <c r="UFC75" s="666"/>
      <c r="UFD75" s="1455"/>
      <c r="UFE75" s="666"/>
      <c r="UFF75" s="666"/>
      <c r="UFG75" s="666"/>
      <c r="UFH75" s="666"/>
      <c r="UFI75" s="666"/>
      <c r="UFJ75" s="666"/>
      <c r="UFK75" s="666"/>
      <c r="UFL75" s="666"/>
      <c r="UFM75" s="666"/>
      <c r="UFN75" s="1453"/>
      <c r="UFO75" s="1453"/>
      <c r="UFP75" s="1453"/>
      <c r="UFQ75" s="1454"/>
      <c r="UFR75" s="666"/>
      <c r="UFS75" s="666"/>
      <c r="UFT75" s="666"/>
      <c r="UFU75" s="1455"/>
      <c r="UFV75" s="666"/>
      <c r="UFW75" s="666"/>
      <c r="UFX75" s="666"/>
      <c r="UFY75" s="666"/>
      <c r="UFZ75" s="666"/>
      <c r="UGA75" s="666"/>
      <c r="UGB75" s="666"/>
      <c r="UGC75" s="666"/>
      <c r="UGD75" s="666"/>
      <c r="UGE75" s="1453"/>
      <c r="UGF75" s="1453"/>
      <c r="UGG75" s="1453"/>
      <c r="UGH75" s="1454"/>
      <c r="UGI75" s="666"/>
      <c r="UGJ75" s="666"/>
      <c r="UGK75" s="666"/>
      <c r="UGL75" s="1455"/>
      <c r="UGM75" s="666"/>
      <c r="UGN75" s="666"/>
      <c r="UGO75" s="666"/>
      <c r="UGP75" s="666"/>
      <c r="UGQ75" s="666"/>
      <c r="UGR75" s="666"/>
      <c r="UGS75" s="666"/>
      <c r="UGT75" s="666"/>
      <c r="UGU75" s="666"/>
      <c r="UGV75" s="1453"/>
      <c r="UGW75" s="1453"/>
      <c r="UGX75" s="1453"/>
      <c r="UGY75" s="1454"/>
      <c r="UGZ75" s="666"/>
      <c r="UHA75" s="666"/>
      <c r="UHB75" s="666"/>
      <c r="UHC75" s="1455"/>
      <c r="UHD75" s="666"/>
      <c r="UHE75" s="666"/>
      <c r="UHF75" s="666"/>
      <c r="UHG75" s="666"/>
      <c r="UHH75" s="666"/>
      <c r="UHI75" s="666"/>
      <c r="UHJ75" s="666"/>
      <c r="UHK75" s="666"/>
      <c r="UHL75" s="666"/>
      <c r="UHM75" s="1453"/>
      <c r="UHN75" s="1453"/>
      <c r="UHO75" s="1453"/>
      <c r="UHP75" s="1454"/>
      <c r="UHQ75" s="666"/>
      <c r="UHR75" s="666"/>
      <c r="UHS75" s="666"/>
      <c r="UHT75" s="1455"/>
      <c r="UHU75" s="666"/>
      <c r="UHV75" s="666"/>
      <c r="UHW75" s="666"/>
      <c r="UHX75" s="666"/>
      <c r="UHY75" s="666"/>
      <c r="UHZ75" s="666"/>
      <c r="UIA75" s="666"/>
      <c r="UIB75" s="666"/>
      <c r="UIC75" s="666"/>
      <c r="UID75" s="1453"/>
      <c r="UIE75" s="1453"/>
      <c r="UIF75" s="1453"/>
      <c r="UIG75" s="1454"/>
      <c r="UIH75" s="666"/>
      <c r="UII75" s="666"/>
      <c r="UIJ75" s="666"/>
      <c r="UIK75" s="1455"/>
      <c r="UIL75" s="666"/>
      <c r="UIM75" s="666"/>
      <c r="UIN75" s="666"/>
      <c r="UIO75" s="666"/>
      <c r="UIP75" s="666"/>
      <c r="UIQ75" s="666"/>
      <c r="UIR75" s="666"/>
      <c r="UIS75" s="666"/>
      <c r="UIT75" s="666"/>
      <c r="UIU75" s="1453"/>
      <c r="UIV75" s="1453"/>
      <c r="UIW75" s="1453"/>
      <c r="UIX75" s="1454"/>
      <c r="UIY75" s="666"/>
      <c r="UIZ75" s="666"/>
      <c r="UJA75" s="666"/>
      <c r="UJB75" s="1455"/>
      <c r="UJC75" s="666"/>
      <c r="UJD75" s="666"/>
      <c r="UJE75" s="666"/>
      <c r="UJF75" s="666"/>
      <c r="UJG75" s="666"/>
      <c r="UJH75" s="666"/>
      <c r="UJI75" s="666"/>
      <c r="UJJ75" s="666"/>
      <c r="UJK75" s="666"/>
      <c r="UJL75" s="1453"/>
      <c r="UJM75" s="1453"/>
      <c r="UJN75" s="1453"/>
      <c r="UJO75" s="1454"/>
      <c r="UJP75" s="666"/>
      <c r="UJQ75" s="666"/>
      <c r="UJR75" s="666"/>
      <c r="UJS75" s="1455"/>
      <c r="UJT75" s="666"/>
      <c r="UJU75" s="666"/>
      <c r="UJV75" s="666"/>
      <c r="UJW75" s="666"/>
      <c r="UJX75" s="666"/>
      <c r="UJY75" s="666"/>
      <c r="UJZ75" s="666"/>
      <c r="UKA75" s="666"/>
      <c r="UKB75" s="666"/>
      <c r="UKC75" s="1453"/>
      <c r="UKD75" s="1453"/>
      <c r="UKE75" s="1453"/>
      <c r="UKF75" s="1454"/>
      <c r="UKG75" s="666"/>
      <c r="UKH75" s="666"/>
      <c r="UKI75" s="666"/>
      <c r="UKJ75" s="1455"/>
      <c r="UKK75" s="666"/>
      <c r="UKL75" s="666"/>
      <c r="UKM75" s="666"/>
      <c r="UKN75" s="666"/>
      <c r="UKO75" s="666"/>
      <c r="UKP75" s="666"/>
      <c r="UKQ75" s="666"/>
      <c r="UKR75" s="666"/>
      <c r="UKS75" s="666"/>
      <c r="UKT75" s="1453"/>
      <c r="UKU75" s="1453"/>
      <c r="UKV75" s="1453"/>
      <c r="UKW75" s="1454"/>
      <c r="UKX75" s="666"/>
      <c r="UKY75" s="666"/>
      <c r="UKZ75" s="666"/>
      <c r="ULA75" s="1455"/>
      <c r="ULB75" s="666"/>
      <c r="ULC75" s="666"/>
      <c r="ULD75" s="666"/>
      <c r="ULE75" s="666"/>
      <c r="ULF75" s="666"/>
      <c r="ULG75" s="666"/>
      <c r="ULH75" s="666"/>
      <c r="ULI75" s="666"/>
      <c r="ULJ75" s="666"/>
      <c r="ULK75" s="1453"/>
      <c r="ULL75" s="1453"/>
      <c r="ULM75" s="1453"/>
      <c r="ULN75" s="1454"/>
      <c r="ULO75" s="666"/>
      <c r="ULP75" s="666"/>
      <c r="ULQ75" s="666"/>
      <c r="ULR75" s="1455"/>
      <c r="ULS75" s="666"/>
      <c r="ULT75" s="666"/>
      <c r="ULU75" s="666"/>
      <c r="ULV75" s="666"/>
      <c r="ULW75" s="666"/>
      <c r="ULX75" s="666"/>
      <c r="ULY75" s="666"/>
      <c r="ULZ75" s="666"/>
      <c r="UMA75" s="666"/>
      <c r="UMB75" s="1453"/>
      <c r="UMC75" s="1453"/>
      <c r="UMD75" s="1453"/>
      <c r="UME75" s="1454"/>
      <c r="UMF75" s="666"/>
      <c r="UMG75" s="666"/>
      <c r="UMH75" s="666"/>
      <c r="UMI75" s="1455"/>
      <c r="UMJ75" s="666"/>
      <c r="UMK75" s="666"/>
      <c r="UML75" s="666"/>
      <c r="UMM75" s="666"/>
      <c r="UMN75" s="666"/>
      <c r="UMO75" s="666"/>
      <c r="UMP75" s="666"/>
      <c r="UMQ75" s="666"/>
      <c r="UMR75" s="666"/>
      <c r="UMS75" s="1453"/>
      <c r="UMT75" s="1453"/>
      <c r="UMU75" s="1453"/>
      <c r="UMV75" s="1454"/>
      <c r="UMW75" s="666"/>
      <c r="UMX75" s="666"/>
      <c r="UMY75" s="666"/>
      <c r="UMZ75" s="1455"/>
      <c r="UNA75" s="666"/>
      <c r="UNB75" s="666"/>
      <c r="UNC75" s="666"/>
      <c r="UND75" s="666"/>
      <c r="UNE75" s="666"/>
      <c r="UNF75" s="666"/>
      <c r="UNG75" s="666"/>
      <c r="UNH75" s="666"/>
      <c r="UNI75" s="666"/>
      <c r="UNJ75" s="1453"/>
      <c r="UNK75" s="1453"/>
      <c r="UNL75" s="1453"/>
      <c r="UNM75" s="1454"/>
      <c r="UNN75" s="666"/>
      <c r="UNO75" s="666"/>
      <c r="UNP75" s="666"/>
      <c r="UNQ75" s="1455"/>
      <c r="UNR75" s="666"/>
      <c r="UNS75" s="666"/>
      <c r="UNT75" s="666"/>
      <c r="UNU75" s="666"/>
      <c r="UNV75" s="666"/>
      <c r="UNW75" s="666"/>
      <c r="UNX75" s="666"/>
      <c r="UNY75" s="666"/>
      <c r="UNZ75" s="666"/>
      <c r="UOA75" s="1453"/>
      <c r="UOB75" s="1453"/>
      <c r="UOC75" s="1453"/>
      <c r="UOD75" s="1454"/>
      <c r="UOE75" s="666"/>
      <c r="UOF75" s="666"/>
      <c r="UOG75" s="666"/>
      <c r="UOH75" s="1455"/>
      <c r="UOI75" s="666"/>
      <c r="UOJ75" s="666"/>
      <c r="UOK75" s="666"/>
      <c r="UOL75" s="666"/>
      <c r="UOM75" s="666"/>
      <c r="UON75" s="666"/>
      <c r="UOO75" s="666"/>
      <c r="UOP75" s="666"/>
      <c r="UOQ75" s="666"/>
      <c r="UOR75" s="1453"/>
      <c r="UOS75" s="1453"/>
      <c r="UOT75" s="1453"/>
      <c r="UOU75" s="1454"/>
      <c r="UOV75" s="666"/>
      <c r="UOW75" s="666"/>
      <c r="UOX75" s="666"/>
      <c r="UOY75" s="1455"/>
      <c r="UOZ75" s="666"/>
      <c r="UPA75" s="666"/>
      <c r="UPB75" s="666"/>
      <c r="UPC75" s="666"/>
      <c r="UPD75" s="666"/>
      <c r="UPE75" s="666"/>
      <c r="UPF75" s="666"/>
      <c r="UPG75" s="666"/>
      <c r="UPH75" s="666"/>
      <c r="UPI75" s="1453"/>
      <c r="UPJ75" s="1453"/>
      <c r="UPK75" s="1453"/>
      <c r="UPL75" s="1454"/>
      <c r="UPM75" s="666"/>
      <c r="UPN75" s="666"/>
      <c r="UPO75" s="666"/>
      <c r="UPP75" s="1455"/>
      <c r="UPQ75" s="666"/>
      <c r="UPR75" s="666"/>
      <c r="UPS75" s="666"/>
      <c r="UPT75" s="666"/>
      <c r="UPU75" s="666"/>
      <c r="UPV75" s="666"/>
      <c r="UPW75" s="666"/>
      <c r="UPX75" s="666"/>
      <c r="UPY75" s="666"/>
      <c r="UPZ75" s="1453"/>
      <c r="UQA75" s="1453"/>
      <c r="UQB75" s="1453"/>
      <c r="UQC75" s="1454"/>
      <c r="UQD75" s="666"/>
      <c r="UQE75" s="666"/>
      <c r="UQF75" s="666"/>
      <c r="UQG75" s="1455"/>
      <c r="UQH75" s="666"/>
      <c r="UQI75" s="666"/>
      <c r="UQJ75" s="666"/>
      <c r="UQK75" s="666"/>
      <c r="UQL75" s="666"/>
      <c r="UQM75" s="666"/>
      <c r="UQN75" s="666"/>
      <c r="UQO75" s="666"/>
      <c r="UQP75" s="666"/>
      <c r="UQQ75" s="1453"/>
      <c r="UQR75" s="1453"/>
      <c r="UQS75" s="1453"/>
      <c r="UQT75" s="1454"/>
      <c r="UQU75" s="666"/>
      <c r="UQV75" s="666"/>
      <c r="UQW75" s="666"/>
      <c r="UQX75" s="1455"/>
      <c r="UQY75" s="666"/>
      <c r="UQZ75" s="666"/>
      <c r="URA75" s="666"/>
      <c r="URB75" s="666"/>
      <c r="URC75" s="666"/>
      <c r="URD75" s="666"/>
      <c r="URE75" s="666"/>
      <c r="URF75" s="666"/>
      <c r="URG75" s="666"/>
      <c r="URH75" s="1453"/>
      <c r="URI75" s="1453"/>
      <c r="URJ75" s="1453"/>
      <c r="URK75" s="1454"/>
      <c r="URL75" s="666"/>
      <c r="URM75" s="666"/>
      <c r="URN75" s="666"/>
      <c r="URO75" s="1455"/>
      <c r="URP75" s="666"/>
      <c r="URQ75" s="666"/>
      <c r="URR75" s="666"/>
      <c r="URS75" s="666"/>
      <c r="URT75" s="666"/>
      <c r="URU75" s="666"/>
      <c r="URV75" s="666"/>
      <c r="URW75" s="666"/>
      <c r="URX75" s="666"/>
      <c r="URY75" s="1453"/>
      <c r="URZ75" s="1453"/>
      <c r="USA75" s="1453"/>
      <c r="USB75" s="1454"/>
      <c r="USC75" s="666"/>
      <c r="USD75" s="666"/>
      <c r="USE75" s="666"/>
      <c r="USF75" s="1455"/>
      <c r="USG75" s="666"/>
      <c r="USH75" s="666"/>
      <c r="USI75" s="666"/>
      <c r="USJ75" s="666"/>
      <c r="USK75" s="666"/>
      <c r="USL75" s="666"/>
      <c r="USM75" s="666"/>
      <c r="USN75" s="666"/>
      <c r="USO75" s="666"/>
      <c r="USP75" s="1453"/>
      <c r="USQ75" s="1453"/>
      <c r="USR75" s="1453"/>
      <c r="USS75" s="1454"/>
      <c r="UST75" s="666"/>
      <c r="USU75" s="666"/>
      <c r="USV75" s="666"/>
      <c r="USW75" s="1455"/>
      <c r="USX75" s="666"/>
      <c r="USY75" s="666"/>
      <c r="USZ75" s="666"/>
      <c r="UTA75" s="666"/>
      <c r="UTB75" s="666"/>
      <c r="UTC75" s="666"/>
      <c r="UTD75" s="666"/>
      <c r="UTE75" s="666"/>
      <c r="UTF75" s="666"/>
      <c r="UTG75" s="1453"/>
      <c r="UTH75" s="1453"/>
      <c r="UTI75" s="1453"/>
      <c r="UTJ75" s="1454"/>
      <c r="UTK75" s="666"/>
      <c r="UTL75" s="666"/>
      <c r="UTM75" s="666"/>
      <c r="UTN75" s="1455"/>
      <c r="UTO75" s="666"/>
      <c r="UTP75" s="666"/>
      <c r="UTQ75" s="666"/>
      <c r="UTR75" s="666"/>
      <c r="UTS75" s="666"/>
      <c r="UTT75" s="666"/>
      <c r="UTU75" s="666"/>
      <c r="UTV75" s="666"/>
      <c r="UTW75" s="666"/>
      <c r="UTX75" s="1453"/>
      <c r="UTY75" s="1453"/>
      <c r="UTZ75" s="1453"/>
      <c r="UUA75" s="1454"/>
      <c r="UUB75" s="666"/>
      <c r="UUC75" s="666"/>
      <c r="UUD75" s="666"/>
      <c r="UUE75" s="1455"/>
      <c r="UUF75" s="666"/>
      <c r="UUG75" s="666"/>
      <c r="UUH75" s="666"/>
      <c r="UUI75" s="666"/>
      <c r="UUJ75" s="666"/>
      <c r="UUK75" s="666"/>
      <c r="UUL75" s="666"/>
      <c r="UUM75" s="666"/>
      <c r="UUN75" s="666"/>
      <c r="UUO75" s="1453"/>
      <c r="UUP75" s="1453"/>
      <c r="UUQ75" s="1453"/>
      <c r="UUR75" s="1454"/>
      <c r="UUS75" s="666"/>
      <c r="UUT75" s="666"/>
      <c r="UUU75" s="666"/>
      <c r="UUV75" s="1455"/>
      <c r="UUW75" s="666"/>
      <c r="UUX75" s="666"/>
      <c r="UUY75" s="666"/>
      <c r="UUZ75" s="666"/>
      <c r="UVA75" s="666"/>
      <c r="UVB75" s="666"/>
      <c r="UVC75" s="666"/>
      <c r="UVD75" s="666"/>
      <c r="UVE75" s="666"/>
      <c r="UVF75" s="1453"/>
      <c r="UVG75" s="1453"/>
      <c r="UVH75" s="1453"/>
      <c r="UVI75" s="1454"/>
      <c r="UVJ75" s="666"/>
      <c r="UVK75" s="666"/>
      <c r="UVL75" s="666"/>
      <c r="UVM75" s="1455"/>
      <c r="UVN75" s="666"/>
      <c r="UVO75" s="666"/>
      <c r="UVP75" s="666"/>
      <c r="UVQ75" s="666"/>
      <c r="UVR75" s="666"/>
      <c r="UVS75" s="666"/>
      <c r="UVT75" s="666"/>
      <c r="UVU75" s="666"/>
      <c r="UVV75" s="666"/>
      <c r="UVW75" s="1453"/>
      <c r="UVX75" s="1453"/>
      <c r="UVY75" s="1453"/>
      <c r="UVZ75" s="1454"/>
      <c r="UWA75" s="666"/>
      <c r="UWB75" s="666"/>
      <c r="UWC75" s="666"/>
      <c r="UWD75" s="1455"/>
      <c r="UWE75" s="666"/>
      <c r="UWF75" s="666"/>
      <c r="UWG75" s="666"/>
      <c r="UWH75" s="666"/>
      <c r="UWI75" s="666"/>
      <c r="UWJ75" s="666"/>
      <c r="UWK75" s="666"/>
      <c r="UWL75" s="666"/>
      <c r="UWM75" s="666"/>
      <c r="UWN75" s="1453"/>
      <c r="UWO75" s="1453"/>
      <c r="UWP75" s="1453"/>
      <c r="UWQ75" s="1454"/>
      <c r="UWR75" s="666"/>
      <c r="UWS75" s="666"/>
      <c r="UWT75" s="666"/>
      <c r="UWU75" s="1455"/>
      <c r="UWV75" s="666"/>
      <c r="UWW75" s="666"/>
      <c r="UWX75" s="666"/>
      <c r="UWY75" s="666"/>
      <c r="UWZ75" s="666"/>
      <c r="UXA75" s="666"/>
      <c r="UXB75" s="666"/>
      <c r="UXC75" s="666"/>
      <c r="UXD75" s="666"/>
      <c r="UXE75" s="1453"/>
      <c r="UXF75" s="1453"/>
      <c r="UXG75" s="1453"/>
      <c r="UXH75" s="1454"/>
      <c r="UXI75" s="666"/>
      <c r="UXJ75" s="666"/>
      <c r="UXK75" s="666"/>
      <c r="UXL75" s="1455"/>
      <c r="UXM75" s="666"/>
      <c r="UXN75" s="666"/>
      <c r="UXO75" s="666"/>
      <c r="UXP75" s="666"/>
      <c r="UXQ75" s="666"/>
      <c r="UXR75" s="666"/>
      <c r="UXS75" s="666"/>
      <c r="UXT75" s="666"/>
      <c r="UXU75" s="666"/>
      <c r="UXV75" s="1453"/>
      <c r="UXW75" s="1453"/>
      <c r="UXX75" s="1453"/>
      <c r="UXY75" s="1454"/>
      <c r="UXZ75" s="666"/>
      <c r="UYA75" s="666"/>
      <c r="UYB75" s="666"/>
      <c r="UYC75" s="1455"/>
      <c r="UYD75" s="666"/>
      <c r="UYE75" s="666"/>
      <c r="UYF75" s="666"/>
      <c r="UYG75" s="666"/>
      <c r="UYH75" s="666"/>
      <c r="UYI75" s="666"/>
      <c r="UYJ75" s="666"/>
      <c r="UYK75" s="666"/>
      <c r="UYL75" s="666"/>
      <c r="UYM75" s="1453"/>
      <c r="UYN75" s="1453"/>
      <c r="UYO75" s="1453"/>
      <c r="UYP75" s="1454"/>
      <c r="UYQ75" s="666"/>
      <c r="UYR75" s="666"/>
      <c r="UYS75" s="666"/>
      <c r="UYT75" s="1455"/>
      <c r="UYU75" s="666"/>
      <c r="UYV75" s="666"/>
      <c r="UYW75" s="666"/>
      <c r="UYX75" s="666"/>
      <c r="UYY75" s="666"/>
      <c r="UYZ75" s="666"/>
      <c r="UZA75" s="666"/>
      <c r="UZB75" s="666"/>
      <c r="UZC75" s="666"/>
      <c r="UZD75" s="1453"/>
      <c r="UZE75" s="1453"/>
      <c r="UZF75" s="1453"/>
      <c r="UZG75" s="1454"/>
      <c r="UZH75" s="666"/>
      <c r="UZI75" s="666"/>
      <c r="UZJ75" s="666"/>
      <c r="UZK75" s="1455"/>
      <c r="UZL75" s="666"/>
      <c r="UZM75" s="666"/>
      <c r="UZN75" s="666"/>
      <c r="UZO75" s="666"/>
      <c r="UZP75" s="666"/>
      <c r="UZQ75" s="666"/>
      <c r="UZR75" s="666"/>
      <c r="UZS75" s="666"/>
      <c r="UZT75" s="666"/>
      <c r="UZU75" s="1453"/>
      <c r="UZV75" s="1453"/>
      <c r="UZW75" s="1453"/>
      <c r="UZX75" s="1454"/>
      <c r="UZY75" s="666"/>
      <c r="UZZ75" s="666"/>
      <c r="VAA75" s="666"/>
      <c r="VAB75" s="1455"/>
      <c r="VAC75" s="666"/>
      <c r="VAD75" s="666"/>
      <c r="VAE75" s="666"/>
      <c r="VAF75" s="666"/>
      <c r="VAG75" s="666"/>
      <c r="VAH75" s="666"/>
      <c r="VAI75" s="666"/>
      <c r="VAJ75" s="666"/>
      <c r="VAK75" s="666"/>
      <c r="VAL75" s="1453"/>
      <c r="VAM75" s="1453"/>
      <c r="VAN75" s="1453"/>
      <c r="VAO75" s="1454"/>
      <c r="VAP75" s="666"/>
      <c r="VAQ75" s="666"/>
      <c r="VAR75" s="666"/>
      <c r="VAS75" s="1455"/>
      <c r="VAT75" s="666"/>
      <c r="VAU75" s="666"/>
      <c r="VAV75" s="666"/>
      <c r="VAW75" s="666"/>
      <c r="VAX75" s="666"/>
      <c r="VAY75" s="666"/>
      <c r="VAZ75" s="666"/>
      <c r="VBA75" s="666"/>
      <c r="VBB75" s="666"/>
      <c r="VBC75" s="1453"/>
      <c r="VBD75" s="1453"/>
      <c r="VBE75" s="1453"/>
      <c r="VBF75" s="1454"/>
      <c r="VBG75" s="666"/>
      <c r="VBH75" s="666"/>
      <c r="VBI75" s="666"/>
      <c r="VBJ75" s="1455"/>
      <c r="VBK75" s="666"/>
      <c r="VBL75" s="666"/>
      <c r="VBM75" s="666"/>
      <c r="VBN75" s="666"/>
      <c r="VBO75" s="666"/>
      <c r="VBP75" s="666"/>
      <c r="VBQ75" s="666"/>
      <c r="VBR75" s="666"/>
      <c r="VBS75" s="666"/>
      <c r="VBT75" s="1453"/>
      <c r="VBU75" s="1453"/>
      <c r="VBV75" s="1453"/>
      <c r="VBW75" s="1454"/>
      <c r="VBX75" s="666"/>
      <c r="VBY75" s="666"/>
      <c r="VBZ75" s="666"/>
      <c r="VCA75" s="1455"/>
      <c r="VCB75" s="666"/>
      <c r="VCC75" s="666"/>
      <c r="VCD75" s="666"/>
      <c r="VCE75" s="666"/>
      <c r="VCF75" s="666"/>
      <c r="VCG75" s="666"/>
      <c r="VCH75" s="666"/>
      <c r="VCI75" s="666"/>
      <c r="VCJ75" s="666"/>
      <c r="VCK75" s="1453"/>
      <c r="VCL75" s="1453"/>
      <c r="VCM75" s="1453"/>
      <c r="VCN75" s="1454"/>
      <c r="VCO75" s="666"/>
      <c r="VCP75" s="666"/>
      <c r="VCQ75" s="666"/>
      <c r="VCR75" s="1455"/>
      <c r="VCS75" s="666"/>
      <c r="VCT75" s="666"/>
      <c r="VCU75" s="666"/>
      <c r="VCV75" s="666"/>
      <c r="VCW75" s="666"/>
      <c r="VCX75" s="666"/>
      <c r="VCY75" s="666"/>
      <c r="VCZ75" s="666"/>
      <c r="VDA75" s="666"/>
      <c r="VDB75" s="1453"/>
      <c r="VDC75" s="1453"/>
      <c r="VDD75" s="1453"/>
      <c r="VDE75" s="1454"/>
      <c r="VDF75" s="666"/>
      <c r="VDG75" s="666"/>
      <c r="VDH75" s="666"/>
      <c r="VDI75" s="1455"/>
      <c r="VDJ75" s="666"/>
      <c r="VDK75" s="666"/>
      <c r="VDL75" s="666"/>
      <c r="VDM75" s="666"/>
      <c r="VDN75" s="666"/>
      <c r="VDO75" s="666"/>
      <c r="VDP75" s="666"/>
      <c r="VDQ75" s="666"/>
      <c r="VDR75" s="666"/>
      <c r="VDS75" s="1453"/>
      <c r="VDT75" s="1453"/>
      <c r="VDU75" s="1453"/>
      <c r="VDV75" s="1454"/>
      <c r="VDW75" s="666"/>
      <c r="VDX75" s="666"/>
      <c r="VDY75" s="666"/>
      <c r="VDZ75" s="1455"/>
      <c r="VEA75" s="666"/>
      <c r="VEB75" s="666"/>
      <c r="VEC75" s="666"/>
      <c r="VED75" s="666"/>
      <c r="VEE75" s="666"/>
      <c r="VEF75" s="666"/>
      <c r="VEG75" s="666"/>
      <c r="VEH75" s="666"/>
      <c r="VEI75" s="666"/>
      <c r="VEJ75" s="1453"/>
      <c r="VEK75" s="1453"/>
      <c r="VEL75" s="1453"/>
      <c r="VEM75" s="1454"/>
      <c r="VEN75" s="666"/>
      <c r="VEO75" s="666"/>
      <c r="VEP75" s="666"/>
      <c r="VEQ75" s="1455"/>
      <c r="VER75" s="666"/>
      <c r="VES75" s="666"/>
      <c r="VET75" s="666"/>
      <c r="VEU75" s="666"/>
      <c r="VEV75" s="666"/>
      <c r="VEW75" s="666"/>
      <c r="VEX75" s="666"/>
      <c r="VEY75" s="666"/>
      <c r="VEZ75" s="666"/>
      <c r="VFA75" s="1453"/>
      <c r="VFB75" s="1453"/>
      <c r="VFC75" s="1453"/>
      <c r="VFD75" s="1454"/>
      <c r="VFE75" s="666"/>
      <c r="VFF75" s="666"/>
      <c r="VFG75" s="666"/>
      <c r="VFH75" s="1455"/>
      <c r="VFI75" s="666"/>
      <c r="VFJ75" s="666"/>
      <c r="VFK75" s="666"/>
      <c r="VFL75" s="666"/>
      <c r="VFM75" s="666"/>
      <c r="VFN75" s="666"/>
      <c r="VFO75" s="666"/>
      <c r="VFP75" s="666"/>
      <c r="VFQ75" s="666"/>
      <c r="VFR75" s="1453"/>
      <c r="VFS75" s="1453"/>
      <c r="VFT75" s="1453"/>
      <c r="VFU75" s="1454"/>
      <c r="VFV75" s="666"/>
      <c r="VFW75" s="666"/>
      <c r="VFX75" s="666"/>
      <c r="VFY75" s="1455"/>
      <c r="VFZ75" s="666"/>
      <c r="VGA75" s="666"/>
      <c r="VGB75" s="666"/>
      <c r="VGC75" s="666"/>
      <c r="VGD75" s="666"/>
      <c r="VGE75" s="666"/>
      <c r="VGF75" s="666"/>
      <c r="VGG75" s="666"/>
      <c r="VGH75" s="666"/>
      <c r="VGI75" s="1453"/>
      <c r="VGJ75" s="1453"/>
      <c r="VGK75" s="1453"/>
      <c r="VGL75" s="1454"/>
      <c r="VGM75" s="666"/>
      <c r="VGN75" s="666"/>
      <c r="VGO75" s="666"/>
      <c r="VGP75" s="1455"/>
      <c r="VGQ75" s="666"/>
      <c r="VGR75" s="666"/>
      <c r="VGS75" s="666"/>
      <c r="VGT75" s="666"/>
      <c r="VGU75" s="666"/>
      <c r="VGV75" s="666"/>
      <c r="VGW75" s="666"/>
      <c r="VGX75" s="666"/>
      <c r="VGY75" s="666"/>
      <c r="VGZ75" s="1453"/>
      <c r="VHA75" s="1453"/>
      <c r="VHB75" s="1453"/>
      <c r="VHC75" s="1454"/>
      <c r="VHD75" s="666"/>
      <c r="VHE75" s="666"/>
      <c r="VHF75" s="666"/>
      <c r="VHG75" s="1455"/>
      <c r="VHH75" s="666"/>
      <c r="VHI75" s="666"/>
      <c r="VHJ75" s="666"/>
      <c r="VHK75" s="666"/>
      <c r="VHL75" s="666"/>
      <c r="VHM75" s="666"/>
      <c r="VHN75" s="666"/>
      <c r="VHO75" s="666"/>
      <c r="VHP75" s="666"/>
      <c r="VHQ75" s="1453"/>
      <c r="VHR75" s="1453"/>
      <c r="VHS75" s="1453"/>
      <c r="VHT75" s="1454"/>
      <c r="VHU75" s="666"/>
      <c r="VHV75" s="666"/>
      <c r="VHW75" s="666"/>
      <c r="VHX75" s="1455"/>
      <c r="VHY75" s="666"/>
      <c r="VHZ75" s="666"/>
      <c r="VIA75" s="666"/>
      <c r="VIB75" s="666"/>
      <c r="VIC75" s="666"/>
      <c r="VID75" s="666"/>
      <c r="VIE75" s="666"/>
      <c r="VIF75" s="666"/>
      <c r="VIG75" s="666"/>
      <c r="VIH75" s="1453"/>
      <c r="VII75" s="1453"/>
      <c r="VIJ75" s="1453"/>
      <c r="VIK75" s="1454"/>
      <c r="VIL75" s="666"/>
      <c r="VIM75" s="666"/>
      <c r="VIN75" s="666"/>
      <c r="VIO75" s="1455"/>
      <c r="VIP75" s="666"/>
      <c r="VIQ75" s="666"/>
      <c r="VIR75" s="666"/>
      <c r="VIS75" s="666"/>
      <c r="VIT75" s="666"/>
      <c r="VIU75" s="666"/>
      <c r="VIV75" s="666"/>
      <c r="VIW75" s="666"/>
      <c r="VIX75" s="666"/>
      <c r="VIY75" s="1453"/>
      <c r="VIZ75" s="1453"/>
      <c r="VJA75" s="1453"/>
      <c r="VJB75" s="1454"/>
      <c r="VJC75" s="666"/>
      <c r="VJD75" s="666"/>
      <c r="VJE75" s="666"/>
      <c r="VJF75" s="1455"/>
      <c r="VJG75" s="666"/>
      <c r="VJH75" s="666"/>
      <c r="VJI75" s="666"/>
      <c r="VJJ75" s="666"/>
      <c r="VJK75" s="666"/>
      <c r="VJL75" s="666"/>
      <c r="VJM75" s="666"/>
      <c r="VJN75" s="666"/>
      <c r="VJO75" s="666"/>
      <c r="VJP75" s="1453"/>
      <c r="VJQ75" s="1453"/>
      <c r="VJR75" s="1453"/>
      <c r="VJS75" s="1454"/>
      <c r="VJT75" s="666"/>
      <c r="VJU75" s="666"/>
      <c r="VJV75" s="666"/>
      <c r="VJW75" s="1455"/>
      <c r="VJX75" s="666"/>
      <c r="VJY75" s="666"/>
      <c r="VJZ75" s="666"/>
      <c r="VKA75" s="666"/>
      <c r="VKB75" s="666"/>
      <c r="VKC75" s="666"/>
      <c r="VKD75" s="666"/>
      <c r="VKE75" s="666"/>
      <c r="VKF75" s="666"/>
      <c r="VKG75" s="1453"/>
      <c r="VKH75" s="1453"/>
      <c r="VKI75" s="1453"/>
      <c r="VKJ75" s="1454"/>
      <c r="VKK75" s="666"/>
      <c r="VKL75" s="666"/>
      <c r="VKM75" s="666"/>
      <c r="VKN75" s="1455"/>
      <c r="VKO75" s="666"/>
      <c r="VKP75" s="666"/>
      <c r="VKQ75" s="666"/>
      <c r="VKR75" s="666"/>
      <c r="VKS75" s="666"/>
      <c r="VKT75" s="666"/>
      <c r="VKU75" s="666"/>
      <c r="VKV75" s="666"/>
      <c r="VKW75" s="666"/>
      <c r="VKX75" s="1453"/>
      <c r="VKY75" s="1453"/>
      <c r="VKZ75" s="1453"/>
      <c r="VLA75" s="1454"/>
      <c r="VLB75" s="666"/>
      <c r="VLC75" s="666"/>
      <c r="VLD75" s="666"/>
      <c r="VLE75" s="1455"/>
      <c r="VLF75" s="666"/>
      <c r="VLG75" s="666"/>
      <c r="VLH75" s="666"/>
      <c r="VLI75" s="666"/>
      <c r="VLJ75" s="666"/>
      <c r="VLK75" s="666"/>
      <c r="VLL75" s="666"/>
      <c r="VLM75" s="666"/>
      <c r="VLN75" s="666"/>
      <c r="VLO75" s="1453"/>
      <c r="VLP75" s="1453"/>
      <c r="VLQ75" s="1453"/>
      <c r="VLR75" s="1454"/>
      <c r="VLS75" s="666"/>
      <c r="VLT75" s="666"/>
      <c r="VLU75" s="666"/>
      <c r="VLV75" s="1455"/>
      <c r="VLW75" s="666"/>
      <c r="VLX75" s="666"/>
      <c r="VLY75" s="666"/>
      <c r="VLZ75" s="666"/>
      <c r="VMA75" s="666"/>
      <c r="VMB75" s="666"/>
      <c r="VMC75" s="666"/>
      <c r="VMD75" s="666"/>
      <c r="VME75" s="666"/>
      <c r="VMF75" s="1453"/>
      <c r="VMG75" s="1453"/>
      <c r="VMH75" s="1453"/>
      <c r="VMI75" s="1454"/>
      <c r="VMJ75" s="666"/>
      <c r="VMK75" s="666"/>
      <c r="VML75" s="666"/>
      <c r="VMM75" s="1455"/>
      <c r="VMN75" s="666"/>
      <c r="VMO75" s="666"/>
      <c r="VMP75" s="666"/>
      <c r="VMQ75" s="666"/>
      <c r="VMR75" s="666"/>
      <c r="VMS75" s="666"/>
      <c r="VMT75" s="666"/>
      <c r="VMU75" s="666"/>
      <c r="VMV75" s="666"/>
      <c r="VMW75" s="1453"/>
      <c r="VMX75" s="1453"/>
      <c r="VMY75" s="1453"/>
      <c r="VMZ75" s="1454"/>
      <c r="VNA75" s="666"/>
      <c r="VNB75" s="666"/>
      <c r="VNC75" s="666"/>
      <c r="VND75" s="1455"/>
      <c r="VNE75" s="666"/>
      <c r="VNF75" s="666"/>
      <c r="VNG75" s="666"/>
      <c r="VNH75" s="666"/>
      <c r="VNI75" s="666"/>
      <c r="VNJ75" s="666"/>
      <c r="VNK75" s="666"/>
      <c r="VNL75" s="666"/>
      <c r="VNM75" s="666"/>
      <c r="VNN75" s="1453"/>
      <c r="VNO75" s="1453"/>
      <c r="VNP75" s="1453"/>
      <c r="VNQ75" s="1454"/>
      <c r="VNR75" s="666"/>
      <c r="VNS75" s="666"/>
      <c r="VNT75" s="666"/>
      <c r="VNU75" s="1455"/>
      <c r="VNV75" s="666"/>
      <c r="VNW75" s="666"/>
      <c r="VNX75" s="666"/>
      <c r="VNY75" s="666"/>
      <c r="VNZ75" s="666"/>
      <c r="VOA75" s="666"/>
      <c r="VOB75" s="666"/>
      <c r="VOC75" s="666"/>
      <c r="VOD75" s="666"/>
      <c r="VOE75" s="1453"/>
      <c r="VOF75" s="1453"/>
      <c r="VOG75" s="1453"/>
      <c r="VOH75" s="1454"/>
      <c r="VOI75" s="666"/>
      <c r="VOJ75" s="666"/>
      <c r="VOK75" s="666"/>
      <c r="VOL75" s="1455"/>
      <c r="VOM75" s="666"/>
      <c r="VON75" s="666"/>
      <c r="VOO75" s="666"/>
      <c r="VOP75" s="666"/>
      <c r="VOQ75" s="666"/>
      <c r="VOR75" s="666"/>
      <c r="VOS75" s="666"/>
      <c r="VOT75" s="666"/>
      <c r="VOU75" s="666"/>
      <c r="VOV75" s="1453"/>
      <c r="VOW75" s="1453"/>
      <c r="VOX75" s="1453"/>
      <c r="VOY75" s="1454"/>
      <c r="VOZ75" s="666"/>
      <c r="VPA75" s="666"/>
      <c r="VPB75" s="666"/>
      <c r="VPC75" s="1455"/>
      <c r="VPD75" s="666"/>
      <c r="VPE75" s="666"/>
      <c r="VPF75" s="666"/>
      <c r="VPG75" s="666"/>
      <c r="VPH75" s="666"/>
      <c r="VPI75" s="666"/>
      <c r="VPJ75" s="666"/>
      <c r="VPK75" s="666"/>
      <c r="VPL75" s="666"/>
      <c r="VPM75" s="1453"/>
      <c r="VPN75" s="1453"/>
      <c r="VPO75" s="1453"/>
      <c r="VPP75" s="1454"/>
      <c r="VPQ75" s="666"/>
      <c r="VPR75" s="666"/>
      <c r="VPS75" s="666"/>
      <c r="VPT75" s="1455"/>
      <c r="VPU75" s="666"/>
      <c r="VPV75" s="666"/>
      <c r="VPW75" s="666"/>
      <c r="VPX75" s="666"/>
      <c r="VPY75" s="666"/>
      <c r="VPZ75" s="666"/>
      <c r="VQA75" s="666"/>
      <c r="VQB75" s="666"/>
      <c r="VQC75" s="666"/>
      <c r="VQD75" s="1453"/>
      <c r="VQE75" s="1453"/>
      <c r="VQF75" s="1453"/>
      <c r="VQG75" s="1454"/>
      <c r="VQH75" s="666"/>
      <c r="VQI75" s="666"/>
      <c r="VQJ75" s="666"/>
      <c r="VQK75" s="1455"/>
      <c r="VQL75" s="666"/>
      <c r="VQM75" s="666"/>
      <c r="VQN75" s="666"/>
      <c r="VQO75" s="666"/>
      <c r="VQP75" s="666"/>
      <c r="VQQ75" s="666"/>
      <c r="VQR75" s="666"/>
      <c r="VQS75" s="666"/>
      <c r="VQT75" s="666"/>
      <c r="VQU75" s="1453"/>
      <c r="VQV75" s="1453"/>
      <c r="VQW75" s="1453"/>
      <c r="VQX75" s="1454"/>
      <c r="VQY75" s="666"/>
      <c r="VQZ75" s="666"/>
      <c r="VRA75" s="666"/>
      <c r="VRB75" s="1455"/>
      <c r="VRC75" s="666"/>
      <c r="VRD75" s="666"/>
      <c r="VRE75" s="666"/>
      <c r="VRF75" s="666"/>
      <c r="VRG75" s="666"/>
      <c r="VRH75" s="666"/>
      <c r="VRI75" s="666"/>
      <c r="VRJ75" s="666"/>
      <c r="VRK75" s="666"/>
      <c r="VRL75" s="1453"/>
      <c r="VRM75" s="1453"/>
      <c r="VRN75" s="1453"/>
      <c r="VRO75" s="1454"/>
      <c r="VRP75" s="666"/>
      <c r="VRQ75" s="666"/>
      <c r="VRR75" s="666"/>
      <c r="VRS75" s="1455"/>
      <c r="VRT75" s="666"/>
      <c r="VRU75" s="666"/>
      <c r="VRV75" s="666"/>
      <c r="VRW75" s="666"/>
      <c r="VRX75" s="666"/>
      <c r="VRY75" s="666"/>
      <c r="VRZ75" s="666"/>
      <c r="VSA75" s="666"/>
      <c r="VSB75" s="666"/>
      <c r="VSC75" s="1453"/>
      <c r="VSD75" s="1453"/>
      <c r="VSE75" s="1453"/>
      <c r="VSF75" s="1454"/>
      <c r="VSG75" s="666"/>
      <c r="VSH75" s="666"/>
      <c r="VSI75" s="666"/>
      <c r="VSJ75" s="1455"/>
      <c r="VSK75" s="666"/>
      <c r="VSL75" s="666"/>
      <c r="VSM75" s="666"/>
      <c r="VSN75" s="666"/>
      <c r="VSO75" s="666"/>
      <c r="VSP75" s="666"/>
      <c r="VSQ75" s="666"/>
      <c r="VSR75" s="666"/>
      <c r="VSS75" s="666"/>
      <c r="VST75" s="1453"/>
      <c r="VSU75" s="1453"/>
      <c r="VSV75" s="1453"/>
      <c r="VSW75" s="1454"/>
      <c r="VSX75" s="666"/>
      <c r="VSY75" s="666"/>
      <c r="VSZ75" s="666"/>
      <c r="VTA75" s="1455"/>
      <c r="VTB75" s="666"/>
      <c r="VTC75" s="666"/>
      <c r="VTD75" s="666"/>
      <c r="VTE75" s="666"/>
      <c r="VTF75" s="666"/>
      <c r="VTG75" s="666"/>
      <c r="VTH75" s="666"/>
      <c r="VTI75" s="666"/>
      <c r="VTJ75" s="666"/>
      <c r="VTK75" s="1453"/>
      <c r="VTL75" s="1453"/>
      <c r="VTM75" s="1453"/>
      <c r="VTN75" s="1454"/>
      <c r="VTO75" s="666"/>
      <c r="VTP75" s="666"/>
      <c r="VTQ75" s="666"/>
      <c r="VTR75" s="1455"/>
      <c r="VTS75" s="666"/>
      <c r="VTT75" s="666"/>
      <c r="VTU75" s="666"/>
      <c r="VTV75" s="666"/>
      <c r="VTW75" s="666"/>
      <c r="VTX75" s="666"/>
      <c r="VTY75" s="666"/>
      <c r="VTZ75" s="666"/>
      <c r="VUA75" s="666"/>
      <c r="VUB75" s="1453"/>
      <c r="VUC75" s="1453"/>
      <c r="VUD75" s="1453"/>
      <c r="VUE75" s="1454"/>
      <c r="VUF75" s="666"/>
      <c r="VUG75" s="666"/>
      <c r="VUH75" s="666"/>
      <c r="VUI75" s="1455"/>
      <c r="VUJ75" s="666"/>
      <c r="VUK75" s="666"/>
      <c r="VUL75" s="666"/>
      <c r="VUM75" s="666"/>
      <c r="VUN75" s="666"/>
      <c r="VUO75" s="666"/>
      <c r="VUP75" s="666"/>
      <c r="VUQ75" s="666"/>
      <c r="VUR75" s="666"/>
      <c r="VUS75" s="1453"/>
      <c r="VUT75" s="1453"/>
      <c r="VUU75" s="1453"/>
      <c r="VUV75" s="1454"/>
      <c r="VUW75" s="666"/>
      <c r="VUX75" s="666"/>
      <c r="VUY75" s="666"/>
      <c r="VUZ75" s="1455"/>
      <c r="VVA75" s="666"/>
      <c r="VVB75" s="666"/>
      <c r="VVC75" s="666"/>
      <c r="VVD75" s="666"/>
      <c r="VVE75" s="666"/>
      <c r="VVF75" s="666"/>
      <c r="VVG75" s="666"/>
      <c r="VVH75" s="666"/>
      <c r="VVI75" s="666"/>
      <c r="VVJ75" s="1453"/>
      <c r="VVK75" s="1453"/>
      <c r="VVL75" s="1453"/>
      <c r="VVM75" s="1454"/>
      <c r="VVN75" s="666"/>
      <c r="VVO75" s="666"/>
      <c r="VVP75" s="666"/>
      <c r="VVQ75" s="1455"/>
      <c r="VVR75" s="666"/>
      <c r="VVS75" s="666"/>
      <c r="VVT75" s="666"/>
      <c r="VVU75" s="666"/>
      <c r="VVV75" s="666"/>
      <c r="VVW75" s="666"/>
      <c r="VVX75" s="666"/>
      <c r="VVY75" s="666"/>
      <c r="VVZ75" s="666"/>
      <c r="VWA75" s="1453"/>
      <c r="VWB75" s="1453"/>
      <c r="VWC75" s="1453"/>
      <c r="VWD75" s="1454"/>
      <c r="VWE75" s="666"/>
      <c r="VWF75" s="666"/>
      <c r="VWG75" s="666"/>
      <c r="VWH75" s="1455"/>
      <c r="VWI75" s="666"/>
      <c r="VWJ75" s="666"/>
      <c r="VWK75" s="666"/>
      <c r="VWL75" s="666"/>
      <c r="VWM75" s="666"/>
      <c r="VWN75" s="666"/>
      <c r="VWO75" s="666"/>
      <c r="VWP75" s="666"/>
      <c r="VWQ75" s="666"/>
      <c r="VWR75" s="1453"/>
      <c r="VWS75" s="1453"/>
      <c r="VWT75" s="1453"/>
      <c r="VWU75" s="1454"/>
      <c r="VWV75" s="666"/>
      <c r="VWW75" s="666"/>
      <c r="VWX75" s="666"/>
      <c r="VWY75" s="1455"/>
      <c r="VWZ75" s="666"/>
      <c r="VXA75" s="666"/>
      <c r="VXB75" s="666"/>
      <c r="VXC75" s="666"/>
      <c r="VXD75" s="666"/>
      <c r="VXE75" s="666"/>
      <c r="VXF75" s="666"/>
      <c r="VXG75" s="666"/>
      <c r="VXH75" s="666"/>
      <c r="VXI75" s="1453"/>
      <c r="VXJ75" s="1453"/>
      <c r="VXK75" s="1453"/>
      <c r="VXL75" s="1454"/>
      <c r="VXM75" s="666"/>
      <c r="VXN75" s="666"/>
      <c r="VXO75" s="666"/>
      <c r="VXP75" s="1455"/>
      <c r="VXQ75" s="666"/>
      <c r="VXR75" s="666"/>
      <c r="VXS75" s="666"/>
      <c r="VXT75" s="666"/>
      <c r="VXU75" s="666"/>
      <c r="VXV75" s="666"/>
      <c r="VXW75" s="666"/>
      <c r="VXX75" s="666"/>
      <c r="VXY75" s="666"/>
      <c r="VXZ75" s="1453"/>
      <c r="VYA75" s="1453"/>
      <c r="VYB75" s="1453"/>
      <c r="VYC75" s="1454"/>
      <c r="VYD75" s="666"/>
      <c r="VYE75" s="666"/>
      <c r="VYF75" s="666"/>
      <c r="VYG75" s="1455"/>
      <c r="VYH75" s="666"/>
      <c r="VYI75" s="666"/>
      <c r="VYJ75" s="666"/>
      <c r="VYK75" s="666"/>
      <c r="VYL75" s="666"/>
      <c r="VYM75" s="666"/>
      <c r="VYN75" s="666"/>
      <c r="VYO75" s="666"/>
      <c r="VYP75" s="666"/>
      <c r="VYQ75" s="1453"/>
      <c r="VYR75" s="1453"/>
      <c r="VYS75" s="1453"/>
      <c r="VYT75" s="1454"/>
      <c r="VYU75" s="666"/>
      <c r="VYV75" s="666"/>
      <c r="VYW75" s="666"/>
      <c r="VYX75" s="1455"/>
      <c r="VYY75" s="666"/>
      <c r="VYZ75" s="666"/>
      <c r="VZA75" s="666"/>
      <c r="VZB75" s="666"/>
      <c r="VZC75" s="666"/>
      <c r="VZD75" s="666"/>
      <c r="VZE75" s="666"/>
      <c r="VZF75" s="666"/>
      <c r="VZG75" s="666"/>
      <c r="VZH75" s="1453"/>
      <c r="VZI75" s="1453"/>
      <c r="VZJ75" s="1453"/>
      <c r="VZK75" s="1454"/>
      <c r="VZL75" s="666"/>
      <c r="VZM75" s="666"/>
      <c r="VZN75" s="666"/>
      <c r="VZO75" s="1455"/>
      <c r="VZP75" s="666"/>
      <c r="VZQ75" s="666"/>
      <c r="VZR75" s="666"/>
      <c r="VZS75" s="666"/>
      <c r="VZT75" s="666"/>
      <c r="VZU75" s="666"/>
      <c r="VZV75" s="666"/>
      <c r="VZW75" s="666"/>
      <c r="VZX75" s="666"/>
      <c r="VZY75" s="1453"/>
      <c r="VZZ75" s="1453"/>
      <c r="WAA75" s="1453"/>
      <c r="WAB75" s="1454"/>
      <c r="WAC75" s="666"/>
      <c r="WAD75" s="666"/>
      <c r="WAE75" s="666"/>
      <c r="WAF75" s="1455"/>
      <c r="WAG75" s="666"/>
      <c r="WAH75" s="666"/>
      <c r="WAI75" s="666"/>
      <c r="WAJ75" s="666"/>
      <c r="WAK75" s="666"/>
      <c r="WAL75" s="666"/>
      <c r="WAM75" s="666"/>
      <c r="WAN75" s="666"/>
      <c r="WAO75" s="666"/>
      <c r="WAP75" s="1453"/>
      <c r="WAQ75" s="1453"/>
      <c r="WAR75" s="1453"/>
      <c r="WAS75" s="1454"/>
      <c r="WAT75" s="666"/>
      <c r="WAU75" s="666"/>
      <c r="WAV75" s="666"/>
      <c r="WAW75" s="1455"/>
      <c r="WAX75" s="666"/>
      <c r="WAY75" s="666"/>
      <c r="WAZ75" s="666"/>
      <c r="WBA75" s="666"/>
      <c r="WBB75" s="666"/>
      <c r="WBC75" s="666"/>
      <c r="WBD75" s="666"/>
      <c r="WBE75" s="666"/>
      <c r="WBF75" s="666"/>
      <c r="WBG75" s="1453"/>
      <c r="WBH75" s="1453"/>
      <c r="WBI75" s="1453"/>
      <c r="WBJ75" s="1454"/>
      <c r="WBK75" s="666"/>
      <c r="WBL75" s="666"/>
      <c r="WBM75" s="666"/>
      <c r="WBN75" s="1455"/>
      <c r="WBO75" s="666"/>
      <c r="WBP75" s="666"/>
      <c r="WBQ75" s="666"/>
      <c r="WBR75" s="666"/>
      <c r="WBS75" s="666"/>
      <c r="WBT75" s="666"/>
      <c r="WBU75" s="666"/>
      <c r="WBV75" s="666"/>
      <c r="WBW75" s="666"/>
      <c r="WBX75" s="1453"/>
      <c r="WBY75" s="1453"/>
      <c r="WBZ75" s="1453"/>
      <c r="WCA75" s="1454"/>
      <c r="WCB75" s="666"/>
      <c r="WCC75" s="666"/>
      <c r="WCD75" s="666"/>
      <c r="WCE75" s="1455"/>
      <c r="WCF75" s="666"/>
      <c r="WCG75" s="666"/>
      <c r="WCH75" s="666"/>
      <c r="WCI75" s="666"/>
      <c r="WCJ75" s="666"/>
      <c r="WCK75" s="666"/>
      <c r="WCL75" s="666"/>
      <c r="WCM75" s="666"/>
      <c r="WCN75" s="666"/>
      <c r="WCO75" s="1453"/>
      <c r="WCP75" s="1453"/>
      <c r="WCQ75" s="1453"/>
      <c r="WCR75" s="1454"/>
      <c r="WCS75" s="666"/>
      <c r="WCT75" s="666"/>
      <c r="WCU75" s="666"/>
      <c r="WCV75" s="1455"/>
      <c r="WCW75" s="666"/>
      <c r="WCX75" s="666"/>
      <c r="WCY75" s="666"/>
      <c r="WCZ75" s="666"/>
      <c r="WDA75" s="666"/>
      <c r="WDB75" s="666"/>
      <c r="WDC75" s="666"/>
      <c r="WDD75" s="666"/>
      <c r="WDE75" s="666"/>
      <c r="WDF75" s="1453"/>
      <c r="WDG75" s="1453"/>
      <c r="WDH75" s="1453"/>
      <c r="WDI75" s="1454"/>
      <c r="WDJ75" s="666"/>
      <c r="WDK75" s="666"/>
      <c r="WDL75" s="666"/>
      <c r="WDM75" s="1455"/>
      <c r="WDN75" s="666"/>
      <c r="WDO75" s="666"/>
      <c r="WDP75" s="666"/>
      <c r="WDQ75" s="666"/>
      <c r="WDR75" s="666"/>
      <c r="WDS75" s="666"/>
      <c r="WDT75" s="666"/>
      <c r="WDU75" s="666"/>
      <c r="WDV75" s="666"/>
      <c r="WDW75" s="1453"/>
      <c r="WDX75" s="1453"/>
      <c r="WDY75" s="1453"/>
      <c r="WDZ75" s="1454"/>
      <c r="WEA75" s="666"/>
      <c r="WEB75" s="666"/>
      <c r="WEC75" s="666"/>
      <c r="WED75" s="1455"/>
      <c r="WEE75" s="666"/>
      <c r="WEF75" s="666"/>
      <c r="WEG75" s="666"/>
      <c r="WEH75" s="666"/>
      <c r="WEI75" s="666"/>
      <c r="WEJ75" s="666"/>
      <c r="WEK75" s="666"/>
      <c r="WEL75" s="666"/>
      <c r="WEM75" s="666"/>
      <c r="WEN75" s="1453"/>
      <c r="WEO75" s="1453"/>
      <c r="WEP75" s="1453"/>
      <c r="WEQ75" s="1454"/>
      <c r="WER75" s="666"/>
      <c r="WES75" s="666"/>
      <c r="WET75" s="666"/>
      <c r="WEU75" s="1455"/>
      <c r="WEV75" s="666"/>
      <c r="WEW75" s="666"/>
      <c r="WEX75" s="666"/>
      <c r="WEY75" s="666"/>
      <c r="WEZ75" s="666"/>
      <c r="WFA75" s="666"/>
      <c r="WFB75" s="666"/>
      <c r="WFC75" s="666"/>
      <c r="WFD75" s="666"/>
      <c r="WFE75" s="1453"/>
      <c r="WFF75" s="1453"/>
      <c r="WFG75" s="1453"/>
      <c r="WFH75" s="1454"/>
      <c r="WFI75" s="666"/>
      <c r="WFJ75" s="666"/>
      <c r="WFK75" s="666"/>
      <c r="WFL75" s="1455"/>
      <c r="WFM75" s="666"/>
      <c r="WFN75" s="666"/>
      <c r="WFO75" s="666"/>
      <c r="WFP75" s="666"/>
      <c r="WFQ75" s="666"/>
      <c r="WFR75" s="666"/>
      <c r="WFS75" s="666"/>
      <c r="WFT75" s="666"/>
      <c r="WFU75" s="666"/>
      <c r="WFV75" s="1453"/>
      <c r="WFW75" s="1453"/>
      <c r="WFX75" s="1453"/>
      <c r="WFY75" s="1454"/>
      <c r="WFZ75" s="666"/>
      <c r="WGA75" s="666"/>
      <c r="WGB75" s="666"/>
      <c r="WGC75" s="1455"/>
      <c r="WGD75" s="666"/>
      <c r="WGE75" s="666"/>
      <c r="WGF75" s="666"/>
      <c r="WGG75" s="666"/>
      <c r="WGH75" s="666"/>
      <c r="WGI75" s="666"/>
      <c r="WGJ75" s="666"/>
      <c r="WGK75" s="666"/>
      <c r="WGL75" s="666"/>
      <c r="WGM75" s="1453"/>
      <c r="WGN75" s="1453"/>
      <c r="WGO75" s="1453"/>
      <c r="WGP75" s="1454"/>
      <c r="WGQ75" s="666"/>
      <c r="WGR75" s="666"/>
      <c r="WGS75" s="666"/>
      <c r="WGT75" s="1455"/>
      <c r="WGU75" s="666"/>
      <c r="WGV75" s="666"/>
      <c r="WGW75" s="666"/>
      <c r="WGX75" s="666"/>
      <c r="WGY75" s="666"/>
      <c r="WGZ75" s="666"/>
      <c r="WHA75" s="666"/>
      <c r="WHB75" s="666"/>
      <c r="WHC75" s="666"/>
      <c r="WHD75" s="1453"/>
      <c r="WHE75" s="1453"/>
      <c r="WHF75" s="1453"/>
      <c r="WHG75" s="1454"/>
      <c r="WHH75" s="666"/>
      <c r="WHI75" s="666"/>
      <c r="WHJ75" s="666"/>
      <c r="WHK75" s="1455"/>
      <c r="WHL75" s="666"/>
      <c r="WHM75" s="666"/>
      <c r="WHN75" s="666"/>
      <c r="WHO75" s="666"/>
      <c r="WHP75" s="666"/>
      <c r="WHQ75" s="666"/>
      <c r="WHR75" s="666"/>
      <c r="WHS75" s="666"/>
      <c r="WHT75" s="666"/>
      <c r="WHU75" s="1453"/>
      <c r="WHV75" s="1453"/>
      <c r="WHW75" s="1453"/>
      <c r="WHX75" s="1454"/>
      <c r="WHY75" s="666"/>
      <c r="WHZ75" s="666"/>
      <c r="WIA75" s="666"/>
      <c r="WIB75" s="1455"/>
      <c r="WIC75" s="666"/>
      <c r="WID75" s="666"/>
      <c r="WIE75" s="666"/>
      <c r="WIF75" s="666"/>
      <c r="WIG75" s="666"/>
      <c r="WIH75" s="666"/>
      <c r="WII75" s="666"/>
      <c r="WIJ75" s="666"/>
      <c r="WIK75" s="666"/>
      <c r="WIL75" s="1453"/>
      <c r="WIM75" s="1453"/>
      <c r="WIN75" s="1453"/>
      <c r="WIO75" s="1454"/>
      <c r="WIP75" s="666"/>
      <c r="WIQ75" s="666"/>
      <c r="WIR75" s="666"/>
      <c r="WIS75" s="1455"/>
      <c r="WIT75" s="666"/>
      <c r="WIU75" s="666"/>
      <c r="WIV75" s="666"/>
      <c r="WIW75" s="666"/>
      <c r="WIX75" s="666"/>
      <c r="WIY75" s="666"/>
      <c r="WIZ75" s="666"/>
      <c r="WJA75" s="666"/>
      <c r="WJB75" s="666"/>
      <c r="WJC75" s="1453"/>
      <c r="WJD75" s="1453"/>
      <c r="WJE75" s="1453"/>
      <c r="WJF75" s="1454"/>
      <c r="WJG75" s="666"/>
      <c r="WJH75" s="666"/>
      <c r="WJI75" s="666"/>
      <c r="WJJ75" s="1455"/>
      <c r="WJK75" s="666"/>
      <c r="WJL75" s="666"/>
      <c r="WJM75" s="666"/>
      <c r="WJN75" s="666"/>
      <c r="WJO75" s="666"/>
      <c r="WJP75" s="666"/>
      <c r="WJQ75" s="666"/>
      <c r="WJR75" s="666"/>
      <c r="WJS75" s="666"/>
      <c r="WJT75" s="1453"/>
      <c r="WJU75" s="1453"/>
      <c r="WJV75" s="1453"/>
      <c r="WJW75" s="1454"/>
      <c r="WJX75" s="666"/>
      <c r="WJY75" s="666"/>
      <c r="WJZ75" s="666"/>
      <c r="WKA75" s="1455"/>
      <c r="WKB75" s="666"/>
      <c r="WKC75" s="666"/>
      <c r="WKD75" s="666"/>
      <c r="WKE75" s="666"/>
      <c r="WKF75" s="666"/>
      <c r="WKG75" s="666"/>
      <c r="WKH75" s="666"/>
      <c r="WKI75" s="666"/>
      <c r="WKJ75" s="666"/>
      <c r="WKK75" s="1453"/>
      <c r="WKL75" s="1453"/>
      <c r="WKM75" s="1453"/>
      <c r="WKN75" s="1454"/>
      <c r="WKO75" s="666"/>
      <c r="WKP75" s="666"/>
      <c r="WKQ75" s="666"/>
      <c r="WKR75" s="1455"/>
      <c r="WKS75" s="666"/>
      <c r="WKT75" s="666"/>
      <c r="WKU75" s="666"/>
      <c r="WKV75" s="666"/>
      <c r="WKW75" s="666"/>
      <c r="WKX75" s="666"/>
      <c r="WKY75" s="666"/>
      <c r="WKZ75" s="666"/>
      <c r="WLA75" s="666"/>
      <c r="WLB75" s="1453"/>
      <c r="WLC75" s="1453"/>
      <c r="WLD75" s="1453"/>
      <c r="WLE75" s="1454"/>
      <c r="WLF75" s="666"/>
      <c r="WLG75" s="666"/>
      <c r="WLH75" s="666"/>
      <c r="WLI75" s="1455"/>
      <c r="WLJ75" s="666"/>
      <c r="WLK75" s="666"/>
      <c r="WLL75" s="666"/>
      <c r="WLM75" s="666"/>
      <c r="WLN75" s="666"/>
      <c r="WLO75" s="666"/>
      <c r="WLP75" s="666"/>
      <c r="WLQ75" s="666"/>
      <c r="WLR75" s="666"/>
      <c r="WLS75" s="1453"/>
      <c r="WLT75" s="1453"/>
      <c r="WLU75" s="1453"/>
      <c r="WLV75" s="1454"/>
      <c r="WLW75" s="666"/>
      <c r="WLX75" s="666"/>
      <c r="WLY75" s="666"/>
      <c r="WLZ75" s="1455"/>
      <c r="WMA75" s="666"/>
      <c r="WMB75" s="666"/>
      <c r="WMC75" s="666"/>
      <c r="WMD75" s="666"/>
      <c r="WME75" s="666"/>
      <c r="WMF75" s="666"/>
      <c r="WMG75" s="666"/>
      <c r="WMH75" s="666"/>
      <c r="WMI75" s="666"/>
      <c r="WMJ75" s="1453"/>
      <c r="WMK75" s="1453"/>
      <c r="WML75" s="1453"/>
      <c r="WMM75" s="1454"/>
      <c r="WMN75" s="666"/>
      <c r="WMO75" s="666"/>
      <c r="WMP75" s="666"/>
      <c r="WMQ75" s="1455"/>
      <c r="WMR75" s="666"/>
      <c r="WMS75" s="666"/>
      <c r="WMT75" s="666"/>
      <c r="WMU75" s="666"/>
      <c r="WMV75" s="666"/>
      <c r="WMW75" s="666"/>
      <c r="WMX75" s="666"/>
      <c r="WMY75" s="666"/>
      <c r="WMZ75" s="666"/>
      <c r="WNA75" s="1453"/>
      <c r="WNB75" s="1453"/>
      <c r="WNC75" s="1453"/>
      <c r="WND75" s="1454"/>
      <c r="WNE75" s="666"/>
      <c r="WNF75" s="666"/>
      <c r="WNG75" s="666"/>
      <c r="WNH75" s="1455"/>
      <c r="WNI75" s="666"/>
      <c r="WNJ75" s="666"/>
      <c r="WNK75" s="666"/>
      <c r="WNL75" s="666"/>
      <c r="WNM75" s="666"/>
      <c r="WNN75" s="666"/>
      <c r="WNO75" s="666"/>
      <c r="WNP75" s="666"/>
      <c r="WNQ75" s="666"/>
      <c r="WNR75" s="1453"/>
      <c r="WNS75" s="1453"/>
      <c r="WNT75" s="1453"/>
      <c r="WNU75" s="1454"/>
      <c r="WNV75" s="666"/>
      <c r="WNW75" s="666"/>
      <c r="WNX75" s="666"/>
      <c r="WNY75" s="1455"/>
      <c r="WNZ75" s="666"/>
      <c r="WOA75" s="666"/>
      <c r="WOB75" s="666"/>
      <c r="WOC75" s="666"/>
      <c r="WOD75" s="666"/>
      <c r="WOE75" s="666"/>
      <c r="WOF75" s="666"/>
      <c r="WOG75" s="666"/>
      <c r="WOH75" s="666"/>
      <c r="WOI75" s="1453"/>
      <c r="WOJ75" s="1453"/>
      <c r="WOK75" s="1453"/>
      <c r="WOL75" s="1454"/>
      <c r="WOM75" s="666"/>
      <c r="WON75" s="666"/>
      <c r="WOO75" s="666"/>
      <c r="WOP75" s="1455"/>
      <c r="WOQ75" s="666"/>
      <c r="WOR75" s="666"/>
      <c r="WOS75" s="666"/>
      <c r="WOT75" s="666"/>
      <c r="WOU75" s="666"/>
      <c r="WOV75" s="666"/>
      <c r="WOW75" s="666"/>
      <c r="WOX75" s="666"/>
      <c r="WOY75" s="666"/>
      <c r="WOZ75" s="1453"/>
      <c r="WPA75" s="1453"/>
      <c r="WPB75" s="1453"/>
      <c r="WPC75" s="1454"/>
      <c r="WPD75" s="666"/>
      <c r="WPE75" s="666"/>
      <c r="WPF75" s="666"/>
      <c r="WPG75" s="1455"/>
      <c r="WPH75" s="666"/>
      <c r="WPI75" s="666"/>
      <c r="WPJ75" s="666"/>
      <c r="WPK75" s="666"/>
      <c r="WPL75" s="666"/>
      <c r="WPM75" s="666"/>
      <c r="WPN75" s="666"/>
      <c r="WPO75" s="666"/>
      <c r="WPP75" s="666"/>
      <c r="WPQ75" s="1453"/>
      <c r="WPR75" s="1453"/>
      <c r="WPS75" s="1453"/>
      <c r="WPT75" s="1454"/>
      <c r="WPU75" s="666"/>
      <c r="WPV75" s="666"/>
      <c r="WPW75" s="666"/>
      <c r="WPX75" s="1455"/>
      <c r="WPY75" s="666"/>
      <c r="WPZ75" s="666"/>
      <c r="WQA75" s="666"/>
      <c r="WQB75" s="666"/>
      <c r="WQC75" s="666"/>
      <c r="WQD75" s="666"/>
      <c r="WQE75" s="666"/>
      <c r="WQF75" s="666"/>
      <c r="WQG75" s="666"/>
      <c r="WQH75" s="1453"/>
      <c r="WQI75" s="1453"/>
      <c r="WQJ75" s="1453"/>
      <c r="WQK75" s="1454"/>
      <c r="WQL75" s="666"/>
      <c r="WQM75" s="666"/>
      <c r="WQN75" s="666"/>
      <c r="WQO75" s="1455"/>
      <c r="WQP75" s="666"/>
      <c r="WQQ75" s="666"/>
      <c r="WQR75" s="666"/>
      <c r="WQS75" s="666"/>
      <c r="WQT75" s="666"/>
      <c r="WQU75" s="666"/>
      <c r="WQV75" s="666"/>
      <c r="WQW75" s="666"/>
      <c r="WQX75" s="666"/>
      <c r="WQY75" s="1453"/>
      <c r="WQZ75" s="1453"/>
      <c r="WRA75" s="1453"/>
      <c r="WRB75" s="1454"/>
      <c r="WRC75" s="666"/>
      <c r="WRD75" s="666"/>
      <c r="WRE75" s="666"/>
      <c r="WRF75" s="1455"/>
      <c r="WRG75" s="666"/>
      <c r="WRH75" s="666"/>
      <c r="WRI75" s="666"/>
      <c r="WRJ75" s="666"/>
      <c r="WRK75" s="666"/>
      <c r="WRL75" s="666"/>
      <c r="WRM75" s="666"/>
      <c r="WRN75" s="666"/>
      <c r="WRO75" s="666"/>
      <c r="WRP75" s="1453"/>
      <c r="WRQ75" s="1453"/>
      <c r="WRR75" s="1453"/>
      <c r="WRS75" s="1454"/>
      <c r="WRT75" s="666"/>
      <c r="WRU75" s="666"/>
      <c r="WRV75" s="666"/>
      <c r="WRW75" s="1455"/>
      <c r="WRX75" s="666"/>
      <c r="WRY75" s="666"/>
      <c r="WRZ75" s="666"/>
      <c r="WSA75" s="666"/>
      <c r="WSB75" s="666"/>
      <c r="WSC75" s="666"/>
      <c r="WSD75" s="666"/>
      <c r="WSE75" s="666"/>
      <c r="WSF75" s="666"/>
      <c r="WSG75" s="1453"/>
      <c r="WSH75" s="1453"/>
      <c r="WSI75" s="1453"/>
      <c r="WSJ75" s="1454"/>
      <c r="WSK75" s="666"/>
      <c r="WSL75" s="666"/>
      <c r="WSM75" s="666"/>
      <c r="WSN75" s="1455"/>
      <c r="WSO75" s="666"/>
      <c r="WSP75" s="666"/>
      <c r="WSQ75" s="666"/>
      <c r="WSR75" s="666"/>
      <c r="WSS75" s="666"/>
      <c r="WST75" s="666"/>
      <c r="WSU75" s="666"/>
      <c r="WSV75" s="666"/>
      <c r="WSW75" s="666"/>
      <c r="WSX75" s="1453"/>
      <c r="WSY75" s="1453"/>
      <c r="WSZ75" s="1453"/>
      <c r="WTA75" s="1454"/>
      <c r="WTB75" s="666"/>
      <c r="WTC75" s="666"/>
      <c r="WTD75" s="666"/>
      <c r="WTE75" s="1455"/>
      <c r="WTF75" s="666"/>
      <c r="WTG75" s="666"/>
      <c r="WTH75" s="666"/>
      <c r="WTI75" s="666"/>
      <c r="WTJ75" s="666"/>
      <c r="WTK75" s="666"/>
      <c r="WTL75" s="666"/>
      <c r="WTM75" s="666"/>
      <c r="WTN75" s="666"/>
      <c r="WTO75" s="1453"/>
      <c r="WTP75" s="1453"/>
      <c r="WTQ75" s="1453"/>
      <c r="WTR75" s="1454"/>
      <c r="WTS75" s="666"/>
      <c r="WTT75" s="666"/>
      <c r="WTU75" s="666"/>
      <c r="WTV75" s="1455"/>
      <c r="WTW75" s="666"/>
      <c r="WTX75" s="666"/>
      <c r="WTY75" s="666"/>
      <c r="WTZ75" s="666"/>
      <c r="WUA75" s="666"/>
      <c r="WUB75" s="666"/>
      <c r="WUC75" s="666"/>
      <c r="WUD75" s="666"/>
      <c r="WUE75" s="666"/>
      <c r="WUF75" s="1453"/>
      <c r="WUG75" s="1453"/>
      <c r="WUH75" s="1453"/>
      <c r="WUI75" s="1454"/>
      <c r="WUJ75" s="666"/>
      <c r="WUK75" s="666"/>
      <c r="WUL75" s="666"/>
      <c r="WUM75" s="1455"/>
      <c r="WUN75" s="666"/>
      <c r="WUO75" s="666"/>
      <c r="WUP75" s="666"/>
      <c r="WUQ75" s="666"/>
      <c r="WUR75" s="666"/>
      <c r="WUS75" s="666"/>
      <c r="WUT75" s="666"/>
      <c r="WUU75" s="666"/>
      <c r="WUV75" s="666"/>
      <c r="WUW75" s="1453"/>
      <c r="WUX75" s="1453"/>
      <c r="WUY75" s="1453"/>
      <c r="WUZ75" s="1454"/>
      <c r="WVA75" s="666"/>
      <c r="WVB75" s="666"/>
      <c r="WVC75" s="666"/>
      <c r="WVD75" s="1455"/>
      <c r="WVE75" s="666"/>
      <c r="WVF75" s="666"/>
      <c r="WVG75" s="666"/>
      <c r="WVH75" s="666"/>
      <c r="WVI75" s="666"/>
      <c r="WVJ75" s="666"/>
      <c r="WVK75" s="666"/>
      <c r="WVL75" s="666"/>
      <c r="WVM75" s="666"/>
      <c r="WVN75" s="1453"/>
      <c r="WVO75" s="1453"/>
      <c r="WVP75" s="1453"/>
      <c r="WVQ75" s="1454"/>
      <c r="WVR75" s="666"/>
      <c r="WVS75" s="666"/>
      <c r="WVT75" s="666"/>
      <c r="WVU75" s="1455"/>
      <c r="WVV75" s="666"/>
      <c r="WVW75" s="666"/>
      <c r="WVX75" s="666"/>
      <c r="WVY75" s="666"/>
      <c r="WVZ75" s="666"/>
      <c r="WWA75" s="666"/>
      <c r="WWB75" s="666"/>
      <c r="WWC75" s="666"/>
      <c r="WWD75" s="666"/>
      <c r="WWE75" s="1453"/>
      <c r="WWF75" s="1453"/>
      <c r="WWG75" s="1453"/>
      <c r="WWH75" s="1454"/>
      <c r="WWI75" s="666"/>
      <c r="WWJ75" s="666"/>
      <c r="WWK75" s="666"/>
      <c r="WWL75" s="1455"/>
      <c r="WWM75" s="666"/>
      <c r="WWN75" s="666"/>
      <c r="WWO75" s="666"/>
      <c r="WWP75" s="666"/>
      <c r="WWQ75" s="666"/>
      <c r="WWR75" s="666"/>
      <c r="WWS75" s="666"/>
      <c r="WWT75" s="666"/>
      <c r="WWU75" s="666"/>
      <c r="WWV75" s="1453"/>
      <c r="WWW75" s="1453"/>
      <c r="WWX75" s="1453"/>
      <c r="WWY75" s="1454"/>
      <c r="WWZ75" s="666"/>
      <c r="WXA75" s="666"/>
      <c r="WXB75" s="666"/>
      <c r="WXC75" s="1455"/>
      <c r="WXD75" s="666"/>
      <c r="WXE75" s="666"/>
      <c r="WXF75" s="666"/>
      <c r="WXG75" s="666"/>
      <c r="WXH75" s="666"/>
      <c r="WXI75" s="666"/>
      <c r="WXJ75" s="666"/>
      <c r="WXK75" s="666"/>
      <c r="WXL75" s="666"/>
      <c r="WXM75" s="1453"/>
      <c r="WXN75" s="1453"/>
      <c r="WXO75" s="1453"/>
      <c r="WXP75" s="1454"/>
      <c r="WXQ75" s="666"/>
      <c r="WXR75" s="666"/>
      <c r="WXS75" s="666"/>
      <c r="WXT75" s="1455"/>
      <c r="WXU75" s="666"/>
      <c r="WXV75" s="666"/>
      <c r="WXW75" s="666"/>
      <c r="WXX75" s="666"/>
      <c r="WXY75" s="666"/>
      <c r="WXZ75" s="666"/>
      <c r="WYA75" s="666"/>
      <c r="WYB75" s="666"/>
      <c r="WYC75" s="666"/>
      <c r="WYD75" s="1453"/>
      <c r="WYE75" s="1453"/>
      <c r="WYF75" s="1453"/>
      <c r="WYG75" s="1454"/>
      <c r="WYH75" s="666"/>
      <c r="WYI75" s="666"/>
      <c r="WYJ75" s="666"/>
      <c r="WYK75" s="1455"/>
      <c r="WYL75" s="666"/>
      <c r="WYM75" s="666"/>
      <c r="WYN75" s="666"/>
      <c r="WYO75" s="666"/>
      <c r="WYP75" s="666"/>
      <c r="WYQ75" s="666"/>
      <c r="WYR75" s="666"/>
      <c r="WYS75" s="666"/>
      <c r="WYT75" s="666"/>
      <c r="WYU75" s="1453"/>
      <c r="WYV75" s="1453"/>
      <c r="WYW75" s="1453"/>
      <c r="WYX75" s="1454"/>
      <c r="WYY75" s="666"/>
      <c r="WYZ75" s="666"/>
      <c r="WZA75" s="666"/>
      <c r="WZB75" s="1455"/>
      <c r="WZC75" s="666"/>
      <c r="WZD75" s="666"/>
      <c r="WZE75" s="666"/>
      <c r="WZF75" s="666"/>
      <c r="WZG75" s="666"/>
      <c r="WZH75" s="666"/>
      <c r="WZI75" s="666"/>
      <c r="WZJ75" s="666"/>
      <c r="WZK75" s="666"/>
      <c r="WZL75" s="1453"/>
      <c r="WZM75" s="1453"/>
      <c r="WZN75" s="1453"/>
      <c r="WZO75" s="1454"/>
      <c r="WZP75" s="666"/>
      <c r="WZQ75" s="666"/>
      <c r="WZR75" s="666"/>
      <c r="WZS75" s="1455"/>
      <c r="WZT75" s="666"/>
      <c r="WZU75" s="666"/>
      <c r="WZV75" s="666"/>
      <c r="WZW75" s="666"/>
      <c r="WZX75" s="666"/>
      <c r="WZY75" s="666"/>
      <c r="WZZ75" s="666"/>
      <c r="XAA75" s="666"/>
      <c r="XAB75" s="666"/>
      <c r="XAC75" s="1453"/>
      <c r="XAD75" s="1453"/>
      <c r="XAE75" s="1453"/>
      <c r="XAF75" s="1454"/>
      <c r="XAG75" s="666"/>
      <c r="XAH75" s="666"/>
      <c r="XAI75" s="666"/>
      <c r="XAJ75" s="1455"/>
      <c r="XAK75" s="666"/>
      <c r="XAL75" s="666"/>
      <c r="XAM75" s="666"/>
      <c r="XAN75" s="666"/>
      <c r="XAO75" s="666"/>
      <c r="XAP75" s="666"/>
      <c r="XAQ75" s="666"/>
      <c r="XAR75" s="666"/>
      <c r="XAS75" s="666"/>
      <c r="XAT75" s="1453"/>
      <c r="XAU75" s="1453"/>
      <c r="XAV75" s="1453"/>
      <c r="XAW75" s="1454"/>
      <c r="XAX75" s="666"/>
      <c r="XAY75" s="666"/>
      <c r="XAZ75" s="666"/>
      <c r="XBA75" s="1455"/>
      <c r="XBB75" s="666"/>
      <c r="XBC75" s="666"/>
      <c r="XBD75" s="666"/>
      <c r="XBE75" s="666"/>
      <c r="XBF75" s="666"/>
      <c r="XBG75" s="666"/>
      <c r="XBH75" s="666"/>
      <c r="XBI75" s="666"/>
      <c r="XBJ75" s="666"/>
      <c r="XBK75" s="1453"/>
      <c r="XBL75" s="1453"/>
      <c r="XBM75" s="1453"/>
      <c r="XBN75" s="1454"/>
      <c r="XBO75" s="666"/>
      <c r="XBP75" s="666"/>
      <c r="XBQ75" s="666"/>
      <c r="XBR75" s="1455"/>
      <c r="XBS75" s="666"/>
      <c r="XBT75" s="666"/>
      <c r="XBU75" s="666"/>
      <c r="XBV75" s="666"/>
      <c r="XBW75" s="666"/>
      <c r="XBX75" s="666"/>
      <c r="XBY75" s="666"/>
      <c r="XBZ75" s="666"/>
      <c r="XCA75" s="666"/>
      <c r="XCB75" s="1453"/>
      <c r="XCC75" s="1453"/>
      <c r="XCD75" s="1453"/>
      <c r="XCE75" s="1454"/>
      <c r="XCF75" s="666"/>
      <c r="XCG75" s="666"/>
      <c r="XCH75" s="666"/>
      <c r="XCI75" s="1455"/>
      <c r="XCJ75" s="666"/>
      <c r="XCK75" s="666"/>
      <c r="XCL75" s="666"/>
      <c r="XCM75" s="666"/>
      <c r="XCN75" s="666"/>
      <c r="XCO75" s="666"/>
      <c r="XCP75" s="666"/>
      <c r="XCQ75" s="666"/>
      <c r="XCR75" s="666"/>
      <c r="XCS75" s="1453"/>
      <c r="XCT75" s="1453"/>
      <c r="XCU75" s="1453"/>
      <c r="XCV75" s="1454"/>
      <c r="XCW75" s="666"/>
      <c r="XCX75" s="666"/>
      <c r="XCY75" s="666"/>
      <c r="XCZ75" s="1455"/>
      <c r="XDA75" s="666"/>
      <c r="XDB75" s="666"/>
      <c r="XDC75" s="666"/>
      <c r="XDD75" s="666"/>
      <c r="XDE75" s="666"/>
      <c r="XDF75" s="666"/>
      <c r="XDG75" s="666"/>
      <c r="XDH75" s="666"/>
      <c r="XDI75" s="666"/>
      <c r="XDJ75" s="1453"/>
      <c r="XDK75" s="1453"/>
      <c r="XDL75" s="1453"/>
      <c r="XDM75" s="1454"/>
      <c r="XDN75" s="666"/>
      <c r="XDO75" s="666"/>
      <c r="XDP75" s="666"/>
      <c r="XDQ75" s="1455"/>
      <c r="XDR75" s="666"/>
      <c r="XDS75" s="666"/>
      <c r="XDT75" s="666"/>
      <c r="XDU75" s="666"/>
      <c r="XDV75" s="666"/>
      <c r="XDW75" s="666"/>
      <c r="XDX75" s="666"/>
      <c r="XDY75" s="666"/>
      <c r="XDZ75" s="666"/>
      <c r="XEA75" s="1453"/>
      <c r="XEB75" s="1453"/>
      <c r="XEC75" s="1453"/>
      <c r="XED75" s="1454"/>
      <c r="XEE75" s="666"/>
      <c r="XEF75" s="666"/>
      <c r="XEG75" s="666"/>
      <c r="XEH75" s="1455"/>
      <c r="XEI75" s="666"/>
      <c r="XEJ75" s="666"/>
      <c r="XEK75" s="666"/>
      <c r="XEL75" s="666"/>
      <c r="XEM75" s="666"/>
      <c r="XEN75" s="666"/>
      <c r="XEO75" s="666"/>
      <c r="XEP75" s="666"/>
      <c r="XEQ75" s="666"/>
      <c r="XER75" s="1453"/>
      <c r="XES75" s="1453"/>
      <c r="XET75" s="1453"/>
      <c r="XEU75" s="1454"/>
      <c r="XEV75" s="666"/>
      <c r="XEW75" s="666"/>
      <c r="XEX75" s="666"/>
      <c r="XEY75" s="1455"/>
      <c r="XEZ75" s="666"/>
      <c r="XFA75" s="666"/>
      <c r="XFB75" s="666"/>
      <c r="XFC75" s="666"/>
      <c r="XFD75" s="666"/>
    </row>
    <row r="76" spans="1:16384" s="48" customFormat="1">
      <c r="A76" s="1456" t="s">
        <v>289</v>
      </c>
      <c r="B76" s="1456"/>
      <c r="C76" s="1456"/>
      <c r="D76" s="1457">
        <v>379986</v>
      </c>
      <c r="E76" s="660">
        <f>+I76+L76+O76</f>
        <v>399767</v>
      </c>
      <c r="F76" s="660"/>
      <c r="G76" s="660"/>
      <c r="H76" s="701">
        <f t="shared" si="9"/>
        <v>1.0520571810540389</v>
      </c>
      <c r="I76" s="660">
        <f>+I74+I72</f>
        <v>173585</v>
      </c>
      <c r="J76" s="660"/>
      <c r="K76" s="660"/>
      <c r="L76" s="660">
        <f>+L74+L72</f>
        <v>167696</v>
      </c>
      <c r="M76" s="660"/>
      <c r="N76" s="660"/>
      <c r="O76" s="660">
        <f>+O74+O72</f>
        <v>58486</v>
      </c>
      <c r="P76" s="660"/>
      <c r="Q76" s="660"/>
    </row>
    <row r="77" spans="1:16384">
      <c r="D77" s="697"/>
      <c r="E77" s="69"/>
      <c r="F77" s="69"/>
      <c r="G77" s="69"/>
      <c r="H77" s="495"/>
      <c r="I77" s="69"/>
      <c r="J77" s="69"/>
      <c r="K77" s="69"/>
      <c r="L77" s="69"/>
      <c r="M77" s="69"/>
      <c r="N77" s="69"/>
      <c r="O77" s="69"/>
      <c r="P77" s="69"/>
      <c r="Q77" s="69"/>
    </row>
    <row r="78" spans="1:16384">
      <c r="D78" s="697"/>
      <c r="E78" s="69"/>
      <c r="F78" s="69"/>
      <c r="G78" s="69"/>
      <c r="H78" s="495"/>
      <c r="I78" s="69"/>
      <c r="J78" s="69"/>
      <c r="K78" s="69"/>
      <c r="L78" s="69"/>
      <c r="M78" s="69"/>
      <c r="N78" s="69"/>
      <c r="O78" s="69"/>
      <c r="P78" s="69"/>
      <c r="Q78" s="69"/>
    </row>
    <row r="79" spans="1:16384">
      <c r="D79" s="697"/>
      <c r="E79" s="69"/>
      <c r="F79" s="69"/>
      <c r="G79" s="69"/>
      <c r="H79" s="495"/>
      <c r="I79" s="69"/>
      <c r="J79" s="69"/>
      <c r="K79" s="69"/>
      <c r="L79" s="69"/>
      <c r="M79" s="69"/>
      <c r="N79" s="69"/>
      <c r="O79" s="69"/>
      <c r="P79" s="69"/>
      <c r="Q79" s="69"/>
    </row>
    <row r="80" spans="1:16384">
      <c r="D80" s="697"/>
      <c r="E80" s="69"/>
      <c r="F80" s="69"/>
      <c r="G80" s="69"/>
      <c r="H80" s="495"/>
      <c r="I80" s="69"/>
      <c r="J80" s="69"/>
      <c r="K80" s="69"/>
      <c r="L80" s="69"/>
      <c r="M80" s="69"/>
      <c r="N80" s="69"/>
      <c r="O80" s="69"/>
      <c r="P80" s="69"/>
      <c r="Q80" s="69"/>
    </row>
    <row r="81" spans="1:17">
      <c r="D81" s="697"/>
      <c r="E81" s="69"/>
      <c r="F81" s="69"/>
      <c r="G81" s="69"/>
      <c r="H81" s="495"/>
      <c r="I81" s="69"/>
      <c r="J81" s="69"/>
      <c r="K81" s="69"/>
      <c r="L81" s="69"/>
      <c r="M81" s="69"/>
      <c r="N81" s="69"/>
      <c r="O81" s="69"/>
      <c r="P81" s="69"/>
      <c r="Q81" s="69"/>
    </row>
    <row r="82" spans="1:17">
      <c r="D82" s="697"/>
      <c r="E82" s="69"/>
      <c r="F82" s="69"/>
      <c r="G82" s="69"/>
      <c r="H82" s="495"/>
      <c r="I82" s="69"/>
      <c r="J82" s="69"/>
      <c r="K82" s="69"/>
      <c r="L82" s="69"/>
      <c r="M82" s="69"/>
      <c r="N82" s="69"/>
      <c r="O82" s="69"/>
      <c r="P82" s="69"/>
      <c r="Q82" s="69"/>
    </row>
    <row r="83" spans="1:17">
      <c r="D83" s="697"/>
      <c r="E83" s="69"/>
      <c r="F83" s="69"/>
      <c r="G83" s="69"/>
      <c r="H83" s="495"/>
      <c r="I83" s="69"/>
      <c r="J83" s="69"/>
      <c r="K83" s="69"/>
      <c r="L83" s="69"/>
      <c r="M83" s="69"/>
      <c r="N83" s="69"/>
      <c r="O83" s="69"/>
      <c r="P83" s="69"/>
      <c r="Q83" s="69"/>
    </row>
    <row r="84" spans="1:17">
      <c r="D84" s="697"/>
      <c r="E84" s="69"/>
      <c r="F84" s="69"/>
      <c r="G84" s="69"/>
      <c r="H84" s="495"/>
      <c r="I84" s="69"/>
      <c r="J84" s="69"/>
      <c r="K84" s="69"/>
      <c r="L84" s="69"/>
      <c r="M84" s="69"/>
      <c r="N84" s="69"/>
      <c r="O84" s="69"/>
      <c r="P84" s="69"/>
      <c r="Q84" s="69"/>
    </row>
    <row r="85" spans="1:17">
      <c r="D85" s="697"/>
      <c r="E85" s="69"/>
      <c r="F85" s="69"/>
      <c r="G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>
      <c r="I86" s="69"/>
      <c r="J86" s="69"/>
      <c r="K86" s="69"/>
      <c r="L86" s="69"/>
      <c r="M86" s="69"/>
      <c r="N86" s="69"/>
      <c r="O86" s="69"/>
      <c r="P86" s="69"/>
      <c r="Q86" s="69"/>
    </row>
    <row r="90" spans="1:17">
      <c r="A90" s="83"/>
      <c r="B90" s="80"/>
      <c r="C90" s="80"/>
      <c r="D90" s="500"/>
      <c r="E90" s="66"/>
      <c r="F90" s="66"/>
      <c r="I90" s="66"/>
      <c r="J90" s="66"/>
      <c r="L90" s="66"/>
      <c r="M90" s="66"/>
      <c r="O90" s="66"/>
      <c r="P90" s="66"/>
    </row>
    <row r="96" spans="1:17">
      <c r="A96" s="20"/>
    </row>
    <row r="97" spans="1:1">
      <c r="A97" s="20"/>
    </row>
    <row r="98" spans="1:1">
      <c r="A98" s="20"/>
    </row>
    <row r="99" spans="1:1">
      <c r="A99" s="20"/>
    </row>
    <row r="100" spans="1:1">
      <c r="A100" s="20"/>
    </row>
    <row r="101" spans="1:1">
      <c r="A101" s="20"/>
    </row>
    <row r="102" spans="1:1">
      <c r="A102" s="20"/>
    </row>
    <row r="103" spans="1:1">
      <c r="A103" s="20"/>
    </row>
    <row r="104" spans="1:1">
      <c r="A104" s="20"/>
    </row>
    <row r="105" spans="1:1">
      <c r="A105" s="20"/>
    </row>
    <row r="106" spans="1:1">
      <c r="A106" s="20"/>
    </row>
    <row r="107" spans="1:1">
      <c r="A107" s="20"/>
    </row>
    <row r="108" spans="1:1">
      <c r="A108" s="20"/>
    </row>
    <row r="109" spans="1:1">
      <c r="A109" s="20"/>
    </row>
  </sheetData>
  <mergeCells count="6825">
    <mergeCell ref="B57:C57"/>
    <mergeCell ref="B58:C58"/>
    <mergeCell ref="B60:C60"/>
    <mergeCell ref="B61:C61"/>
    <mergeCell ref="B63:C63"/>
    <mergeCell ref="B66:C66"/>
    <mergeCell ref="B72:C72"/>
    <mergeCell ref="B68:C68"/>
    <mergeCell ref="B70:C70"/>
    <mergeCell ref="B64:C64"/>
    <mergeCell ref="A76:C76"/>
    <mergeCell ref="I2:K2"/>
    <mergeCell ref="I49:K49"/>
    <mergeCell ref="B33:C33"/>
    <mergeCell ref="B32:C32"/>
    <mergeCell ref="B29:C29"/>
    <mergeCell ref="B59:C59"/>
    <mergeCell ref="B23:C23"/>
    <mergeCell ref="B24:C24"/>
    <mergeCell ref="B25:C25"/>
    <mergeCell ref="B12:C12"/>
    <mergeCell ref="E49:G49"/>
    <mergeCell ref="B51:C51"/>
    <mergeCell ref="A2:A3"/>
    <mergeCell ref="B2:C3"/>
    <mergeCell ref="B28:C28"/>
    <mergeCell ref="B34:C34"/>
    <mergeCell ref="B35:C35"/>
    <mergeCell ref="B16:C16"/>
    <mergeCell ref="B5:C5"/>
    <mergeCell ref="B6:C6"/>
    <mergeCell ref="B7:C7"/>
    <mergeCell ref="O1:Q1"/>
    <mergeCell ref="B45:C45"/>
    <mergeCell ref="L49:N49"/>
    <mergeCell ref="O2:Q2"/>
    <mergeCell ref="O49:Q49"/>
    <mergeCell ref="B27:C27"/>
    <mergeCell ref="B20:C20"/>
    <mergeCell ref="B21:C21"/>
    <mergeCell ref="L2:N2"/>
    <mergeCell ref="B4:C4"/>
    <mergeCell ref="B14:C14"/>
    <mergeCell ref="B46:C46"/>
    <mergeCell ref="D49:D50"/>
    <mergeCell ref="A47:C47"/>
    <mergeCell ref="A49:A50"/>
    <mergeCell ref="B49:C50"/>
    <mergeCell ref="A55:C55"/>
    <mergeCell ref="B8:C8"/>
    <mergeCell ref="A62:C62"/>
    <mergeCell ref="R62:T62"/>
    <mergeCell ref="AI62:AK62"/>
    <mergeCell ref="AZ62:BB62"/>
    <mergeCell ref="BQ62:BS62"/>
    <mergeCell ref="D2:D3"/>
    <mergeCell ref="B11:C11"/>
    <mergeCell ref="B13:C13"/>
    <mergeCell ref="B30:C30"/>
    <mergeCell ref="B31:C31"/>
    <mergeCell ref="B15:C15"/>
    <mergeCell ref="B26:C26"/>
    <mergeCell ref="B17:C17"/>
    <mergeCell ref="B18:C18"/>
    <mergeCell ref="B19:C19"/>
    <mergeCell ref="E2:G2"/>
    <mergeCell ref="B9:C9"/>
    <mergeCell ref="B54:C54"/>
    <mergeCell ref="B40:C40"/>
    <mergeCell ref="H49:H50"/>
    <mergeCell ref="H2:H3"/>
    <mergeCell ref="B52:C52"/>
    <mergeCell ref="B53:C53"/>
    <mergeCell ref="B41:C41"/>
    <mergeCell ref="B44:C44"/>
    <mergeCell ref="B39:C39"/>
    <mergeCell ref="B36:C36"/>
    <mergeCell ref="B37:C37"/>
    <mergeCell ref="B38:C38"/>
    <mergeCell ref="B10:C10"/>
    <mergeCell ref="B22:C22"/>
    <mergeCell ref="B56:C56"/>
    <mergeCell ref="MC62:ME62"/>
    <mergeCell ref="MT62:MV62"/>
    <mergeCell ref="NK62:NM62"/>
    <mergeCell ref="OB62:OD62"/>
    <mergeCell ref="OS62:OU62"/>
    <mergeCell ref="IV62:IX62"/>
    <mergeCell ref="JM62:JO62"/>
    <mergeCell ref="KD62:KF62"/>
    <mergeCell ref="KU62:KW62"/>
    <mergeCell ref="LL62:LN62"/>
    <mergeCell ref="FO62:FQ62"/>
    <mergeCell ref="GF62:GH62"/>
    <mergeCell ref="GW62:GY62"/>
    <mergeCell ref="HN62:HP62"/>
    <mergeCell ref="IE62:IG62"/>
    <mergeCell ref="CH62:CJ62"/>
    <mergeCell ref="CY62:DA62"/>
    <mergeCell ref="DP62:DR62"/>
    <mergeCell ref="EG62:EI62"/>
    <mergeCell ref="EX62:EZ62"/>
    <mergeCell ref="ZE62:ZG62"/>
    <mergeCell ref="ZV62:ZX62"/>
    <mergeCell ref="AAM62:AAO62"/>
    <mergeCell ref="ABD62:ABF62"/>
    <mergeCell ref="ABU62:ABW62"/>
    <mergeCell ref="VX62:VZ62"/>
    <mergeCell ref="WO62:WQ62"/>
    <mergeCell ref="XF62:XH62"/>
    <mergeCell ref="XW62:XY62"/>
    <mergeCell ref="YN62:YP62"/>
    <mergeCell ref="SQ62:SS62"/>
    <mergeCell ref="TH62:TJ62"/>
    <mergeCell ref="TY62:UA62"/>
    <mergeCell ref="UP62:UR62"/>
    <mergeCell ref="VG62:VI62"/>
    <mergeCell ref="PJ62:PL62"/>
    <mergeCell ref="QA62:QC62"/>
    <mergeCell ref="QR62:QT62"/>
    <mergeCell ref="RI62:RK62"/>
    <mergeCell ref="RZ62:SB62"/>
    <mergeCell ref="AMG62:AMI62"/>
    <mergeCell ref="AMX62:AMZ62"/>
    <mergeCell ref="ANO62:ANQ62"/>
    <mergeCell ref="AOF62:AOH62"/>
    <mergeCell ref="AOW62:AOY62"/>
    <mergeCell ref="AIZ62:AJB62"/>
    <mergeCell ref="AJQ62:AJS62"/>
    <mergeCell ref="AKH62:AKJ62"/>
    <mergeCell ref="AKY62:ALA62"/>
    <mergeCell ref="ALP62:ALR62"/>
    <mergeCell ref="AFS62:AFU62"/>
    <mergeCell ref="AGJ62:AGL62"/>
    <mergeCell ref="AHA62:AHC62"/>
    <mergeCell ref="AHR62:AHT62"/>
    <mergeCell ref="AII62:AIK62"/>
    <mergeCell ref="ACL62:ACN62"/>
    <mergeCell ref="ADC62:ADE62"/>
    <mergeCell ref="ADT62:ADV62"/>
    <mergeCell ref="AEK62:AEM62"/>
    <mergeCell ref="AFB62:AFD62"/>
    <mergeCell ref="AZI62:AZK62"/>
    <mergeCell ref="AZZ62:BAB62"/>
    <mergeCell ref="BAQ62:BAS62"/>
    <mergeCell ref="BBH62:BBJ62"/>
    <mergeCell ref="BBY62:BCA62"/>
    <mergeCell ref="AWB62:AWD62"/>
    <mergeCell ref="AWS62:AWU62"/>
    <mergeCell ref="AXJ62:AXL62"/>
    <mergeCell ref="AYA62:AYC62"/>
    <mergeCell ref="AYR62:AYT62"/>
    <mergeCell ref="ASU62:ASW62"/>
    <mergeCell ref="ATL62:ATN62"/>
    <mergeCell ref="AUC62:AUE62"/>
    <mergeCell ref="AUT62:AUV62"/>
    <mergeCell ref="AVK62:AVM62"/>
    <mergeCell ref="APN62:APP62"/>
    <mergeCell ref="AQE62:AQG62"/>
    <mergeCell ref="AQV62:AQX62"/>
    <mergeCell ref="ARM62:ARO62"/>
    <mergeCell ref="ASD62:ASF62"/>
    <mergeCell ref="BMK62:BMM62"/>
    <mergeCell ref="BNB62:BND62"/>
    <mergeCell ref="BNS62:BNU62"/>
    <mergeCell ref="BOJ62:BOL62"/>
    <mergeCell ref="BPA62:BPC62"/>
    <mergeCell ref="BJD62:BJF62"/>
    <mergeCell ref="BJU62:BJW62"/>
    <mergeCell ref="BKL62:BKN62"/>
    <mergeCell ref="BLC62:BLE62"/>
    <mergeCell ref="BLT62:BLV62"/>
    <mergeCell ref="BFW62:BFY62"/>
    <mergeCell ref="BGN62:BGP62"/>
    <mergeCell ref="BHE62:BHG62"/>
    <mergeCell ref="BHV62:BHX62"/>
    <mergeCell ref="BIM62:BIO62"/>
    <mergeCell ref="BCP62:BCR62"/>
    <mergeCell ref="BDG62:BDI62"/>
    <mergeCell ref="BDX62:BDZ62"/>
    <mergeCell ref="BEO62:BEQ62"/>
    <mergeCell ref="BFF62:BFH62"/>
    <mergeCell ref="BZM62:BZO62"/>
    <mergeCell ref="CAD62:CAF62"/>
    <mergeCell ref="CAU62:CAW62"/>
    <mergeCell ref="CBL62:CBN62"/>
    <mergeCell ref="CCC62:CCE62"/>
    <mergeCell ref="BWF62:BWH62"/>
    <mergeCell ref="BWW62:BWY62"/>
    <mergeCell ref="BXN62:BXP62"/>
    <mergeCell ref="BYE62:BYG62"/>
    <mergeCell ref="BYV62:BYX62"/>
    <mergeCell ref="BSY62:BTA62"/>
    <mergeCell ref="BTP62:BTR62"/>
    <mergeCell ref="BUG62:BUI62"/>
    <mergeCell ref="BUX62:BUZ62"/>
    <mergeCell ref="BVO62:BVQ62"/>
    <mergeCell ref="BPR62:BPT62"/>
    <mergeCell ref="BQI62:BQK62"/>
    <mergeCell ref="BQZ62:BRB62"/>
    <mergeCell ref="BRQ62:BRS62"/>
    <mergeCell ref="BSH62:BSJ62"/>
    <mergeCell ref="CMO62:CMQ62"/>
    <mergeCell ref="CNF62:CNH62"/>
    <mergeCell ref="CNW62:CNY62"/>
    <mergeCell ref="CON62:COP62"/>
    <mergeCell ref="CPE62:CPG62"/>
    <mergeCell ref="CJH62:CJJ62"/>
    <mergeCell ref="CJY62:CKA62"/>
    <mergeCell ref="CKP62:CKR62"/>
    <mergeCell ref="CLG62:CLI62"/>
    <mergeCell ref="CLX62:CLZ62"/>
    <mergeCell ref="CGA62:CGC62"/>
    <mergeCell ref="CGR62:CGT62"/>
    <mergeCell ref="CHI62:CHK62"/>
    <mergeCell ref="CHZ62:CIB62"/>
    <mergeCell ref="CIQ62:CIS62"/>
    <mergeCell ref="CCT62:CCV62"/>
    <mergeCell ref="CDK62:CDM62"/>
    <mergeCell ref="CEB62:CED62"/>
    <mergeCell ref="CES62:CEU62"/>
    <mergeCell ref="CFJ62:CFL62"/>
    <mergeCell ref="CZQ62:CZS62"/>
    <mergeCell ref="DAH62:DAJ62"/>
    <mergeCell ref="DAY62:DBA62"/>
    <mergeCell ref="DBP62:DBR62"/>
    <mergeCell ref="DCG62:DCI62"/>
    <mergeCell ref="CWJ62:CWL62"/>
    <mergeCell ref="CXA62:CXC62"/>
    <mergeCell ref="CXR62:CXT62"/>
    <mergeCell ref="CYI62:CYK62"/>
    <mergeCell ref="CYZ62:CZB62"/>
    <mergeCell ref="CTC62:CTE62"/>
    <mergeCell ref="CTT62:CTV62"/>
    <mergeCell ref="CUK62:CUM62"/>
    <mergeCell ref="CVB62:CVD62"/>
    <mergeCell ref="CVS62:CVU62"/>
    <mergeCell ref="CPV62:CPX62"/>
    <mergeCell ref="CQM62:CQO62"/>
    <mergeCell ref="CRD62:CRF62"/>
    <mergeCell ref="CRU62:CRW62"/>
    <mergeCell ref="CSL62:CSN62"/>
    <mergeCell ref="DMS62:DMU62"/>
    <mergeCell ref="DNJ62:DNL62"/>
    <mergeCell ref="DOA62:DOC62"/>
    <mergeCell ref="DOR62:DOT62"/>
    <mergeCell ref="DPI62:DPK62"/>
    <mergeCell ref="DJL62:DJN62"/>
    <mergeCell ref="DKC62:DKE62"/>
    <mergeCell ref="DKT62:DKV62"/>
    <mergeCell ref="DLK62:DLM62"/>
    <mergeCell ref="DMB62:DMD62"/>
    <mergeCell ref="DGE62:DGG62"/>
    <mergeCell ref="DGV62:DGX62"/>
    <mergeCell ref="DHM62:DHO62"/>
    <mergeCell ref="DID62:DIF62"/>
    <mergeCell ref="DIU62:DIW62"/>
    <mergeCell ref="DCX62:DCZ62"/>
    <mergeCell ref="DDO62:DDQ62"/>
    <mergeCell ref="DEF62:DEH62"/>
    <mergeCell ref="DEW62:DEY62"/>
    <mergeCell ref="DFN62:DFP62"/>
    <mergeCell ref="DZU62:DZW62"/>
    <mergeCell ref="EAL62:EAN62"/>
    <mergeCell ref="EBC62:EBE62"/>
    <mergeCell ref="EBT62:EBV62"/>
    <mergeCell ref="ECK62:ECM62"/>
    <mergeCell ref="DWN62:DWP62"/>
    <mergeCell ref="DXE62:DXG62"/>
    <mergeCell ref="DXV62:DXX62"/>
    <mergeCell ref="DYM62:DYO62"/>
    <mergeCell ref="DZD62:DZF62"/>
    <mergeCell ref="DTG62:DTI62"/>
    <mergeCell ref="DTX62:DTZ62"/>
    <mergeCell ref="DUO62:DUQ62"/>
    <mergeCell ref="DVF62:DVH62"/>
    <mergeCell ref="DVW62:DVY62"/>
    <mergeCell ref="DPZ62:DQB62"/>
    <mergeCell ref="DQQ62:DQS62"/>
    <mergeCell ref="DRH62:DRJ62"/>
    <mergeCell ref="DRY62:DSA62"/>
    <mergeCell ref="DSP62:DSR62"/>
    <mergeCell ref="EMW62:EMY62"/>
    <mergeCell ref="ENN62:ENP62"/>
    <mergeCell ref="EOE62:EOG62"/>
    <mergeCell ref="EOV62:EOX62"/>
    <mergeCell ref="EPM62:EPO62"/>
    <mergeCell ref="EJP62:EJR62"/>
    <mergeCell ref="EKG62:EKI62"/>
    <mergeCell ref="EKX62:EKZ62"/>
    <mergeCell ref="ELO62:ELQ62"/>
    <mergeCell ref="EMF62:EMH62"/>
    <mergeCell ref="EGI62:EGK62"/>
    <mergeCell ref="EGZ62:EHB62"/>
    <mergeCell ref="EHQ62:EHS62"/>
    <mergeCell ref="EIH62:EIJ62"/>
    <mergeCell ref="EIY62:EJA62"/>
    <mergeCell ref="EDB62:EDD62"/>
    <mergeCell ref="EDS62:EDU62"/>
    <mergeCell ref="EEJ62:EEL62"/>
    <mergeCell ref="EFA62:EFC62"/>
    <mergeCell ref="EFR62:EFT62"/>
    <mergeCell ref="EZY62:FAA62"/>
    <mergeCell ref="FAP62:FAR62"/>
    <mergeCell ref="FBG62:FBI62"/>
    <mergeCell ref="FBX62:FBZ62"/>
    <mergeCell ref="FCO62:FCQ62"/>
    <mergeCell ref="EWR62:EWT62"/>
    <mergeCell ref="EXI62:EXK62"/>
    <mergeCell ref="EXZ62:EYB62"/>
    <mergeCell ref="EYQ62:EYS62"/>
    <mergeCell ref="EZH62:EZJ62"/>
    <mergeCell ref="ETK62:ETM62"/>
    <mergeCell ref="EUB62:EUD62"/>
    <mergeCell ref="EUS62:EUU62"/>
    <mergeCell ref="EVJ62:EVL62"/>
    <mergeCell ref="EWA62:EWC62"/>
    <mergeCell ref="EQD62:EQF62"/>
    <mergeCell ref="EQU62:EQW62"/>
    <mergeCell ref="ERL62:ERN62"/>
    <mergeCell ref="ESC62:ESE62"/>
    <mergeCell ref="EST62:ESV62"/>
    <mergeCell ref="FNA62:FNC62"/>
    <mergeCell ref="FNR62:FNT62"/>
    <mergeCell ref="FOI62:FOK62"/>
    <mergeCell ref="FOZ62:FPB62"/>
    <mergeCell ref="FPQ62:FPS62"/>
    <mergeCell ref="FJT62:FJV62"/>
    <mergeCell ref="FKK62:FKM62"/>
    <mergeCell ref="FLB62:FLD62"/>
    <mergeCell ref="FLS62:FLU62"/>
    <mergeCell ref="FMJ62:FML62"/>
    <mergeCell ref="FGM62:FGO62"/>
    <mergeCell ref="FHD62:FHF62"/>
    <mergeCell ref="FHU62:FHW62"/>
    <mergeCell ref="FIL62:FIN62"/>
    <mergeCell ref="FJC62:FJE62"/>
    <mergeCell ref="FDF62:FDH62"/>
    <mergeCell ref="FDW62:FDY62"/>
    <mergeCell ref="FEN62:FEP62"/>
    <mergeCell ref="FFE62:FFG62"/>
    <mergeCell ref="FFV62:FFX62"/>
    <mergeCell ref="GAC62:GAE62"/>
    <mergeCell ref="GAT62:GAV62"/>
    <mergeCell ref="GBK62:GBM62"/>
    <mergeCell ref="GCB62:GCD62"/>
    <mergeCell ref="GCS62:GCU62"/>
    <mergeCell ref="FWV62:FWX62"/>
    <mergeCell ref="FXM62:FXO62"/>
    <mergeCell ref="FYD62:FYF62"/>
    <mergeCell ref="FYU62:FYW62"/>
    <mergeCell ref="FZL62:FZN62"/>
    <mergeCell ref="FTO62:FTQ62"/>
    <mergeCell ref="FUF62:FUH62"/>
    <mergeCell ref="FUW62:FUY62"/>
    <mergeCell ref="FVN62:FVP62"/>
    <mergeCell ref="FWE62:FWG62"/>
    <mergeCell ref="FQH62:FQJ62"/>
    <mergeCell ref="FQY62:FRA62"/>
    <mergeCell ref="FRP62:FRR62"/>
    <mergeCell ref="FSG62:FSI62"/>
    <mergeCell ref="FSX62:FSZ62"/>
    <mergeCell ref="GNE62:GNG62"/>
    <mergeCell ref="GNV62:GNX62"/>
    <mergeCell ref="GOM62:GOO62"/>
    <mergeCell ref="GPD62:GPF62"/>
    <mergeCell ref="GPU62:GPW62"/>
    <mergeCell ref="GJX62:GJZ62"/>
    <mergeCell ref="GKO62:GKQ62"/>
    <mergeCell ref="GLF62:GLH62"/>
    <mergeCell ref="GLW62:GLY62"/>
    <mergeCell ref="GMN62:GMP62"/>
    <mergeCell ref="GGQ62:GGS62"/>
    <mergeCell ref="GHH62:GHJ62"/>
    <mergeCell ref="GHY62:GIA62"/>
    <mergeCell ref="GIP62:GIR62"/>
    <mergeCell ref="GJG62:GJI62"/>
    <mergeCell ref="GDJ62:GDL62"/>
    <mergeCell ref="GEA62:GEC62"/>
    <mergeCell ref="GER62:GET62"/>
    <mergeCell ref="GFI62:GFK62"/>
    <mergeCell ref="GFZ62:GGB62"/>
    <mergeCell ref="HAG62:HAI62"/>
    <mergeCell ref="HAX62:HAZ62"/>
    <mergeCell ref="HBO62:HBQ62"/>
    <mergeCell ref="HCF62:HCH62"/>
    <mergeCell ref="HCW62:HCY62"/>
    <mergeCell ref="GWZ62:GXB62"/>
    <mergeCell ref="GXQ62:GXS62"/>
    <mergeCell ref="GYH62:GYJ62"/>
    <mergeCell ref="GYY62:GZA62"/>
    <mergeCell ref="GZP62:GZR62"/>
    <mergeCell ref="GTS62:GTU62"/>
    <mergeCell ref="GUJ62:GUL62"/>
    <mergeCell ref="GVA62:GVC62"/>
    <mergeCell ref="GVR62:GVT62"/>
    <mergeCell ref="GWI62:GWK62"/>
    <mergeCell ref="GQL62:GQN62"/>
    <mergeCell ref="GRC62:GRE62"/>
    <mergeCell ref="GRT62:GRV62"/>
    <mergeCell ref="GSK62:GSM62"/>
    <mergeCell ref="GTB62:GTD62"/>
    <mergeCell ref="HNI62:HNK62"/>
    <mergeCell ref="HNZ62:HOB62"/>
    <mergeCell ref="HOQ62:HOS62"/>
    <mergeCell ref="HPH62:HPJ62"/>
    <mergeCell ref="HPY62:HQA62"/>
    <mergeCell ref="HKB62:HKD62"/>
    <mergeCell ref="HKS62:HKU62"/>
    <mergeCell ref="HLJ62:HLL62"/>
    <mergeCell ref="HMA62:HMC62"/>
    <mergeCell ref="HMR62:HMT62"/>
    <mergeCell ref="HGU62:HGW62"/>
    <mergeCell ref="HHL62:HHN62"/>
    <mergeCell ref="HIC62:HIE62"/>
    <mergeCell ref="HIT62:HIV62"/>
    <mergeCell ref="HJK62:HJM62"/>
    <mergeCell ref="HDN62:HDP62"/>
    <mergeCell ref="HEE62:HEG62"/>
    <mergeCell ref="HEV62:HEX62"/>
    <mergeCell ref="HFM62:HFO62"/>
    <mergeCell ref="HGD62:HGF62"/>
    <mergeCell ref="IAK62:IAM62"/>
    <mergeCell ref="IBB62:IBD62"/>
    <mergeCell ref="IBS62:IBU62"/>
    <mergeCell ref="ICJ62:ICL62"/>
    <mergeCell ref="IDA62:IDC62"/>
    <mergeCell ref="HXD62:HXF62"/>
    <mergeCell ref="HXU62:HXW62"/>
    <mergeCell ref="HYL62:HYN62"/>
    <mergeCell ref="HZC62:HZE62"/>
    <mergeCell ref="HZT62:HZV62"/>
    <mergeCell ref="HTW62:HTY62"/>
    <mergeCell ref="HUN62:HUP62"/>
    <mergeCell ref="HVE62:HVG62"/>
    <mergeCell ref="HVV62:HVX62"/>
    <mergeCell ref="HWM62:HWO62"/>
    <mergeCell ref="HQP62:HQR62"/>
    <mergeCell ref="HRG62:HRI62"/>
    <mergeCell ref="HRX62:HRZ62"/>
    <mergeCell ref="HSO62:HSQ62"/>
    <mergeCell ref="HTF62:HTH62"/>
    <mergeCell ref="INM62:INO62"/>
    <mergeCell ref="IOD62:IOF62"/>
    <mergeCell ref="IOU62:IOW62"/>
    <mergeCell ref="IPL62:IPN62"/>
    <mergeCell ref="IQC62:IQE62"/>
    <mergeCell ref="IKF62:IKH62"/>
    <mergeCell ref="IKW62:IKY62"/>
    <mergeCell ref="ILN62:ILP62"/>
    <mergeCell ref="IME62:IMG62"/>
    <mergeCell ref="IMV62:IMX62"/>
    <mergeCell ref="IGY62:IHA62"/>
    <mergeCell ref="IHP62:IHR62"/>
    <mergeCell ref="IIG62:III62"/>
    <mergeCell ref="IIX62:IIZ62"/>
    <mergeCell ref="IJO62:IJQ62"/>
    <mergeCell ref="IDR62:IDT62"/>
    <mergeCell ref="IEI62:IEK62"/>
    <mergeCell ref="IEZ62:IFB62"/>
    <mergeCell ref="IFQ62:IFS62"/>
    <mergeCell ref="IGH62:IGJ62"/>
    <mergeCell ref="JAO62:JAQ62"/>
    <mergeCell ref="JBF62:JBH62"/>
    <mergeCell ref="JBW62:JBY62"/>
    <mergeCell ref="JCN62:JCP62"/>
    <mergeCell ref="JDE62:JDG62"/>
    <mergeCell ref="IXH62:IXJ62"/>
    <mergeCell ref="IXY62:IYA62"/>
    <mergeCell ref="IYP62:IYR62"/>
    <mergeCell ref="IZG62:IZI62"/>
    <mergeCell ref="IZX62:IZZ62"/>
    <mergeCell ref="IUA62:IUC62"/>
    <mergeCell ref="IUR62:IUT62"/>
    <mergeCell ref="IVI62:IVK62"/>
    <mergeCell ref="IVZ62:IWB62"/>
    <mergeCell ref="IWQ62:IWS62"/>
    <mergeCell ref="IQT62:IQV62"/>
    <mergeCell ref="IRK62:IRM62"/>
    <mergeCell ref="ISB62:ISD62"/>
    <mergeCell ref="ISS62:ISU62"/>
    <mergeCell ref="ITJ62:ITL62"/>
    <mergeCell ref="JNQ62:JNS62"/>
    <mergeCell ref="JOH62:JOJ62"/>
    <mergeCell ref="JOY62:JPA62"/>
    <mergeCell ref="JPP62:JPR62"/>
    <mergeCell ref="JQG62:JQI62"/>
    <mergeCell ref="JKJ62:JKL62"/>
    <mergeCell ref="JLA62:JLC62"/>
    <mergeCell ref="JLR62:JLT62"/>
    <mergeCell ref="JMI62:JMK62"/>
    <mergeCell ref="JMZ62:JNB62"/>
    <mergeCell ref="JHC62:JHE62"/>
    <mergeCell ref="JHT62:JHV62"/>
    <mergeCell ref="JIK62:JIM62"/>
    <mergeCell ref="JJB62:JJD62"/>
    <mergeCell ref="JJS62:JJU62"/>
    <mergeCell ref="JDV62:JDX62"/>
    <mergeCell ref="JEM62:JEO62"/>
    <mergeCell ref="JFD62:JFF62"/>
    <mergeCell ref="JFU62:JFW62"/>
    <mergeCell ref="JGL62:JGN62"/>
    <mergeCell ref="KAS62:KAU62"/>
    <mergeCell ref="KBJ62:KBL62"/>
    <mergeCell ref="KCA62:KCC62"/>
    <mergeCell ref="KCR62:KCT62"/>
    <mergeCell ref="KDI62:KDK62"/>
    <mergeCell ref="JXL62:JXN62"/>
    <mergeCell ref="JYC62:JYE62"/>
    <mergeCell ref="JYT62:JYV62"/>
    <mergeCell ref="JZK62:JZM62"/>
    <mergeCell ref="KAB62:KAD62"/>
    <mergeCell ref="JUE62:JUG62"/>
    <mergeCell ref="JUV62:JUX62"/>
    <mergeCell ref="JVM62:JVO62"/>
    <mergeCell ref="JWD62:JWF62"/>
    <mergeCell ref="JWU62:JWW62"/>
    <mergeCell ref="JQX62:JQZ62"/>
    <mergeCell ref="JRO62:JRQ62"/>
    <mergeCell ref="JSF62:JSH62"/>
    <mergeCell ref="JSW62:JSY62"/>
    <mergeCell ref="JTN62:JTP62"/>
    <mergeCell ref="KNU62:KNW62"/>
    <mergeCell ref="KOL62:KON62"/>
    <mergeCell ref="KPC62:KPE62"/>
    <mergeCell ref="KPT62:KPV62"/>
    <mergeCell ref="KQK62:KQM62"/>
    <mergeCell ref="KKN62:KKP62"/>
    <mergeCell ref="KLE62:KLG62"/>
    <mergeCell ref="KLV62:KLX62"/>
    <mergeCell ref="KMM62:KMO62"/>
    <mergeCell ref="KND62:KNF62"/>
    <mergeCell ref="KHG62:KHI62"/>
    <mergeCell ref="KHX62:KHZ62"/>
    <mergeCell ref="KIO62:KIQ62"/>
    <mergeCell ref="KJF62:KJH62"/>
    <mergeCell ref="KJW62:KJY62"/>
    <mergeCell ref="KDZ62:KEB62"/>
    <mergeCell ref="KEQ62:KES62"/>
    <mergeCell ref="KFH62:KFJ62"/>
    <mergeCell ref="KFY62:KGA62"/>
    <mergeCell ref="KGP62:KGR62"/>
    <mergeCell ref="LAW62:LAY62"/>
    <mergeCell ref="LBN62:LBP62"/>
    <mergeCell ref="LCE62:LCG62"/>
    <mergeCell ref="LCV62:LCX62"/>
    <mergeCell ref="LDM62:LDO62"/>
    <mergeCell ref="KXP62:KXR62"/>
    <mergeCell ref="KYG62:KYI62"/>
    <mergeCell ref="KYX62:KYZ62"/>
    <mergeCell ref="KZO62:KZQ62"/>
    <mergeCell ref="LAF62:LAH62"/>
    <mergeCell ref="KUI62:KUK62"/>
    <mergeCell ref="KUZ62:KVB62"/>
    <mergeCell ref="KVQ62:KVS62"/>
    <mergeCell ref="KWH62:KWJ62"/>
    <mergeCell ref="KWY62:KXA62"/>
    <mergeCell ref="KRB62:KRD62"/>
    <mergeCell ref="KRS62:KRU62"/>
    <mergeCell ref="KSJ62:KSL62"/>
    <mergeCell ref="KTA62:KTC62"/>
    <mergeCell ref="KTR62:KTT62"/>
    <mergeCell ref="LNY62:LOA62"/>
    <mergeCell ref="LOP62:LOR62"/>
    <mergeCell ref="LPG62:LPI62"/>
    <mergeCell ref="LPX62:LPZ62"/>
    <mergeCell ref="LQO62:LQQ62"/>
    <mergeCell ref="LKR62:LKT62"/>
    <mergeCell ref="LLI62:LLK62"/>
    <mergeCell ref="LLZ62:LMB62"/>
    <mergeCell ref="LMQ62:LMS62"/>
    <mergeCell ref="LNH62:LNJ62"/>
    <mergeCell ref="LHK62:LHM62"/>
    <mergeCell ref="LIB62:LID62"/>
    <mergeCell ref="LIS62:LIU62"/>
    <mergeCell ref="LJJ62:LJL62"/>
    <mergeCell ref="LKA62:LKC62"/>
    <mergeCell ref="LED62:LEF62"/>
    <mergeCell ref="LEU62:LEW62"/>
    <mergeCell ref="LFL62:LFN62"/>
    <mergeCell ref="LGC62:LGE62"/>
    <mergeCell ref="LGT62:LGV62"/>
    <mergeCell ref="MBA62:MBC62"/>
    <mergeCell ref="MBR62:MBT62"/>
    <mergeCell ref="MCI62:MCK62"/>
    <mergeCell ref="MCZ62:MDB62"/>
    <mergeCell ref="MDQ62:MDS62"/>
    <mergeCell ref="LXT62:LXV62"/>
    <mergeCell ref="LYK62:LYM62"/>
    <mergeCell ref="LZB62:LZD62"/>
    <mergeCell ref="LZS62:LZU62"/>
    <mergeCell ref="MAJ62:MAL62"/>
    <mergeCell ref="LUM62:LUO62"/>
    <mergeCell ref="LVD62:LVF62"/>
    <mergeCell ref="LVU62:LVW62"/>
    <mergeCell ref="LWL62:LWN62"/>
    <mergeCell ref="LXC62:LXE62"/>
    <mergeCell ref="LRF62:LRH62"/>
    <mergeCell ref="LRW62:LRY62"/>
    <mergeCell ref="LSN62:LSP62"/>
    <mergeCell ref="LTE62:LTG62"/>
    <mergeCell ref="LTV62:LTX62"/>
    <mergeCell ref="MOC62:MOE62"/>
    <mergeCell ref="MOT62:MOV62"/>
    <mergeCell ref="MPK62:MPM62"/>
    <mergeCell ref="MQB62:MQD62"/>
    <mergeCell ref="MQS62:MQU62"/>
    <mergeCell ref="MKV62:MKX62"/>
    <mergeCell ref="MLM62:MLO62"/>
    <mergeCell ref="MMD62:MMF62"/>
    <mergeCell ref="MMU62:MMW62"/>
    <mergeCell ref="MNL62:MNN62"/>
    <mergeCell ref="MHO62:MHQ62"/>
    <mergeCell ref="MIF62:MIH62"/>
    <mergeCell ref="MIW62:MIY62"/>
    <mergeCell ref="MJN62:MJP62"/>
    <mergeCell ref="MKE62:MKG62"/>
    <mergeCell ref="MEH62:MEJ62"/>
    <mergeCell ref="MEY62:MFA62"/>
    <mergeCell ref="MFP62:MFR62"/>
    <mergeCell ref="MGG62:MGI62"/>
    <mergeCell ref="MGX62:MGZ62"/>
    <mergeCell ref="NBE62:NBG62"/>
    <mergeCell ref="NBV62:NBX62"/>
    <mergeCell ref="NCM62:NCO62"/>
    <mergeCell ref="NDD62:NDF62"/>
    <mergeCell ref="NDU62:NDW62"/>
    <mergeCell ref="MXX62:MXZ62"/>
    <mergeCell ref="MYO62:MYQ62"/>
    <mergeCell ref="MZF62:MZH62"/>
    <mergeCell ref="MZW62:MZY62"/>
    <mergeCell ref="NAN62:NAP62"/>
    <mergeCell ref="MUQ62:MUS62"/>
    <mergeCell ref="MVH62:MVJ62"/>
    <mergeCell ref="MVY62:MWA62"/>
    <mergeCell ref="MWP62:MWR62"/>
    <mergeCell ref="MXG62:MXI62"/>
    <mergeCell ref="MRJ62:MRL62"/>
    <mergeCell ref="MSA62:MSC62"/>
    <mergeCell ref="MSR62:MST62"/>
    <mergeCell ref="MTI62:MTK62"/>
    <mergeCell ref="MTZ62:MUB62"/>
    <mergeCell ref="NOG62:NOI62"/>
    <mergeCell ref="NOX62:NOZ62"/>
    <mergeCell ref="NPO62:NPQ62"/>
    <mergeCell ref="NQF62:NQH62"/>
    <mergeCell ref="NQW62:NQY62"/>
    <mergeCell ref="NKZ62:NLB62"/>
    <mergeCell ref="NLQ62:NLS62"/>
    <mergeCell ref="NMH62:NMJ62"/>
    <mergeCell ref="NMY62:NNA62"/>
    <mergeCell ref="NNP62:NNR62"/>
    <mergeCell ref="NHS62:NHU62"/>
    <mergeCell ref="NIJ62:NIL62"/>
    <mergeCell ref="NJA62:NJC62"/>
    <mergeCell ref="NJR62:NJT62"/>
    <mergeCell ref="NKI62:NKK62"/>
    <mergeCell ref="NEL62:NEN62"/>
    <mergeCell ref="NFC62:NFE62"/>
    <mergeCell ref="NFT62:NFV62"/>
    <mergeCell ref="NGK62:NGM62"/>
    <mergeCell ref="NHB62:NHD62"/>
    <mergeCell ref="OBI62:OBK62"/>
    <mergeCell ref="OBZ62:OCB62"/>
    <mergeCell ref="OCQ62:OCS62"/>
    <mergeCell ref="ODH62:ODJ62"/>
    <mergeCell ref="ODY62:OEA62"/>
    <mergeCell ref="NYB62:NYD62"/>
    <mergeCell ref="NYS62:NYU62"/>
    <mergeCell ref="NZJ62:NZL62"/>
    <mergeCell ref="OAA62:OAC62"/>
    <mergeCell ref="OAR62:OAT62"/>
    <mergeCell ref="NUU62:NUW62"/>
    <mergeCell ref="NVL62:NVN62"/>
    <mergeCell ref="NWC62:NWE62"/>
    <mergeCell ref="NWT62:NWV62"/>
    <mergeCell ref="NXK62:NXM62"/>
    <mergeCell ref="NRN62:NRP62"/>
    <mergeCell ref="NSE62:NSG62"/>
    <mergeCell ref="NSV62:NSX62"/>
    <mergeCell ref="NTM62:NTO62"/>
    <mergeCell ref="NUD62:NUF62"/>
    <mergeCell ref="OOK62:OOM62"/>
    <mergeCell ref="OPB62:OPD62"/>
    <mergeCell ref="OPS62:OPU62"/>
    <mergeCell ref="OQJ62:OQL62"/>
    <mergeCell ref="ORA62:ORC62"/>
    <mergeCell ref="OLD62:OLF62"/>
    <mergeCell ref="OLU62:OLW62"/>
    <mergeCell ref="OML62:OMN62"/>
    <mergeCell ref="ONC62:ONE62"/>
    <mergeCell ref="ONT62:ONV62"/>
    <mergeCell ref="OHW62:OHY62"/>
    <mergeCell ref="OIN62:OIP62"/>
    <mergeCell ref="OJE62:OJG62"/>
    <mergeCell ref="OJV62:OJX62"/>
    <mergeCell ref="OKM62:OKO62"/>
    <mergeCell ref="OEP62:OER62"/>
    <mergeCell ref="OFG62:OFI62"/>
    <mergeCell ref="OFX62:OFZ62"/>
    <mergeCell ref="OGO62:OGQ62"/>
    <mergeCell ref="OHF62:OHH62"/>
    <mergeCell ref="PBM62:PBO62"/>
    <mergeCell ref="PCD62:PCF62"/>
    <mergeCell ref="PCU62:PCW62"/>
    <mergeCell ref="PDL62:PDN62"/>
    <mergeCell ref="PEC62:PEE62"/>
    <mergeCell ref="OYF62:OYH62"/>
    <mergeCell ref="OYW62:OYY62"/>
    <mergeCell ref="OZN62:OZP62"/>
    <mergeCell ref="PAE62:PAG62"/>
    <mergeCell ref="PAV62:PAX62"/>
    <mergeCell ref="OUY62:OVA62"/>
    <mergeCell ref="OVP62:OVR62"/>
    <mergeCell ref="OWG62:OWI62"/>
    <mergeCell ref="OWX62:OWZ62"/>
    <mergeCell ref="OXO62:OXQ62"/>
    <mergeCell ref="ORR62:ORT62"/>
    <mergeCell ref="OSI62:OSK62"/>
    <mergeCell ref="OSZ62:OTB62"/>
    <mergeCell ref="OTQ62:OTS62"/>
    <mergeCell ref="OUH62:OUJ62"/>
    <mergeCell ref="POO62:POQ62"/>
    <mergeCell ref="PPF62:PPH62"/>
    <mergeCell ref="PPW62:PPY62"/>
    <mergeCell ref="PQN62:PQP62"/>
    <mergeCell ref="PRE62:PRG62"/>
    <mergeCell ref="PLH62:PLJ62"/>
    <mergeCell ref="PLY62:PMA62"/>
    <mergeCell ref="PMP62:PMR62"/>
    <mergeCell ref="PNG62:PNI62"/>
    <mergeCell ref="PNX62:PNZ62"/>
    <mergeCell ref="PIA62:PIC62"/>
    <mergeCell ref="PIR62:PIT62"/>
    <mergeCell ref="PJI62:PJK62"/>
    <mergeCell ref="PJZ62:PKB62"/>
    <mergeCell ref="PKQ62:PKS62"/>
    <mergeCell ref="PET62:PEV62"/>
    <mergeCell ref="PFK62:PFM62"/>
    <mergeCell ref="PGB62:PGD62"/>
    <mergeCell ref="PGS62:PGU62"/>
    <mergeCell ref="PHJ62:PHL62"/>
    <mergeCell ref="QBQ62:QBS62"/>
    <mergeCell ref="QCH62:QCJ62"/>
    <mergeCell ref="QCY62:QDA62"/>
    <mergeCell ref="QDP62:QDR62"/>
    <mergeCell ref="QEG62:QEI62"/>
    <mergeCell ref="PYJ62:PYL62"/>
    <mergeCell ref="PZA62:PZC62"/>
    <mergeCell ref="PZR62:PZT62"/>
    <mergeCell ref="QAI62:QAK62"/>
    <mergeCell ref="QAZ62:QBB62"/>
    <mergeCell ref="PVC62:PVE62"/>
    <mergeCell ref="PVT62:PVV62"/>
    <mergeCell ref="PWK62:PWM62"/>
    <mergeCell ref="PXB62:PXD62"/>
    <mergeCell ref="PXS62:PXU62"/>
    <mergeCell ref="PRV62:PRX62"/>
    <mergeCell ref="PSM62:PSO62"/>
    <mergeCell ref="PTD62:PTF62"/>
    <mergeCell ref="PTU62:PTW62"/>
    <mergeCell ref="PUL62:PUN62"/>
    <mergeCell ref="QOS62:QOU62"/>
    <mergeCell ref="QPJ62:QPL62"/>
    <mergeCell ref="QQA62:QQC62"/>
    <mergeCell ref="QQR62:QQT62"/>
    <mergeCell ref="QRI62:QRK62"/>
    <mergeCell ref="QLL62:QLN62"/>
    <mergeCell ref="QMC62:QME62"/>
    <mergeCell ref="QMT62:QMV62"/>
    <mergeCell ref="QNK62:QNM62"/>
    <mergeCell ref="QOB62:QOD62"/>
    <mergeCell ref="QIE62:QIG62"/>
    <mergeCell ref="QIV62:QIX62"/>
    <mergeCell ref="QJM62:QJO62"/>
    <mergeCell ref="QKD62:QKF62"/>
    <mergeCell ref="QKU62:QKW62"/>
    <mergeCell ref="QEX62:QEZ62"/>
    <mergeCell ref="QFO62:QFQ62"/>
    <mergeCell ref="QGF62:QGH62"/>
    <mergeCell ref="QGW62:QGY62"/>
    <mergeCell ref="QHN62:QHP62"/>
    <mergeCell ref="RBU62:RBW62"/>
    <mergeCell ref="RCL62:RCN62"/>
    <mergeCell ref="RDC62:RDE62"/>
    <mergeCell ref="RDT62:RDV62"/>
    <mergeCell ref="REK62:REM62"/>
    <mergeCell ref="QYN62:QYP62"/>
    <mergeCell ref="QZE62:QZG62"/>
    <mergeCell ref="QZV62:QZX62"/>
    <mergeCell ref="RAM62:RAO62"/>
    <mergeCell ref="RBD62:RBF62"/>
    <mergeCell ref="QVG62:QVI62"/>
    <mergeCell ref="QVX62:QVZ62"/>
    <mergeCell ref="QWO62:QWQ62"/>
    <mergeCell ref="QXF62:QXH62"/>
    <mergeCell ref="QXW62:QXY62"/>
    <mergeCell ref="QRZ62:QSB62"/>
    <mergeCell ref="QSQ62:QSS62"/>
    <mergeCell ref="QTH62:QTJ62"/>
    <mergeCell ref="QTY62:QUA62"/>
    <mergeCell ref="QUP62:QUR62"/>
    <mergeCell ref="ROW62:ROY62"/>
    <mergeCell ref="RPN62:RPP62"/>
    <mergeCell ref="RQE62:RQG62"/>
    <mergeCell ref="RQV62:RQX62"/>
    <mergeCell ref="RRM62:RRO62"/>
    <mergeCell ref="RLP62:RLR62"/>
    <mergeCell ref="RMG62:RMI62"/>
    <mergeCell ref="RMX62:RMZ62"/>
    <mergeCell ref="RNO62:RNQ62"/>
    <mergeCell ref="ROF62:ROH62"/>
    <mergeCell ref="RII62:RIK62"/>
    <mergeCell ref="RIZ62:RJB62"/>
    <mergeCell ref="RJQ62:RJS62"/>
    <mergeCell ref="RKH62:RKJ62"/>
    <mergeCell ref="RKY62:RLA62"/>
    <mergeCell ref="RFB62:RFD62"/>
    <mergeCell ref="RFS62:RFU62"/>
    <mergeCell ref="RGJ62:RGL62"/>
    <mergeCell ref="RHA62:RHC62"/>
    <mergeCell ref="RHR62:RHT62"/>
    <mergeCell ref="SBY62:SCA62"/>
    <mergeCell ref="SCP62:SCR62"/>
    <mergeCell ref="SDG62:SDI62"/>
    <mergeCell ref="SDX62:SDZ62"/>
    <mergeCell ref="SEO62:SEQ62"/>
    <mergeCell ref="RYR62:RYT62"/>
    <mergeCell ref="RZI62:RZK62"/>
    <mergeCell ref="RZZ62:SAB62"/>
    <mergeCell ref="SAQ62:SAS62"/>
    <mergeCell ref="SBH62:SBJ62"/>
    <mergeCell ref="RVK62:RVM62"/>
    <mergeCell ref="RWB62:RWD62"/>
    <mergeCell ref="RWS62:RWU62"/>
    <mergeCell ref="RXJ62:RXL62"/>
    <mergeCell ref="RYA62:RYC62"/>
    <mergeCell ref="RSD62:RSF62"/>
    <mergeCell ref="RSU62:RSW62"/>
    <mergeCell ref="RTL62:RTN62"/>
    <mergeCell ref="RUC62:RUE62"/>
    <mergeCell ref="RUT62:RUV62"/>
    <mergeCell ref="SPA62:SPC62"/>
    <mergeCell ref="SPR62:SPT62"/>
    <mergeCell ref="SQI62:SQK62"/>
    <mergeCell ref="SQZ62:SRB62"/>
    <mergeCell ref="SRQ62:SRS62"/>
    <mergeCell ref="SLT62:SLV62"/>
    <mergeCell ref="SMK62:SMM62"/>
    <mergeCell ref="SNB62:SND62"/>
    <mergeCell ref="SNS62:SNU62"/>
    <mergeCell ref="SOJ62:SOL62"/>
    <mergeCell ref="SIM62:SIO62"/>
    <mergeCell ref="SJD62:SJF62"/>
    <mergeCell ref="SJU62:SJW62"/>
    <mergeCell ref="SKL62:SKN62"/>
    <mergeCell ref="SLC62:SLE62"/>
    <mergeCell ref="SFF62:SFH62"/>
    <mergeCell ref="SFW62:SFY62"/>
    <mergeCell ref="SGN62:SGP62"/>
    <mergeCell ref="SHE62:SHG62"/>
    <mergeCell ref="SHV62:SHX62"/>
    <mergeCell ref="TCC62:TCE62"/>
    <mergeCell ref="TCT62:TCV62"/>
    <mergeCell ref="TDK62:TDM62"/>
    <mergeCell ref="TEB62:TED62"/>
    <mergeCell ref="TES62:TEU62"/>
    <mergeCell ref="SYV62:SYX62"/>
    <mergeCell ref="SZM62:SZO62"/>
    <mergeCell ref="TAD62:TAF62"/>
    <mergeCell ref="TAU62:TAW62"/>
    <mergeCell ref="TBL62:TBN62"/>
    <mergeCell ref="SVO62:SVQ62"/>
    <mergeCell ref="SWF62:SWH62"/>
    <mergeCell ref="SWW62:SWY62"/>
    <mergeCell ref="SXN62:SXP62"/>
    <mergeCell ref="SYE62:SYG62"/>
    <mergeCell ref="SSH62:SSJ62"/>
    <mergeCell ref="SSY62:STA62"/>
    <mergeCell ref="STP62:STR62"/>
    <mergeCell ref="SUG62:SUI62"/>
    <mergeCell ref="SUX62:SUZ62"/>
    <mergeCell ref="TPE62:TPG62"/>
    <mergeCell ref="TPV62:TPX62"/>
    <mergeCell ref="TQM62:TQO62"/>
    <mergeCell ref="TRD62:TRF62"/>
    <mergeCell ref="TRU62:TRW62"/>
    <mergeCell ref="TLX62:TLZ62"/>
    <mergeCell ref="TMO62:TMQ62"/>
    <mergeCell ref="TNF62:TNH62"/>
    <mergeCell ref="TNW62:TNY62"/>
    <mergeCell ref="TON62:TOP62"/>
    <mergeCell ref="TIQ62:TIS62"/>
    <mergeCell ref="TJH62:TJJ62"/>
    <mergeCell ref="TJY62:TKA62"/>
    <mergeCell ref="TKP62:TKR62"/>
    <mergeCell ref="TLG62:TLI62"/>
    <mergeCell ref="TFJ62:TFL62"/>
    <mergeCell ref="TGA62:TGC62"/>
    <mergeCell ref="TGR62:TGT62"/>
    <mergeCell ref="THI62:THK62"/>
    <mergeCell ref="THZ62:TIB62"/>
    <mergeCell ref="UCG62:UCI62"/>
    <mergeCell ref="UCX62:UCZ62"/>
    <mergeCell ref="UDO62:UDQ62"/>
    <mergeCell ref="UEF62:UEH62"/>
    <mergeCell ref="UEW62:UEY62"/>
    <mergeCell ref="TYZ62:TZB62"/>
    <mergeCell ref="TZQ62:TZS62"/>
    <mergeCell ref="UAH62:UAJ62"/>
    <mergeCell ref="UAY62:UBA62"/>
    <mergeCell ref="UBP62:UBR62"/>
    <mergeCell ref="TVS62:TVU62"/>
    <mergeCell ref="TWJ62:TWL62"/>
    <mergeCell ref="TXA62:TXC62"/>
    <mergeCell ref="TXR62:TXT62"/>
    <mergeCell ref="TYI62:TYK62"/>
    <mergeCell ref="TSL62:TSN62"/>
    <mergeCell ref="TTC62:TTE62"/>
    <mergeCell ref="TTT62:TTV62"/>
    <mergeCell ref="TUK62:TUM62"/>
    <mergeCell ref="TVB62:TVD62"/>
    <mergeCell ref="UPI62:UPK62"/>
    <mergeCell ref="UPZ62:UQB62"/>
    <mergeCell ref="UQQ62:UQS62"/>
    <mergeCell ref="URH62:URJ62"/>
    <mergeCell ref="URY62:USA62"/>
    <mergeCell ref="UMB62:UMD62"/>
    <mergeCell ref="UMS62:UMU62"/>
    <mergeCell ref="UNJ62:UNL62"/>
    <mergeCell ref="UOA62:UOC62"/>
    <mergeCell ref="UOR62:UOT62"/>
    <mergeCell ref="UIU62:UIW62"/>
    <mergeCell ref="UJL62:UJN62"/>
    <mergeCell ref="UKC62:UKE62"/>
    <mergeCell ref="UKT62:UKV62"/>
    <mergeCell ref="ULK62:ULM62"/>
    <mergeCell ref="UFN62:UFP62"/>
    <mergeCell ref="UGE62:UGG62"/>
    <mergeCell ref="UGV62:UGX62"/>
    <mergeCell ref="UHM62:UHO62"/>
    <mergeCell ref="UID62:UIF62"/>
    <mergeCell ref="VCK62:VCM62"/>
    <mergeCell ref="VDB62:VDD62"/>
    <mergeCell ref="VDS62:VDU62"/>
    <mergeCell ref="VEJ62:VEL62"/>
    <mergeCell ref="VFA62:VFC62"/>
    <mergeCell ref="UZD62:UZF62"/>
    <mergeCell ref="UZU62:UZW62"/>
    <mergeCell ref="VAL62:VAN62"/>
    <mergeCell ref="VBC62:VBE62"/>
    <mergeCell ref="VBT62:VBV62"/>
    <mergeCell ref="UVW62:UVY62"/>
    <mergeCell ref="UWN62:UWP62"/>
    <mergeCell ref="UXE62:UXG62"/>
    <mergeCell ref="UXV62:UXX62"/>
    <mergeCell ref="UYM62:UYO62"/>
    <mergeCell ref="USP62:USR62"/>
    <mergeCell ref="UTG62:UTI62"/>
    <mergeCell ref="UTX62:UTZ62"/>
    <mergeCell ref="UUO62:UUQ62"/>
    <mergeCell ref="UVF62:UVH62"/>
    <mergeCell ref="VPM62:VPO62"/>
    <mergeCell ref="VQD62:VQF62"/>
    <mergeCell ref="VQU62:VQW62"/>
    <mergeCell ref="VRL62:VRN62"/>
    <mergeCell ref="VSC62:VSE62"/>
    <mergeCell ref="VMF62:VMH62"/>
    <mergeCell ref="VMW62:VMY62"/>
    <mergeCell ref="VNN62:VNP62"/>
    <mergeCell ref="VOE62:VOG62"/>
    <mergeCell ref="VOV62:VOX62"/>
    <mergeCell ref="VIY62:VJA62"/>
    <mergeCell ref="VJP62:VJR62"/>
    <mergeCell ref="VKG62:VKI62"/>
    <mergeCell ref="VKX62:VKZ62"/>
    <mergeCell ref="VLO62:VLQ62"/>
    <mergeCell ref="VFR62:VFT62"/>
    <mergeCell ref="VGI62:VGK62"/>
    <mergeCell ref="VGZ62:VHB62"/>
    <mergeCell ref="VHQ62:VHS62"/>
    <mergeCell ref="VIH62:VIJ62"/>
    <mergeCell ref="WCO62:WCQ62"/>
    <mergeCell ref="WDF62:WDH62"/>
    <mergeCell ref="WDW62:WDY62"/>
    <mergeCell ref="WEN62:WEP62"/>
    <mergeCell ref="WFE62:WFG62"/>
    <mergeCell ref="VZH62:VZJ62"/>
    <mergeCell ref="VZY62:WAA62"/>
    <mergeCell ref="WAP62:WAR62"/>
    <mergeCell ref="WBG62:WBI62"/>
    <mergeCell ref="WBX62:WBZ62"/>
    <mergeCell ref="VWA62:VWC62"/>
    <mergeCell ref="VWR62:VWT62"/>
    <mergeCell ref="VXI62:VXK62"/>
    <mergeCell ref="VXZ62:VYB62"/>
    <mergeCell ref="VYQ62:VYS62"/>
    <mergeCell ref="VST62:VSV62"/>
    <mergeCell ref="VTK62:VTM62"/>
    <mergeCell ref="VUB62:VUD62"/>
    <mergeCell ref="VUS62:VUU62"/>
    <mergeCell ref="VVJ62:VVL62"/>
    <mergeCell ref="WQH62:WQJ62"/>
    <mergeCell ref="WQY62:WRA62"/>
    <mergeCell ref="WRP62:WRR62"/>
    <mergeCell ref="WSG62:WSI62"/>
    <mergeCell ref="WMJ62:WML62"/>
    <mergeCell ref="WNA62:WNC62"/>
    <mergeCell ref="WNR62:WNT62"/>
    <mergeCell ref="WOI62:WOK62"/>
    <mergeCell ref="WOZ62:WPB62"/>
    <mergeCell ref="WJC62:WJE62"/>
    <mergeCell ref="WJT62:WJV62"/>
    <mergeCell ref="WKK62:WKM62"/>
    <mergeCell ref="WLB62:WLD62"/>
    <mergeCell ref="WLS62:WLU62"/>
    <mergeCell ref="WFV62:WFX62"/>
    <mergeCell ref="WGM62:WGO62"/>
    <mergeCell ref="WHD62:WHF62"/>
    <mergeCell ref="WHU62:WHW62"/>
    <mergeCell ref="WIL62:WIN62"/>
    <mergeCell ref="XCS62:XCU62"/>
    <mergeCell ref="XDJ62:XDL62"/>
    <mergeCell ref="XEA62:XEC62"/>
    <mergeCell ref="XER62:XET62"/>
    <mergeCell ref="A65:C65"/>
    <mergeCell ref="R65:T65"/>
    <mergeCell ref="AI65:AK65"/>
    <mergeCell ref="AZ65:BB65"/>
    <mergeCell ref="BQ65:BS65"/>
    <mergeCell ref="CH65:CJ65"/>
    <mergeCell ref="CY65:DA65"/>
    <mergeCell ref="DP65:DR65"/>
    <mergeCell ref="EG65:EI65"/>
    <mergeCell ref="EX65:EZ65"/>
    <mergeCell ref="FO65:FQ65"/>
    <mergeCell ref="GF65:GH65"/>
    <mergeCell ref="WZL62:WZN62"/>
    <mergeCell ref="XAC62:XAE62"/>
    <mergeCell ref="XAT62:XAV62"/>
    <mergeCell ref="XBK62:XBM62"/>
    <mergeCell ref="XCB62:XCD62"/>
    <mergeCell ref="WWE62:WWG62"/>
    <mergeCell ref="WWV62:WWX62"/>
    <mergeCell ref="WXM62:WXO62"/>
    <mergeCell ref="WYD62:WYF62"/>
    <mergeCell ref="WYU62:WYW62"/>
    <mergeCell ref="WSX62:WSZ62"/>
    <mergeCell ref="WTO62:WTQ62"/>
    <mergeCell ref="WUF62:WUH62"/>
    <mergeCell ref="WUW62:WUY62"/>
    <mergeCell ref="WVN62:WVP62"/>
    <mergeCell ref="WPQ62:WPS62"/>
    <mergeCell ref="QR65:QT65"/>
    <mergeCell ref="RI65:RK65"/>
    <mergeCell ref="RZ65:SB65"/>
    <mergeCell ref="SQ65:SS65"/>
    <mergeCell ref="TH65:TJ65"/>
    <mergeCell ref="NK65:NM65"/>
    <mergeCell ref="OB65:OD65"/>
    <mergeCell ref="OS65:OU65"/>
    <mergeCell ref="PJ65:PL65"/>
    <mergeCell ref="QA65:QC65"/>
    <mergeCell ref="KD65:KF65"/>
    <mergeCell ref="KU65:KW65"/>
    <mergeCell ref="LL65:LN65"/>
    <mergeCell ref="MC65:ME65"/>
    <mergeCell ref="MT65:MV65"/>
    <mergeCell ref="GW65:GY65"/>
    <mergeCell ref="HN65:HP65"/>
    <mergeCell ref="IE65:IG65"/>
    <mergeCell ref="IV65:IX65"/>
    <mergeCell ref="JM65:JO65"/>
    <mergeCell ref="ADT65:ADV65"/>
    <mergeCell ref="AEK65:AEM65"/>
    <mergeCell ref="AFB65:AFD65"/>
    <mergeCell ref="AFS65:AFU65"/>
    <mergeCell ref="AGJ65:AGL65"/>
    <mergeCell ref="AAM65:AAO65"/>
    <mergeCell ref="ABD65:ABF65"/>
    <mergeCell ref="ABU65:ABW65"/>
    <mergeCell ref="ACL65:ACN65"/>
    <mergeCell ref="ADC65:ADE65"/>
    <mergeCell ref="XF65:XH65"/>
    <mergeCell ref="XW65:XY65"/>
    <mergeCell ref="YN65:YP65"/>
    <mergeCell ref="ZE65:ZG65"/>
    <mergeCell ref="ZV65:ZX65"/>
    <mergeCell ref="TY65:UA65"/>
    <mergeCell ref="UP65:UR65"/>
    <mergeCell ref="VG65:VI65"/>
    <mergeCell ref="VX65:VZ65"/>
    <mergeCell ref="WO65:WQ65"/>
    <mergeCell ref="AQV65:AQX65"/>
    <mergeCell ref="ARM65:ARO65"/>
    <mergeCell ref="ASD65:ASF65"/>
    <mergeCell ref="ASU65:ASW65"/>
    <mergeCell ref="ATL65:ATN65"/>
    <mergeCell ref="ANO65:ANQ65"/>
    <mergeCell ref="AOF65:AOH65"/>
    <mergeCell ref="AOW65:AOY65"/>
    <mergeCell ref="APN65:APP65"/>
    <mergeCell ref="AQE65:AQG65"/>
    <mergeCell ref="AKH65:AKJ65"/>
    <mergeCell ref="AKY65:ALA65"/>
    <mergeCell ref="ALP65:ALR65"/>
    <mergeCell ref="AMG65:AMI65"/>
    <mergeCell ref="AMX65:AMZ65"/>
    <mergeCell ref="AHA65:AHC65"/>
    <mergeCell ref="AHR65:AHT65"/>
    <mergeCell ref="AII65:AIK65"/>
    <mergeCell ref="AIZ65:AJB65"/>
    <mergeCell ref="AJQ65:AJS65"/>
    <mergeCell ref="BDX65:BDZ65"/>
    <mergeCell ref="BEO65:BEQ65"/>
    <mergeCell ref="BFF65:BFH65"/>
    <mergeCell ref="BFW65:BFY65"/>
    <mergeCell ref="BGN65:BGP65"/>
    <mergeCell ref="BAQ65:BAS65"/>
    <mergeCell ref="BBH65:BBJ65"/>
    <mergeCell ref="BBY65:BCA65"/>
    <mergeCell ref="BCP65:BCR65"/>
    <mergeCell ref="BDG65:BDI65"/>
    <mergeCell ref="AXJ65:AXL65"/>
    <mergeCell ref="AYA65:AYC65"/>
    <mergeCell ref="AYR65:AYT65"/>
    <mergeCell ref="AZI65:AZK65"/>
    <mergeCell ref="AZZ65:BAB65"/>
    <mergeCell ref="AUC65:AUE65"/>
    <mergeCell ref="AUT65:AUV65"/>
    <mergeCell ref="AVK65:AVM65"/>
    <mergeCell ref="AWB65:AWD65"/>
    <mergeCell ref="AWS65:AWU65"/>
    <mergeCell ref="BQZ65:BRB65"/>
    <mergeCell ref="BRQ65:BRS65"/>
    <mergeCell ref="BSH65:BSJ65"/>
    <mergeCell ref="BSY65:BTA65"/>
    <mergeCell ref="BTP65:BTR65"/>
    <mergeCell ref="BNS65:BNU65"/>
    <mergeCell ref="BOJ65:BOL65"/>
    <mergeCell ref="BPA65:BPC65"/>
    <mergeCell ref="BPR65:BPT65"/>
    <mergeCell ref="BQI65:BQK65"/>
    <mergeCell ref="BKL65:BKN65"/>
    <mergeCell ref="BLC65:BLE65"/>
    <mergeCell ref="BLT65:BLV65"/>
    <mergeCell ref="BMK65:BMM65"/>
    <mergeCell ref="BNB65:BND65"/>
    <mergeCell ref="BHE65:BHG65"/>
    <mergeCell ref="BHV65:BHX65"/>
    <mergeCell ref="BIM65:BIO65"/>
    <mergeCell ref="BJD65:BJF65"/>
    <mergeCell ref="BJU65:BJW65"/>
    <mergeCell ref="CEB65:CED65"/>
    <mergeCell ref="CES65:CEU65"/>
    <mergeCell ref="CFJ65:CFL65"/>
    <mergeCell ref="CGA65:CGC65"/>
    <mergeCell ref="CGR65:CGT65"/>
    <mergeCell ref="CAU65:CAW65"/>
    <mergeCell ref="CBL65:CBN65"/>
    <mergeCell ref="CCC65:CCE65"/>
    <mergeCell ref="CCT65:CCV65"/>
    <mergeCell ref="CDK65:CDM65"/>
    <mergeCell ref="BXN65:BXP65"/>
    <mergeCell ref="BYE65:BYG65"/>
    <mergeCell ref="BYV65:BYX65"/>
    <mergeCell ref="BZM65:BZO65"/>
    <mergeCell ref="CAD65:CAF65"/>
    <mergeCell ref="BUG65:BUI65"/>
    <mergeCell ref="BUX65:BUZ65"/>
    <mergeCell ref="BVO65:BVQ65"/>
    <mergeCell ref="BWF65:BWH65"/>
    <mergeCell ref="BWW65:BWY65"/>
    <mergeCell ref="CRD65:CRF65"/>
    <mergeCell ref="CRU65:CRW65"/>
    <mergeCell ref="CSL65:CSN65"/>
    <mergeCell ref="CTC65:CTE65"/>
    <mergeCell ref="CTT65:CTV65"/>
    <mergeCell ref="CNW65:CNY65"/>
    <mergeCell ref="CON65:COP65"/>
    <mergeCell ref="CPE65:CPG65"/>
    <mergeCell ref="CPV65:CPX65"/>
    <mergeCell ref="CQM65:CQO65"/>
    <mergeCell ref="CKP65:CKR65"/>
    <mergeCell ref="CLG65:CLI65"/>
    <mergeCell ref="CLX65:CLZ65"/>
    <mergeCell ref="CMO65:CMQ65"/>
    <mergeCell ref="CNF65:CNH65"/>
    <mergeCell ref="CHI65:CHK65"/>
    <mergeCell ref="CHZ65:CIB65"/>
    <mergeCell ref="CIQ65:CIS65"/>
    <mergeCell ref="CJH65:CJJ65"/>
    <mergeCell ref="CJY65:CKA65"/>
    <mergeCell ref="DEF65:DEH65"/>
    <mergeCell ref="DEW65:DEY65"/>
    <mergeCell ref="DFN65:DFP65"/>
    <mergeCell ref="DGE65:DGG65"/>
    <mergeCell ref="DGV65:DGX65"/>
    <mergeCell ref="DAY65:DBA65"/>
    <mergeCell ref="DBP65:DBR65"/>
    <mergeCell ref="DCG65:DCI65"/>
    <mergeCell ref="DCX65:DCZ65"/>
    <mergeCell ref="DDO65:DDQ65"/>
    <mergeCell ref="CXR65:CXT65"/>
    <mergeCell ref="CYI65:CYK65"/>
    <mergeCell ref="CYZ65:CZB65"/>
    <mergeCell ref="CZQ65:CZS65"/>
    <mergeCell ref="DAH65:DAJ65"/>
    <mergeCell ref="CUK65:CUM65"/>
    <mergeCell ref="CVB65:CVD65"/>
    <mergeCell ref="CVS65:CVU65"/>
    <mergeCell ref="CWJ65:CWL65"/>
    <mergeCell ref="CXA65:CXC65"/>
    <mergeCell ref="DRH65:DRJ65"/>
    <mergeCell ref="DRY65:DSA65"/>
    <mergeCell ref="DSP65:DSR65"/>
    <mergeCell ref="DTG65:DTI65"/>
    <mergeCell ref="DTX65:DTZ65"/>
    <mergeCell ref="DOA65:DOC65"/>
    <mergeCell ref="DOR65:DOT65"/>
    <mergeCell ref="DPI65:DPK65"/>
    <mergeCell ref="DPZ65:DQB65"/>
    <mergeCell ref="DQQ65:DQS65"/>
    <mergeCell ref="DKT65:DKV65"/>
    <mergeCell ref="DLK65:DLM65"/>
    <mergeCell ref="DMB65:DMD65"/>
    <mergeCell ref="DMS65:DMU65"/>
    <mergeCell ref="DNJ65:DNL65"/>
    <mergeCell ref="DHM65:DHO65"/>
    <mergeCell ref="DID65:DIF65"/>
    <mergeCell ref="DIU65:DIW65"/>
    <mergeCell ref="DJL65:DJN65"/>
    <mergeCell ref="DKC65:DKE65"/>
    <mergeCell ref="EEJ65:EEL65"/>
    <mergeCell ref="EFA65:EFC65"/>
    <mergeCell ref="EFR65:EFT65"/>
    <mergeCell ref="EGI65:EGK65"/>
    <mergeCell ref="EGZ65:EHB65"/>
    <mergeCell ref="EBC65:EBE65"/>
    <mergeCell ref="EBT65:EBV65"/>
    <mergeCell ref="ECK65:ECM65"/>
    <mergeCell ref="EDB65:EDD65"/>
    <mergeCell ref="EDS65:EDU65"/>
    <mergeCell ref="DXV65:DXX65"/>
    <mergeCell ref="DYM65:DYO65"/>
    <mergeCell ref="DZD65:DZF65"/>
    <mergeCell ref="DZU65:DZW65"/>
    <mergeCell ref="EAL65:EAN65"/>
    <mergeCell ref="DUO65:DUQ65"/>
    <mergeCell ref="DVF65:DVH65"/>
    <mergeCell ref="DVW65:DVY65"/>
    <mergeCell ref="DWN65:DWP65"/>
    <mergeCell ref="DXE65:DXG65"/>
    <mergeCell ref="ERL65:ERN65"/>
    <mergeCell ref="ESC65:ESE65"/>
    <mergeCell ref="EST65:ESV65"/>
    <mergeCell ref="ETK65:ETM65"/>
    <mergeCell ref="EUB65:EUD65"/>
    <mergeCell ref="EOE65:EOG65"/>
    <mergeCell ref="EOV65:EOX65"/>
    <mergeCell ref="EPM65:EPO65"/>
    <mergeCell ref="EQD65:EQF65"/>
    <mergeCell ref="EQU65:EQW65"/>
    <mergeCell ref="EKX65:EKZ65"/>
    <mergeCell ref="ELO65:ELQ65"/>
    <mergeCell ref="EMF65:EMH65"/>
    <mergeCell ref="EMW65:EMY65"/>
    <mergeCell ref="ENN65:ENP65"/>
    <mergeCell ref="EHQ65:EHS65"/>
    <mergeCell ref="EIH65:EIJ65"/>
    <mergeCell ref="EIY65:EJA65"/>
    <mergeCell ref="EJP65:EJR65"/>
    <mergeCell ref="EKG65:EKI65"/>
    <mergeCell ref="FEN65:FEP65"/>
    <mergeCell ref="FFE65:FFG65"/>
    <mergeCell ref="FFV65:FFX65"/>
    <mergeCell ref="FGM65:FGO65"/>
    <mergeCell ref="FHD65:FHF65"/>
    <mergeCell ref="FBG65:FBI65"/>
    <mergeCell ref="FBX65:FBZ65"/>
    <mergeCell ref="FCO65:FCQ65"/>
    <mergeCell ref="FDF65:FDH65"/>
    <mergeCell ref="FDW65:FDY65"/>
    <mergeCell ref="EXZ65:EYB65"/>
    <mergeCell ref="EYQ65:EYS65"/>
    <mergeCell ref="EZH65:EZJ65"/>
    <mergeCell ref="EZY65:FAA65"/>
    <mergeCell ref="FAP65:FAR65"/>
    <mergeCell ref="EUS65:EUU65"/>
    <mergeCell ref="EVJ65:EVL65"/>
    <mergeCell ref="EWA65:EWC65"/>
    <mergeCell ref="EWR65:EWT65"/>
    <mergeCell ref="EXI65:EXK65"/>
    <mergeCell ref="FRP65:FRR65"/>
    <mergeCell ref="FSG65:FSI65"/>
    <mergeCell ref="FSX65:FSZ65"/>
    <mergeCell ref="FTO65:FTQ65"/>
    <mergeCell ref="FUF65:FUH65"/>
    <mergeCell ref="FOI65:FOK65"/>
    <mergeCell ref="FOZ65:FPB65"/>
    <mergeCell ref="FPQ65:FPS65"/>
    <mergeCell ref="FQH65:FQJ65"/>
    <mergeCell ref="FQY65:FRA65"/>
    <mergeCell ref="FLB65:FLD65"/>
    <mergeCell ref="FLS65:FLU65"/>
    <mergeCell ref="FMJ65:FML65"/>
    <mergeCell ref="FNA65:FNC65"/>
    <mergeCell ref="FNR65:FNT65"/>
    <mergeCell ref="FHU65:FHW65"/>
    <mergeCell ref="FIL65:FIN65"/>
    <mergeCell ref="FJC65:FJE65"/>
    <mergeCell ref="FJT65:FJV65"/>
    <mergeCell ref="FKK65:FKM65"/>
    <mergeCell ref="GER65:GET65"/>
    <mergeCell ref="GFI65:GFK65"/>
    <mergeCell ref="GFZ65:GGB65"/>
    <mergeCell ref="GGQ65:GGS65"/>
    <mergeCell ref="GHH65:GHJ65"/>
    <mergeCell ref="GBK65:GBM65"/>
    <mergeCell ref="GCB65:GCD65"/>
    <mergeCell ref="GCS65:GCU65"/>
    <mergeCell ref="GDJ65:GDL65"/>
    <mergeCell ref="GEA65:GEC65"/>
    <mergeCell ref="FYD65:FYF65"/>
    <mergeCell ref="FYU65:FYW65"/>
    <mergeCell ref="FZL65:FZN65"/>
    <mergeCell ref="GAC65:GAE65"/>
    <mergeCell ref="GAT65:GAV65"/>
    <mergeCell ref="FUW65:FUY65"/>
    <mergeCell ref="FVN65:FVP65"/>
    <mergeCell ref="FWE65:FWG65"/>
    <mergeCell ref="FWV65:FWX65"/>
    <mergeCell ref="FXM65:FXO65"/>
    <mergeCell ref="GRT65:GRV65"/>
    <mergeCell ref="GSK65:GSM65"/>
    <mergeCell ref="GTB65:GTD65"/>
    <mergeCell ref="GTS65:GTU65"/>
    <mergeCell ref="GUJ65:GUL65"/>
    <mergeCell ref="GOM65:GOO65"/>
    <mergeCell ref="GPD65:GPF65"/>
    <mergeCell ref="GPU65:GPW65"/>
    <mergeCell ref="GQL65:GQN65"/>
    <mergeCell ref="GRC65:GRE65"/>
    <mergeCell ref="GLF65:GLH65"/>
    <mergeCell ref="GLW65:GLY65"/>
    <mergeCell ref="GMN65:GMP65"/>
    <mergeCell ref="GNE65:GNG65"/>
    <mergeCell ref="GNV65:GNX65"/>
    <mergeCell ref="GHY65:GIA65"/>
    <mergeCell ref="GIP65:GIR65"/>
    <mergeCell ref="GJG65:GJI65"/>
    <mergeCell ref="GJX65:GJZ65"/>
    <mergeCell ref="GKO65:GKQ65"/>
    <mergeCell ref="HEV65:HEX65"/>
    <mergeCell ref="HFM65:HFO65"/>
    <mergeCell ref="HGD65:HGF65"/>
    <mergeCell ref="HGU65:HGW65"/>
    <mergeCell ref="HHL65:HHN65"/>
    <mergeCell ref="HBO65:HBQ65"/>
    <mergeCell ref="HCF65:HCH65"/>
    <mergeCell ref="HCW65:HCY65"/>
    <mergeCell ref="HDN65:HDP65"/>
    <mergeCell ref="HEE65:HEG65"/>
    <mergeCell ref="GYH65:GYJ65"/>
    <mergeCell ref="GYY65:GZA65"/>
    <mergeCell ref="GZP65:GZR65"/>
    <mergeCell ref="HAG65:HAI65"/>
    <mergeCell ref="HAX65:HAZ65"/>
    <mergeCell ref="GVA65:GVC65"/>
    <mergeCell ref="GVR65:GVT65"/>
    <mergeCell ref="GWI65:GWK65"/>
    <mergeCell ref="GWZ65:GXB65"/>
    <mergeCell ref="GXQ65:GXS65"/>
    <mergeCell ref="HRX65:HRZ65"/>
    <mergeCell ref="HSO65:HSQ65"/>
    <mergeCell ref="HTF65:HTH65"/>
    <mergeCell ref="HTW65:HTY65"/>
    <mergeCell ref="HUN65:HUP65"/>
    <mergeCell ref="HOQ65:HOS65"/>
    <mergeCell ref="HPH65:HPJ65"/>
    <mergeCell ref="HPY65:HQA65"/>
    <mergeCell ref="HQP65:HQR65"/>
    <mergeCell ref="HRG65:HRI65"/>
    <mergeCell ref="HLJ65:HLL65"/>
    <mergeCell ref="HMA65:HMC65"/>
    <mergeCell ref="HMR65:HMT65"/>
    <mergeCell ref="HNI65:HNK65"/>
    <mergeCell ref="HNZ65:HOB65"/>
    <mergeCell ref="HIC65:HIE65"/>
    <mergeCell ref="HIT65:HIV65"/>
    <mergeCell ref="HJK65:HJM65"/>
    <mergeCell ref="HKB65:HKD65"/>
    <mergeCell ref="HKS65:HKU65"/>
    <mergeCell ref="IEZ65:IFB65"/>
    <mergeCell ref="IFQ65:IFS65"/>
    <mergeCell ref="IGH65:IGJ65"/>
    <mergeCell ref="IGY65:IHA65"/>
    <mergeCell ref="IHP65:IHR65"/>
    <mergeCell ref="IBS65:IBU65"/>
    <mergeCell ref="ICJ65:ICL65"/>
    <mergeCell ref="IDA65:IDC65"/>
    <mergeCell ref="IDR65:IDT65"/>
    <mergeCell ref="IEI65:IEK65"/>
    <mergeCell ref="HYL65:HYN65"/>
    <mergeCell ref="HZC65:HZE65"/>
    <mergeCell ref="HZT65:HZV65"/>
    <mergeCell ref="IAK65:IAM65"/>
    <mergeCell ref="IBB65:IBD65"/>
    <mergeCell ref="HVE65:HVG65"/>
    <mergeCell ref="HVV65:HVX65"/>
    <mergeCell ref="HWM65:HWO65"/>
    <mergeCell ref="HXD65:HXF65"/>
    <mergeCell ref="HXU65:HXW65"/>
    <mergeCell ref="ISB65:ISD65"/>
    <mergeCell ref="ISS65:ISU65"/>
    <mergeCell ref="ITJ65:ITL65"/>
    <mergeCell ref="IUA65:IUC65"/>
    <mergeCell ref="IUR65:IUT65"/>
    <mergeCell ref="IOU65:IOW65"/>
    <mergeCell ref="IPL65:IPN65"/>
    <mergeCell ref="IQC65:IQE65"/>
    <mergeCell ref="IQT65:IQV65"/>
    <mergeCell ref="IRK65:IRM65"/>
    <mergeCell ref="ILN65:ILP65"/>
    <mergeCell ref="IME65:IMG65"/>
    <mergeCell ref="IMV65:IMX65"/>
    <mergeCell ref="INM65:INO65"/>
    <mergeCell ref="IOD65:IOF65"/>
    <mergeCell ref="IIG65:III65"/>
    <mergeCell ref="IIX65:IIZ65"/>
    <mergeCell ref="IJO65:IJQ65"/>
    <mergeCell ref="IKF65:IKH65"/>
    <mergeCell ref="IKW65:IKY65"/>
    <mergeCell ref="JFD65:JFF65"/>
    <mergeCell ref="JFU65:JFW65"/>
    <mergeCell ref="JGL65:JGN65"/>
    <mergeCell ref="JHC65:JHE65"/>
    <mergeCell ref="JHT65:JHV65"/>
    <mergeCell ref="JBW65:JBY65"/>
    <mergeCell ref="JCN65:JCP65"/>
    <mergeCell ref="JDE65:JDG65"/>
    <mergeCell ref="JDV65:JDX65"/>
    <mergeCell ref="JEM65:JEO65"/>
    <mergeCell ref="IYP65:IYR65"/>
    <mergeCell ref="IZG65:IZI65"/>
    <mergeCell ref="IZX65:IZZ65"/>
    <mergeCell ref="JAO65:JAQ65"/>
    <mergeCell ref="JBF65:JBH65"/>
    <mergeCell ref="IVI65:IVK65"/>
    <mergeCell ref="IVZ65:IWB65"/>
    <mergeCell ref="IWQ65:IWS65"/>
    <mergeCell ref="IXH65:IXJ65"/>
    <mergeCell ref="IXY65:IYA65"/>
    <mergeCell ref="JSF65:JSH65"/>
    <mergeCell ref="JSW65:JSY65"/>
    <mergeCell ref="JTN65:JTP65"/>
    <mergeCell ref="JUE65:JUG65"/>
    <mergeCell ref="JUV65:JUX65"/>
    <mergeCell ref="JOY65:JPA65"/>
    <mergeCell ref="JPP65:JPR65"/>
    <mergeCell ref="JQG65:JQI65"/>
    <mergeCell ref="JQX65:JQZ65"/>
    <mergeCell ref="JRO65:JRQ65"/>
    <mergeCell ref="JLR65:JLT65"/>
    <mergeCell ref="JMI65:JMK65"/>
    <mergeCell ref="JMZ65:JNB65"/>
    <mergeCell ref="JNQ65:JNS65"/>
    <mergeCell ref="JOH65:JOJ65"/>
    <mergeCell ref="JIK65:JIM65"/>
    <mergeCell ref="JJB65:JJD65"/>
    <mergeCell ref="JJS65:JJU65"/>
    <mergeCell ref="JKJ65:JKL65"/>
    <mergeCell ref="JLA65:JLC65"/>
    <mergeCell ref="KFH65:KFJ65"/>
    <mergeCell ref="KFY65:KGA65"/>
    <mergeCell ref="KGP65:KGR65"/>
    <mergeCell ref="KHG65:KHI65"/>
    <mergeCell ref="KHX65:KHZ65"/>
    <mergeCell ref="KCA65:KCC65"/>
    <mergeCell ref="KCR65:KCT65"/>
    <mergeCell ref="KDI65:KDK65"/>
    <mergeCell ref="KDZ65:KEB65"/>
    <mergeCell ref="KEQ65:KES65"/>
    <mergeCell ref="JYT65:JYV65"/>
    <mergeCell ref="JZK65:JZM65"/>
    <mergeCell ref="KAB65:KAD65"/>
    <mergeCell ref="KAS65:KAU65"/>
    <mergeCell ref="KBJ65:KBL65"/>
    <mergeCell ref="JVM65:JVO65"/>
    <mergeCell ref="JWD65:JWF65"/>
    <mergeCell ref="JWU65:JWW65"/>
    <mergeCell ref="JXL65:JXN65"/>
    <mergeCell ref="JYC65:JYE65"/>
    <mergeCell ref="KSJ65:KSL65"/>
    <mergeCell ref="KTA65:KTC65"/>
    <mergeCell ref="KTR65:KTT65"/>
    <mergeCell ref="KUI65:KUK65"/>
    <mergeCell ref="KUZ65:KVB65"/>
    <mergeCell ref="KPC65:KPE65"/>
    <mergeCell ref="KPT65:KPV65"/>
    <mergeCell ref="KQK65:KQM65"/>
    <mergeCell ref="KRB65:KRD65"/>
    <mergeCell ref="KRS65:KRU65"/>
    <mergeCell ref="KLV65:KLX65"/>
    <mergeCell ref="KMM65:KMO65"/>
    <mergeCell ref="KND65:KNF65"/>
    <mergeCell ref="KNU65:KNW65"/>
    <mergeCell ref="KOL65:KON65"/>
    <mergeCell ref="KIO65:KIQ65"/>
    <mergeCell ref="KJF65:KJH65"/>
    <mergeCell ref="KJW65:KJY65"/>
    <mergeCell ref="KKN65:KKP65"/>
    <mergeCell ref="KLE65:KLG65"/>
    <mergeCell ref="LFL65:LFN65"/>
    <mergeCell ref="LGC65:LGE65"/>
    <mergeCell ref="LGT65:LGV65"/>
    <mergeCell ref="LHK65:LHM65"/>
    <mergeCell ref="LIB65:LID65"/>
    <mergeCell ref="LCE65:LCG65"/>
    <mergeCell ref="LCV65:LCX65"/>
    <mergeCell ref="LDM65:LDO65"/>
    <mergeCell ref="LED65:LEF65"/>
    <mergeCell ref="LEU65:LEW65"/>
    <mergeCell ref="KYX65:KYZ65"/>
    <mergeCell ref="KZO65:KZQ65"/>
    <mergeCell ref="LAF65:LAH65"/>
    <mergeCell ref="LAW65:LAY65"/>
    <mergeCell ref="LBN65:LBP65"/>
    <mergeCell ref="KVQ65:KVS65"/>
    <mergeCell ref="KWH65:KWJ65"/>
    <mergeCell ref="KWY65:KXA65"/>
    <mergeCell ref="KXP65:KXR65"/>
    <mergeCell ref="KYG65:KYI65"/>
    <mergeCell ref="LSN65:LSP65"/>
    <mergeCell ref="LTE65:LTG65"/>
    <mergeCell ref="LTV65:LTX65"/>
    <mergeCell ref="LUM65:LUO65"/>
    <mergeCell ref="LVD65:LVF65"/>
    <mergeCell ref="LPG65:LPI65"/>
    <mergeCell ref="LPX65:LPZ65"/>
    <mergeCell ref="LQO65:LQQ65"/>
    <mergeCell ref="LRF65:LRH65"/>
    <mergeCell ref="LRW65:LRY65"/>
    <mergeCell ref="LLZ65:LMB65"/>
    <mergeCell ref="LMQ65:LMS65"/>
    <mergeCell ref="LNH65:LNJ65"/>
    <mergeCell ref="LNY65:LOA65"/>
    <mergeCell ref="LOP65:LOR65"/>
    <mergeCell ref="LIS65:LIU65"/>
    <mergeCell ref="LJJ65:LJL65"/>
    <mergeCell ref="LKA65:LKC65"/>
    <mergeCell ref="LKR65:LKT65"/>
    <mergeCell ref="LLI65:LLK65"/>
    <mergeCell ref="MFP65:MFR65"/>
    <mergeCell ref="MGG65:MGI65"/>
    <mergeCell ref="MGX65:MGZ65"/>
    <mergeCell ref="MHO65:MHQ65"/>
    <mergeCell ref="MIF65:MIH65"/>
    <mergeCell ref="MCI65:MCK65"/>
    <mergeCell ref="MCZ65:MDB65"/>
    <mergeCell ref="MDQ65:MDS65"/>
    <mergeCell ref="MEH65:MEJ65"/>
    <mergeCell ref="MEY65:MFA65"/>
    <mergeCell ref="LZB65:LZD65"/>
    <mergeCell ref="LZS65:LZU65"/>
    <mergeCell ref="MAJ65:MAL65"/>
    <mergeCell ref="MBA65:MBC65"/>
    <mergeCell ref="MBR65:MBT65"/>
    <mergeCell ref="LVU65:LVW65"/>
    <mergeCell ref="LWL65:LWN65"/>
    <mergeCell ref="LXC65:LXE65"/>
    <mergeCell ref="LXT65:LXV65"/>
    <mergeCell ref="LYK65:LYM65"/>
    <mergeCell ref="MSR65:MST65"/>
    <mergeCell ref="MTI65:MTK65"/>
    <mergeCell ref="MTZ65:MUB65"/>
    <mergeCell ref="MUQ65:MUS65"/>
    <mergeCell ref="MVH65:MVJ65"/>
    <mergeCell ref="MPK65:MPM65"/>
    <mergeCell ref="MQB65:MQD65"/>
    <mergeCell ref="MQS65:MQU65"/>
    <mergeCell ref="MRJ65:MRL65"/>
    <mergeCell ref="MSA65:MSC65"/>
    <mergeCell ref="MMD65:MMF65"/>
    <mergeCell ref="MMU65:MMW65"/>
    <mergeCell ref="MNL65:MNN65"/>
    <mergeCell ref="MOC65:MOE65"/>
    <mergeCell ref="MOT65:MOV65"/>
    <mergeCell ref="MIW65:MIY65"/>
    <mergeCell ref="MJN65:MJP65"/>
    <mergeCell ref="MKE65:MKG65"/>
    <mergeCell ref="MKV65:MKX65"/>
    <mergeCell ref="MLM65:MLO65"/>
    <mergeCell ref="NFT65:NFV65"/>
    <mergeCell ref="NGK65:NGM65"/>
    <mergeCell ref="NHB65:NHD65"/>
    <mergeCell ref="NHS65:NHU65"/>
    <mergeCell ref="NIJ65:NIL65"/>
    <mergeCell ref="NCM65:NCO65"/>
    <mergeCell ref="NDD65:NDF65"/>
    <mergeCell ref="NDU65:NDW65"/>
    <mergeCell ref="NEL65:NEN65"/>
    <mergeCell ref="NFC65:NFE65"/>
    <mergeCell ref="MZF65:MZH65"/>
    <mergeCell ref="MZW65:MZY65"/>
    <mergeCell ref="NAN65:NAP65"/>
    <mergeCell ref="NBE65:NBG65"/>
    <mergeCell ref="NBV65:NBX65"/>
    <mergeCell ref="MVY65:MWA65"/>
    <mergeCell ref="MWP65:MWR65"/>
    <mergeCell ref="MXG65:MXI65"/>
    <mergeCell ref="MXX65:MXZ65"/>
    <mergeCell ref="MYO65:MYQ65"/>
    <mergeCell ref="NSV65:NSX65"/>
    <mergeCell ref="NTM65:NTO65"/>
    <mergeCell ref="NUD65:NUF65"/>
    <mergeCell ref="NUU65:NUW65"/>
    <mergeCell ref="NVL65:NVN65"/>
    <mergeCell ref="NPO65:NPQ65"/>
    <mergeCell ref="NQF65:NQH65"/>
    <mergeCell ref="NQW65:NQY65"/>
    <mergeCell ref="NRN65:NRP65"/>
    <mergeCell ref="NSE65:NSG65"/>
    <mergeCell ref="NMH65:NMJ65"/>
    <mergeCell ref="NMY65:NNA65"/>
    <mergeCell ref="NNP65:NNR65"/>
    <mergeCell ref="NOG65:NOI65"/>
    <mergeCell ref="NOX65:NOZ65"/>
    <mergeCell ref="NJA65:NJC65"/>
    <mergeCell ref="NJR65:NJT65"/>
    <mergeCell ref="NKI65:NKK65"/>
    <mergeCell ref="NKZ65:NLB65"/>
    <mergeCell ref="NLQ65:NLS65"/>
    <mergeCell ref="OFX65:OFZ65"/>
    <mergeCell ref="OGO65:OGQ65"/>
    <mergeCell ref="OHF65:OHH65"/>
    <mergeCell ref="OHW65:OHY65"/>
    <mergeCell ref="OIN65:OIP65"/>
    <mergeCell ref="OCQ65:OCS65"/>
    <mergeCell ref="ODH65:ODJ65"/>
    <mergeCell ref="ODY65:OEA65"/>
    <mergeCell ref="OEP65:OER65"/>
    <mergeCell ref="OFG65:OFI65"/>
    <mergeCell ref="NZJ65:NZL65"/>
    <mergeCell ref="OAA65:OAC65"/>
    <mergeCell ref="OAR65:OAT65"/>
    <mergeCell ref="OBI65:OBK65"/>
    <mergeCell ref="OBZ65:OCB65"/>
    <mergeCell ref="NWC65:NWE65"/>
    <mergeCell ref="NWT65:NWV65"/>
    <mergeCell ref="NXK65:NXM65"/>
    <mergeCell ref="NYB65:NYD65"/>
    <mergeCell ref="NYS65:NYU65"/>
    <mergeCell ref="OSZ65:OTB65"/>
    <mergeCell ref="OTQ65:OTS65"/>
    <mergeCell ref="OUH65:OUJ65"/>
    <mergeCell ref="OUY65:OVA65"/>
    <mergeCell ref="OVP65:OVR65"/>
    <mergeCell ref="OPS65:OPU65"/>
    <mergeCell ref="OQJ65:OQL65"/>
    <mergeCell ref="ORA65:ORC65"/>
    <mergeCell ref="ORR65:ORT65"/>
    <mergeCell ref="OSI65:OSK65"/>
    <mergeCell ref="OML65:OMN65"/>
    <mergeCell ref="ONC65:ONE65"/>
    <mergeCell ref="ONT65:ONV65"/>
    <mergeCell ref="OOK65:OOM65"/>
    <mergeCell ref="OPB65:OPD65"/>
    <mergeCell ref="OJE65:OJG65"/>
    <mergeCell ref="OJV65:OJX65"/>
    <mergeCell ref="OKM65:OKO65"/>
    <mergeCell ref="OLD65:OLF65"/>
    <mergeCell ref="OLU65:OLW65"/>
    <mergeCell ref="PGB65:PGD65"/>
    <mergeCell ref="PGS65:PGU65"/>
    <mergeCell ref="PHJ65:PHL65"/>
    <mergeCell ref="PIA65:PIC65"/>
    <mergeCell ref="PIR65:PIT65"/>
    <mergeCell ref="PCU65:PCW65"/>
    <mergeCell ref="PDL65:PDN65"/>
    <mergeCell ref="PEC65:PEE65"/>
    <mergeCell ref="PET65:PEV65"/>
    <mergeCell ref="PFK65:PFM65"/>
    <mergeCell ref="OZN65:OZP65"/>
    <mergeCell ref="PAE65:PAG65"/>
    <mergeCell ref="PAV65:PAX65"/>
    <mergeCell ref="PBM65:PBO65"/>
    <mergeCell ref="PCD65:PCF65"/>
    <mergeCell ref="OWG65:OWI65"/>
    <mergeCell ref="OWX65:OWZ65"/>
    <mergeCell ref="OXO65:OXQ65"/>
    <mergeCell ref="OYF65:OYH65"/>
    <mergeCell ref="OYW65:OYY65"/>
    <mergeCell ref="PTD65:PTF65"/>
    <mergeCell ref="PTU65:PTW65"/>
    <mergeCell ref="PUL65:PUN65"/>
    <mergeCell ref="PVC65:PVE65"/>
    <mergeCell ref="PVT65:PVV65"/>
    <mergeCell ref="PPW65:PPY65"/>
    <mergeCell ref="PQN65:PQP65"/>
    <mergeCell ref="PRE65:PRG65"/>
    <mergeCell ref="PRV65:PRX65"/>
    <mergeCell ref="PSM65:PSO65"/>
    <mergeCell ref="PMP65:PMR65"/>
    <mergeCell ref="PNG65:PNI65"/>
    <mergeCell ref="PNX65:PNZ65"/>
    <mergeCell ref="POO65:POQ65"/>
    <mergeCell ref="PPF65:PPH65"/>
    <mergeCell ref="PJI65:PJK65"/>
    <mergeCell ref="PJZ65:PKB65"/>
    <mergeCell ref="PKQ65:PKS65"/>
    <mergeCell ref="PLH65:PLJ65"/>
    <mergeCell ref="PLY65:PMA65"/>
    <mergeCell ref="QGF65:QGH65"/>
    <mergeCell ref="QGW65:QGY65"/>
    <mergeCell ref="QHN65:QHP65"/>
    <mergeCell ref="QIE65:QIG65"/>
    <mergeCell ref="QIV65:QIX65"/>
    <mergeCell ref="QCY65:QDA65"/>
    <mergeCell ref="QDP65:QDR65"/>
    <mergeCell ref="QEG65:QEI65"/>
    <mergeCell ref="QEX65:QEZ65"/>
    <mergeCell ref="QFO65:QFQ65"/>
    <mergeCell ref="PZR65:PZT65"/>
    <mergeCell ref="QAI65:QAK65"/>
    <mergeCell ref="QAZ65:QBB65"/>
    <mergeCell ref="QBQ65:QBS65"/>
    <mergeCell ref="QCH65:QCJ65"/>
    <mergeCell ref="PWK65:PWM65"/>
    <mergeCell ref="PXB65:PXD65"/>
    <mergeCell ref="PXS65:PXU65"/>
    <mergeCell ref="PYJ65:PYL65"/>
    <mergeCell ref="PZA65:PZC65"/>
    <mergeCell ref="QTH65:QTJ65"/>
    <mergeCell ref="QTY65:QUA65"/>
    <mergeCell ref="QUP65:QUR65"/>
    <mergeCell ref="QVG65:QVI65"/>
    <mergeCell ref="QVX65:QVZ65"/>
    <mergeCell ref="QQA65:QQC65"/>
    <mergeCell ref="QQR65:QQT65"/>
    <mergeCell ref="QRI65:QRK65"/>
    <mergeCell ref="QRZ65:QSB65"/>
    <mergeCell ref="QSQ65:QSS65"/>
    <mergeCell ref="QMT65:QMV65"/>
    <mergeCell ref="QNK65:QNM65"/>
    <mergeCell ref="QOB65:QOD65"/>
    <mergeCell ref="QOS65:QOU65"/>
    <mergeCell ref="QPJ65:QPL65"/>
    <mergeCell ref="QJM65:QJO65"/>
    <mergeCell ref="QKD65:QKF65"/>
    <mergeCell ref="QKU65:QKW65"/>
    <mergeCell ref="QLL65:QLN65"/>
    <mergeCell ref="QMC65:QME65"/>
    <mergeCell ref="RGJ65:RGL65"/>
    <mergeCell ref="RHA65:RHC65"/>
    <mergeCell ref="RHR65:RHT65"/>
    <mergeCell ref="RII65:RIK65"/>
    <mergeCell ref="RIZ65:RJB65"/>
    <mergeCell ref="RDC65:RDE65"/>
    <mergeCell ref="RDT65:RDV65"/>
    <mergeCell ref="REK65:REM65"/>
    <mergeCell ref="RFB65:RFD65"/>
    <mergeCell ref="RFS65:RFU65"/>
    <mergeCell ref="QZV65:QZX65"/>
    <mergeCell ref="RAM65:RAO65"/>
    <mergeCell ref="RBD65:RBF65"/>
    <mergeCell ref="RBU65:RBW65"/>
    <mergeCell ref="RCL65:RCN65"/>
    <mergeCell ref="QWO65:QWQ65"/>
    <mergeCell ref="QXF65:QXH65"/>
    <mergeCell ref="QXW65:QXY65"/>
    <mergeCell ref="QYN65:QYP65"/>
    <mergeCell ref="QZE65:QZG65"/>
    <mergeCell ref="RTL65:RTN65"/>
    <mergeCell ref="RUC65:RUE65"/>
    <mergeCell ref="RUT65:RUV65"/>
    <mergeCell ref="RVK65:RVM65"/>
    <mergeCell ref="RWB65:RWD65"/>
    <mergeCell ref="RQE65:RQG65"/>
    <mergeCell ref="RQV65:RQX65"/>
    <mergeCell ref="RRM65:RRO65"/>
    <mergeCell ref="RSD65:RSF65"/>
    <mergeCell ref="RSU65:RSW65"/>
    <mergeCell ref="RMX65:RMZ65"/>
    <mergeCell ref="RNO65:RNQ65"/>
    <mergeCell ref="ROF65:ROH65"/>
    <mergeCell ref="ROW65:ROY65"/>
    <mergeCell ref="RPN65:RPP65"/>
    <mergeCell ref="RJQ65:RJS65"/>
    <mergeCell ref="RKH65:RKJ65"/>
    <mergeCell ref="RKY65:RLA65"/>
    <mergeCell ref="RLP65:RLR65"/>
    <mergeCell ref="RMG65:RMI65"/>
    <mergeCell ref="SGN65:SGP65"/>
    <mergeCell ref="SHE65:SHG65"/>
    <mergeCell ref="SHV65:SHX65"/>
    <mergeCell ref="SIM65:SIO65"/>
    <mergeCell ref="SJD65:SJF65"/>
    <mergeCell ref="SDG65:SDI65"/>
    <mergeCell ref="SDX65:SDZ65"/>
    <mergeCell ref="SEO65:SEQ65"/>
    <mergeCell ref="SFF65:SFH65"/>
    <mergeCell ref="SFW65:SFY65"/>
    <mergeCell ref="RZZ65:SAB65"/>
    <mergeCell ref="SAQ65:SAS65"/>
    <mergeCell ref="SBH65:SBJ65"/>
    <mergeCell ref="SBY65:SCA65"/>
    <mergeCell ref="SCP65:SCR65"/>
    <mergeCell ref="RWS65:RWU65"/>
    <mergeCell ref="RXJ65:RXL65"/>
    <mergeCell ref="RYA65:RYC65"/>
    <mergeCell ref="RYR65:RYT65"/>
    <mergeCell ref="RZI65:RZK65"/>
    <mergeCell ref="STP65:STR65"/>
    <mergeCell ref="SUG65:SUI65"/>
    <mergeCell ref="SUX65:SUZ65"/>
    <mergeCell ref="SVO65:SVQ65"/>
    <mergeCell ref="SWF65:SWH65"/>
    <mergeCell ref="SQI65:SQK65"/>
    <mergeCell ref="SQZ65:SRB65"/>
    <mergeCell ref="SRQ65:SRS65"/>
    <mergeCell ref="SSH65:SSJ65"/>
    <mergeCell ref="SSY65:STA65"/>
    <mergeCell ref="SNB65:SND65"/>
    <mergeCell ref="SNS65:SNU65"/>
    <mergeCell ref="SOJ65:SOL65"/>
    <mergeCell ref="SPA65:SPC65"/>
    <mergeCell ref="SPR65:SPT65"/>
    <mergeCell ref="SJU65:SJW65"/>
    <mergeCell ref="SKL65:SKN65"/>
    <mergeCell ref="SLC65:SLE65"/>
    <mergeCell ref="SLT65:SLV65"/>
    <mergeCell ref="SMK65:SMM65"/>
    <mergeCell ref="TGR65:TGT65"/>
    <mergeCell ref="THI65:THK65"/>
    <mergeCell ref="THZ65:TIB65"/>
    <mergeCell ref="TIQ65:TIS65"/>
    <mergeCell ref="TJH65:TJJ65"/>
    <mergeCell ref="TDK65:TDM65"/>
    <mergeCell ref="TEB65:TED65"/>
    <mergeCell ref="TES65:TEU65"/>
    <mergeCell ref="TFJ65:TFL65"/>
    <mergeCell ref="TGA65:TGC65"/>
    <mergeCell ref="TAD65:TAF65"/>
    <mergeCell ref="TAU65:TAW65"/>
    <mergeCell ref="TBL65:TBN65"/>
    <mergeCell ref="TCC65:TCE65"/>
    <mergeCell ref="TCT65:TCV65"/>
    <mergeCell ref="SWW65:SWY65"/>
    <mergeCell ref="SXN65:SXP65"/>
    <mergeCell ref="SYE65:SYG65"/>
    <mergeCell ref="SYV65:SYX65"/>
    <mergeCell ref="SZM65:SZO65"/>
    <mergeCell ref="TTT65:TTV65"/>
    <mergeCell ref="TUK65:TUM65"/>
    <mergeCell ref="TVB65:TVD65"/>
    <mergeCell ref="TVS65:TVU65"/>
    <mergeCell ref="TWJ65:TWL65"/>
    <mergeCell ref="TQM65:TQO65"/>
    <mergeCell ref="TRD65:TRF65"/>
    <mergeCell ref="TRU65:TRW65"/>
    <mergeCell ref="TSL65:TSN65"/>
    <mergeCell ref="TTC65:TTE65"/>
    <mergeCell ref="TNF65:TNH65"/>
    <mergeCell ref="TNW65:TNY65"/>
    <mergeCell ref="TON65:TOP65"/>
    <mergeCell ref="TPE65:TPG65"/>
    <mergeCell ref="TPV65:TPX65"/>
    <mergeCell ref="TJY65:TKA65"/>
    <mergeCell ref="TKP65:TKR65"/>
    <mergeCell ref="TLG65:TLI65"/>
    <mergeCell ref="TLX65:TLZ65"/>
    <mergeCell ref="TMO65:TMQ65"/>
    <mergeCell ref="UGV65:UGX65"/>
    <mergeCell ref="UHM65:UHO65"/>
    <mergeCell ref="UID65:UIF65"/>
    <mergeCell ref="UIU65:UIW65"/>
    <mergeCell ref="UJL65:UJN65"/>
    <mergeCell ref="UDO65:UDQ65"/>
    <mergeCell ref="UEF65:UEH65"/>
    <mergeCell ref="UEW65:UEY65"/>
    <mergeCell ref="UFN65:UFP65"/>
    <mergeCell ref="UGE65:UGG65"/>
    <mergeCell ref="UAH65:UAJ65"/>
    <mergeCell ref="UAY65:UBA65"/>
    <mergeCell ref="UBP65:UBR65"/>
    <mergeCell ref="UCG65:UCI65"/>
    <mergeCell ref="UCX65:UCZ65"/>
    <mergeCell ref="TXA65:TXC65"/>
    <mergeCell ref="TXR65:TXT65"/>
    <mergeCell ref="TYI65:TYK65"/>
    <mergeCell ref="TYZ65:TZB65"/>
    <mergeCell ref="TZQ65:TZS65"/>
    <mergeCell ref="UTX65:UTZ65"/>
    <mergeCell ref="UUO65:UUQ65"/>
    <mergeCell ref="UVF65:UVH65"/>
    <mergeCell ref="UVW65:UVY65"/>
    <mergeCell ref="UWN65:UWP65"/>
    <mergeCell ref="UQQ65:UQS65"/>
    <mergeCell ref="URH65:URJ65"/>
    <mergeCell ref="URY65:USA65"/>
    <mergeCell ref="USP65:USR65"/>
    <mergeCell ref="UTG65:UTI65"/>
    <mergeCell ref="UNJ65:UNL65"/>
    <mergeCell ref="UOA65:UOC65"/>
    <mergeCell ref="UOR65:UOT65"/>
    <mergeCell ref="UPI65:UPK65"/>
    <mergeCell ref="UPZ65:UQB65"/>
    <mergeCell ref="UKC65:UKE65"/>
    <mergeCell ref="UKT65:UKV65"/>
    <mergeCell ref="ULK65:ULM65"/>
    <mergeCell ref="UMB65:UMD65"/>
    <mergeCell ref="UMS65:UMU65"/>
    <mergeCell ref="VGZ65:VHB65"/>
    <mergeCell ref="VHQ65:VHS65"/>
    <mergeCell ref="VIH65:VIJ65"/>
    <mergeCell ref="VIY65:VJA65"/>
    <mergeCell ref="VJP65:VJR65"/>
    <mergeCell ref="VDS65:VDU65"/>
    <mergeCell ref="VEJ65:VEL65"/>
    <mergeCell ref="VFA65:VFC65"/>
    <mergeCell ref="VFR65:VFT65"/>
    <mergeCell ref="VGI65:VGK65"/>
    <mergeCell ref="VAL65:VAN65"/>
    <mergeCell ref="VBC65:VBE65"/>
    <mergeCell ref="VBT65:VBV65"/>
    <mergeCell ref="VCK65:VCM65"/>
    <mergeCell ref="VDB65:VDD65"/>
    <mergeCell ref="UXE65:UXG65"/>
    <mergeCell ref="UXV65:UXX65"/>
    <mergeCell ref="UYM65:UYO65"/>
    <mergeCell ref="UZD65:UZF65"/>
    <mergeCell ref="UZU65:UZW65"/>
    <mergeCell ref="VUB65:VUD65"/>
    <mergeCell ref="VUS65:VUU65"/>
    <mergeCell ref="VVJ65:VVL65"/>
    <mergeCell ref="VWA65:VWC65"/>
    <mergeCell ref="VWR65:VWT65"/>
    <mergeCell ref="VQU65:VQW65"/>
    <mergeCell ref="VRL65:VRN65"/>
    <mergeCell ref="VSC65:VSE65"/>
    <mergeCell ref="VST65:VSV65"/>
    <mergeCell ref="VTK65:VTM65"/>
    <mergeCell ref="VNN65:VNP65"/>
    <mergeCell ref="VOE65:VOG65"/>
    <mergeCell ref="VOV65:VOX65"/>
    <mergeCell ref="VPM65:VPO65"/>
    <mergeCell ref="VQD65:VQF65"/>
    <mergeCell ref="VKG65:VKI65"/>
    <mergeCell ref="VKX65:VKZ65"/>
    <mergeCell ref="VLO65:VLQ65"/>
    <mergeCell ref="VMF65:VMH65"/>
    <mergeCell ref="VMW65:VMY65"/>
    <mergeCell ref="WHD65:WHF65"/>
    <mergeCell ref="WHU65:WHW65"/>
    <mergeCell ref="WIL65:WIN65"/>
    <mergeCell ref="WJC65:WJE65"/>
    <mergeCell ref="WJT65:WJV65"/>
    <mergeCell ref="WDW65:WDY65"/>
    <mergeCell ref="WEN65:WEP65"/>
    <mergeCell ref="WFE65:WFG65"/>
    <mergeCell ref="WFV65:WFX65"/>
    <mergeCell ref="WGM65:WGO65"/>
    <mergeCell ref="WAP65:WAR65"/>
    <mergeCell ref="WBG65:WBI65"/>
    <mergeCell ref="WBX65:WBZ65"/>
    <mergeCell ref="WCO65:WCQ65"/>
    <mergeCell ref="WDF65:WDH65"/>
    <mergeCell ref="VXI65:VXK65"/>
    <mergeCell ref="VXZ65:VYB65"/>
    <mergeCell ref="VYQ65:VYS65"/>
    <mergeCell ref="VZH65:VZJ65"/>
    <mergeCell ref="VZY65:WAA65"/>
    <mergeCell ref="WUW65:WUY65"/>
    <mergeCell ref="WVN65:WVP65"/>
    <mergeCell ref="WWE65:WWG65"/>
    <mergeCell ref="WWV65:WWX65"/>
    <mergeCell ref="WQY65:WRA65"/>
    <mergeCell ref="WRP65:WRR65"/>
    <mergeCell ref="WSG65:WSI65"/>
    <mergeCell ref="WSX65:WSZ65"/>
    <mergeCell ref="WTO65:WTQ65"/>
    <mergeCell ref="WNR65:WNT65"/>
    <mergeCell ref="WOI65:WOK65"/>
    <mergeCell ref="WOZ65:WPB65"/>
    <mergeCell ref="WPQ65:WPS65"/>
    <mergeCell ref="WQH65:WQJ65"/>
    <mergeCell ref="WKK65:WKM65"/>
    <mergeCell ref="WLB65:WLD65"/>
    <mergeCell ref="WLS65:WLU65"/>
    <mergeCell ref="WMJ65:WML65"/>
    <mergeCell ref="WNA65:WNC65"/>
    <mergeCell ref="IE67:IG67"/>
    <mergeCell ref="IV67:IX67"/>
    <mergeCell ref="JM67:JO67"/>
    <mergeCell ref="KD67:KF67"/>
    <mergeCell ref="KU67:KW67"/>
    <mergeCell ref="XEA65:XEC65"/>
    <mergeCell ref="XER65:XET65"/>
    <mergeCell ref="A67:C67"/>
    <mergeCell ref="R67:T67"/>
    <mergeCell ref="AI67:AK67"/>
    <mergeCell ref="AZ67:BB67"/>
    <mergeCell ref="BQ67:BS67"/>
    <mergeCell ref="CH67:CJ67"/>
    <mergeCell ref="CY67:DA67"/>
    <mergeCell ref="DP67:DR67"/>
    <mergeCell ref="EG67:EI67"/>
    <mergeCell ref="EX67:EZ67"/>
    <mergeCell ref="FO67:FQ67"/>
    <mergeCell ref="GF67:GH67"/>
    <mergeCell ref="GW67:GY67"/>
    <mergeCell ref="HN67:HP67"/>
    <mergeCell ref="XAT65:XAV65"/>
    <mergeCell ref="XBK65:XBM65"/>
    <mergeCell ref="XCB65:XCD65"/>
    <mergeCell ref="XCS65:XCU65"/>
    <mergeCell ref="XDJ65:XDL65"/>
    <mergeCell ref="WXM65:WXO65"/>
    <mergeCell ref="WYD65:WYF65"/>
    <mergeCell ref="WYU65:WYW65"/>
    <mergeCell ref="WZL65:WZN65"/>
    <mergeCell ref="XAC65:XAE65"/>
    <mergeCell ref="WUF65:WUH65"/>
    <mergeCell ref="VG67:VI67"/>
    <mergeCell ref="VX67:VZ67"/>
    <mergeCell ref="WO67:WQ67"/>
    <mergeCell ref="XF67:XH67"/>
    <mergeCell ref="XW67:XY67"/>
    <mergeCell ref="RZ67:SB67"/>
    <mergeCell ref="SQ67:SS67"/>
    <mergeCell ref="TH67:TJ67"/>
    <mergeCell ref="TY67:UA67"/>
    <mergeCell ref="UP67:UR67"/>
    <mergeCell ref="OS67:OU67"/>
    <mergeCell ref="PJ67:PL67"/>
    <mergeCell ref="QA67:QC67"/>
    <mergeCell ref="QR67:QT67"/>
    <mergeCell ref="RI67:RK67"/>
    <mergeCell ref="LL67:LN67"/>
    <mergeCell ref="MC67:ME67"/>
    <mergeCell ref="MT67:MV67"/>
    <mergeCell ref="NK67:NM67"/>
    <mergeCell ref="OB67:OD67"/>
    <mergeCell ref="AII67:AIK67"/>
    <mergeCell ref="AIZ67:AJB67"/>
    <mergeCell ref="AJQ67:AJS67"/>
    <mergeCell ref="AKH67:AKJ67"/>
    <mergeCell ref="AKY67:ALA67"/>
    <mergeCell ref="AFB67:AFD67"/>
    <mergeCell ref="AFS67:AFU67"/>
    <mergeCell ref="AGJ67:AGL67"/>
    <mergeCell ref="AHA67:AHC67"/>
    <mergeCell ref="AHR67:AHT67"/>
    <mergeCell ref="ABU67:ABW67"/>
    <mergeCell ref="ACL67:ACN67"/>
    <mergeCell ref="ADC67:ADE67"/>
    <mergeCell ref="ADT67:ADV67"/>
    <mergeCell ref="AEK67:AEM67"/>
    <mergeCell ref="YN67:YP67"/>
    <mergeCell ref="ZE67:ZG67"/>
    <mergeCell ref="ZV67:ZX67"/>
    <mergeCell ref="AAM67:AAO67"/>
    <mergeCell ref="ABD67:ABF67"/>
    <mergeCell ref="AVK67:AVM67"/>
    <mergeCell ref="AWB67:AWD67"/>
    <mergeCell ref="AWS67:AWU67"/>
    <mergeCell ref="AXJ67:AXL67"/>
    <mergeCell ref="AYA67:AYC67"/>
    <mergeCell ref="ASD67:ASF67"/>
    <mergeCell ref="ASU67:ASW67"/>
    <mergeCell ref="ATL67:ATN67"/>
    <mergeCell ref="AUC67:AUE67"/>
    <mergeCell ref="AUT67:AUV67"/>
    <mergeCell ref="AOW67:AOY67"/>
    <mergeCell ref="APN67:APP67"/>
    <mergeCell ref="AQE67:AQG67"/>
    <mergeCell ref="AQV67:AQX67"/>
    <mergeCell ref="ARM67:ARO67"/>
    <mergeCell ref="ALP67:ALR67"/>
    <mergeCell ref="AMG67:AMI67"/>
    <mergeCell ref="AMX67:AMZ67"/>
    <mergeCell ref="ANO67:ANQ67"/>
    <mergeCell ref="AOF67:AOH67"/>
    <mergeCell ref="BIM67:BIO67"/>
    <mergeCell ref="BJD67:BJF67"/>
    <mergeCell ref="BJU67:BJW67"/>
    <mergeCell ref="BKL67:BKN67"/>
    <mergeCell ref="BLC67:BLE67"/>
    <mergeCell ref="BFF67:BFH67"/>
    <mergeCell ref="BFW67:BFY67"/>
    <mergeCell ref="BGN67:BGP67"/>
    <mergeCell ref="BHE67:BHG67"/>
    <mergeCell ref="BHV67:BHX67"/>
    <mergeCell ref="BBY67:BCA67"/>
    <mergeCell ref="BCP67:BCR67"/>
    <mergeCell ref="BDG67:BDI67"/>
    <mergeCell ref="BDX67:BDZ67"/>
    <mergeCell ref="BEO67:BEQ67"/>
    <mergeCell ref="AYR67:AYT67"/>
    <mergeCell ref="AZI67:AZK67"/>
    <mergeCell ref="AZZ67:BAB67"/>
    <mergeCell ref="BAQ67:BAS67"/>
    <mergeCell ref="BBH67:BBJ67"/>
    <mergeCell ref="BVO67:BVQ67"/>
    <mergeCell ref="BWF67:BWH67"/>
    <mergeCell ref="BWW67:BWY67"/>
    <mergeCell ref="BXN67:BXP67"/>
    <mergeCell ref="BYE67:BYG67"/>
    <mergeCell ref="BSH67:BSJ67"/>
    <mergeCell ref="BSY67:BTA67"/>
    <mergeCell ref="BTP67:BTR67"/>
    <mergeCell ref="BUG67:BUI67"/>
    <mergeCell ref="BUX67:BUZ67"/>
    <mergeCell ref="BPA67:BPC67"/>
    <mergeCell ref="BPR67:BPT67"/>
    <mergeCell ref="BQI67:BQK67"/>
    <mergeCell ref="BQZ67:BRB67"/>
    <mergeCell ref="BRQ67:BRS67"/>
    <mergeCell ref="BLT67:BLV67"/>
    <mergeCell ref="BMK67:BMM67"/>
    <mergeCell ref="BNB67:BND67"/>
    <mergeCell ref="BNS67:BNU67"/>
    <mergeCell ref="BOJ67:BOL67"/>
    <mergeCell ref="CIQ67:CIS67"/>
    <mergeCell ref="CJH67:CJJ67"/>
    <mergeCell ref="CJY67:CKA67"/>
    <mergeCell ref="CKP67:CKR67"/>
    <mergeCell ref="CLG67:CLI67"/>
    <mergeCell ref="CFJ67:CFL67"/>
    <mergeCell ref="CGA67:CGC67"/>
    <mergeCell ref="CGR67:CGT67"/>
    <mergeCell ref="CHI67:CHK67"/>
    <mergeCell ref="CHZ67:CIB67"/>
    <mergeCell ref="CCC67:CCE67"/>
    <mergeCell ref="CCT67:CCV67"/>
    <mergeCell ref="CDK67:CDM67"/>
    <mergeCell ref="CEB67:CED67"/>
    <mergeCell ref="CES67:CEU67"/>
    <mergeCell ref="BYV67:BYX67"/>
    <mergeCell ref="BZM67:BZO67"/>
    <mergeCell ref="CAD67:CAF67"/>
    <mergeCell ref="CAU67:CAW67"/>
    <mergeCell ref="CBL67:CBN67"/>
    <mergeCell ref="CVS67:CVU67"/>
    <mergeCell ref="CWJ67:CWL67"/>
    <mergeCell ref="CXA67:CXC67"/>
    <mergeCell ref="CXR67:CXT67"/>
    <mergeCell ref="CYI67:CYK67"/>
    <mergeCell ref="CSL67:CSN67"/>
    <mergeCell ref="CTC67:CTE67"/>
    <mergeCell ref="CTT67:CTV67"/>
    <mergeCell ref="CUK67:CUM67"/>
    <mergeCell ref="CVB67:CVD67"/>
    <mergeCell ref="CPE67:CPG67"/>
    <mergeCell ref="CPV67:CPX67"/>
    <mergeCell ref="CQM67:CQO67"/>
    <mergeCell ref="CRD67:CRF67"/>
    <mergeCell ref="CRU67:CRW67"/>
    <mergeCell ref="CLX67:CLZ67"/>
    <mergeCell ref="CMO67:CMQ67"/>
    <mergeCell ref="CNF67:CNH67"/>
    <mergeCell ref="CNW67:CNY67"/>
    <mergeCell ref="CON67:COP67"/>
    <mergeCell ref="DIU67:DIW67"/>
    <mergeCell ref="DJL67:DJN67"/>
    <mergeCell ref="DKC67:DKE67"/>
    <mergeCell ref="DKT67:DKV67"/>
    <mergeCell ref="DLK67:DLM67"/>
    <mergeCell ref="DFN67:DFP67"/>
    <mergeCell ref="DGE67:DGG67"/>
    <mergeCell ref="DGV67:DGX67"/>
    <mergeCell ref="DHM67:DHO67"/>
    <mergeCell ref="DID67:DIF67"/>
    <mergeCell ref="DCG67:DCI67"/>
    <mergeCell ref="DCX67:DCZ67"/>
    <mergeCell ref="DDO67:DDQ67"/>
    <mergeCell ref="DEF67:DEH67"/>
    <mergeCell ref="DEW67:DEY67"/>
    <mergeCell ref="CYZ67:CZB67"/>
    <mergeCell ref="CZQ67:CZS67"/>
    <mergeCell ref="DAH67:DAJ67"/>
    <mergeCell ref="DAY67:DBA67"/>
    <mergeCell ref="DBP67:DBR67"/>
    <mergeCell ref="DVW67:DVY67"/>
    <mergeCell ref="DWN67:DWP67"/>
    <mergeCell ref="DXE67:DXG67"/>
    <mergeCell ref="DXV67:DXX67"/>
    <mergeCell ref="DYM67:DYO67"/>
    <mergeCell ref="DSP67:DSR67"/>
    <mergeCell ref="DTG67:DTI67"/>
    <mergeCell ref="DTX67:DTZ67"/>
    <mergeCell ref="DUO67:DUQ67"/>
    <mergeCell ref="DVF67:DVH67"/>
    <mergeCell ref="DPI67:DPK67"/>
    <mergeCell ref="DPZ67:DQB67"/>
    <mergeCell ref="DQQ67:DQS67"/>
    <mergeCell ref="DRH67:DRJ67"/>
    <mergeCell ref="DRY67:DSA67"/>
    <mergeCell ref="DMB67:DMD67"/>
    <mergeCell ref="DMS67:DMU67"/>
    <mergeCell ref="DNJ67:DNL67"/>
    <mergeCell ref="DOA67:DOC67"/>
    <mergeCell ref="DOR67:DOT67"/>
    <mergeCell ref="EIY67:EJA67"/>
    <mergeCell ref="EJP67:EJR67"/>
    <mergeCell ref="EKG67:EKI67"/>
    <mergeCell ref="EKX67:EKZ67"/>
    <mergeCell ref="ELO67:ELQ67"/>
    <mergeCell ref="EFR67:EFT67"/>
    <mergeCell ref="EGI67:EGK67"/>
    <mergeCell ref="EGZ67:EHB67"/>
    <mergeCell ref="EHQ67:EHS67"/>
    <mergeCell ref="EIH67:EIJ67"/>
    <mergeCell ref="ECK67:ECM67"/>
    <mergeCell ref="EDB67:EDD67"/>
    <mergeCell ref="EDS67:EDU67"/>
    <mergeCell ref="EEJ67:EEL67"/>
    <mergeCell ref="EFA67:EFC67"/>
    <mergeCell ref="DZD67:DZF67"/>
    <mergeCell ref="DZU67:DZW67"/>
    <mergeCell ref="EAL67:EAN67"/>
    <mergeCell ref="EBC67:EBE67"/>
    <mergeCell ref="EBT67:EBV67"/>
    <mergeCell ref="EWA67:EWC67"/>
    <mergeCell ref="EWR67:EWT67"/>
    <mergeCell ref="EXI67:EXK67"/>
    <mergeCell ref="EXZ67:EYB67"/>
    <mergeCell ref="EYQ67:EYS67"/>
    <mergeCell ref="EST67:ESV67"/>
    <mergeCell ref="ETK67:ETM67"/>
    <mergeCell ref="EUB67:EUD67"/>
    <mergeCell ref="EUS67:EUU67"/>
    <mergeCell ref="EVJ67:EVL67"/>
    <mergeCell ref="EPM67:EPO67"/>
    <mergeCell ref="EQD67:EQF67"/>
    <mergeCell ref="EQU67:EQW67"/>
    <mergeCell ref="ERL67:ERN67"/>
    <mergeCell ref="ESC67:ESE67"/>
    <mergeCell ref="EMF67:EMH67"/>
    <mergeCell ref="EMW67:EMY67"/>
    <mergeCell ref="ENN67:ENP67"/>
    <mergeCell ref="EOE67:EOG67"/>
    <mergeCell ref="EOV67:EOX67"/>
    <mergeCell ref="FJC67:FJE67"/>
    <mergeCell ref="FJT67:FJV67"/>
    <mergeCell ref="FKK67:FKM67"/>
    <mergeCell ref="FLB67:FLD67"/>
    <mergeCell ref="FLS67:FLU67"/>
    <mergeCell ref="FFV67:FFX67"/>
    <mergeCell ref="FGM67:FGO67"/>
    <mergeCell ref="FHD67:FHF67"/>
    <mergeCell ref="FHU67:FHW67"/>
    <mergeCell ref="FIL67:FIN67"/>
    <mergeCell ref="FCO67:FCQ67"/>
    <mergeCell ref="FDF67:FDH67"/>
    <mergeCell ref="FDW67:FDY67"/>
    <mergeCell ref="FEN67:FEP67"/>
    <mergeCell ref="FFE67:FFG67"/>
    <mergeCell ref="EZH67:EZJ67"/>
    <mergeCell ref="EZY67:FAA67"/>
    <mergeCell ref="FAP67:FAR67"/>
    <mergeCell ref="FBG67:FBI67"/>
    <mergeCell ref="FBX67:FBZ67"/>
    <mergeCell ref="FWE67:FWG67"/>
    <mergeCell ref="FWV67:FWX67"/>
    <mergeCell ref="FXM67:FXO67"/>
    <mergeCell ref="FYD67:FYF67"/>
    <mergeCell ref="FYU67:FYW67"/>
    <mergeCell ref="FSX67:FSZ67"/>
    <mergeCell ref="FTO67:FTQ67"/>
    <mergeCell ref="FUF67:FUH67"/>
    <mergeCell ref="FUW67:FUY67"/>
    <mergeCell ref="FVN67:FVP67"/>
    <mergeCell ref="FPQ67:FPS67"/>
    <mergeCell ref="FQH67:FQJ67"/>
    <mergeCell ref="FQY67:FRA67"/>
    <mergeCell ref="FRP67:FRR67"/>
    <mergeCell ref="FSG67:FSI67"/>
    <mergeCell ref="FMJ67:FML67"/>
    <mergeCell ref="FNA67:FNC67"/>
    <mergeCell ref="FNR67:FNT67"/>
    <mergeCell ref="FOI67:FOK67"/>
    <mergeCell ref="FOZ67:FPB67"/>
    <mergeCell ref="GJG67:GJI67"/>
    <mergeCell ref="GJX67:GJZ67"/>
    <mergeCell ref="GKO67:GKQ67"/>
    <mergeCell ref="GLF67:GLH67"/>
    <mergeCell ref="GLW67:GLY67"/>
    <mergeCell ref="GFZ67:GGB67"/>
    <mergeCell ref="GGQ67:GGS67"/>
    <mergeCell ref="GHH67:GHJ67"/>
    <mergeCell ref="GHY67:GIA67"/>
    <mergeCell ref="GIP67:GIR67"/>
    <mergeCell ref="GCS67:GCU67"/>
    <mergeCell ref="GDJ67:GDL67"/>
    <mergeCell ref="GEA67:GEC67"/>
    <mergeCell ref="GER67:GET67"/>
    <mergeCell ref="GFI67:GFK67"/>
    <mergeCell ref="FZL67:FZN67"/>
    <mergeCell ref="GAC67:GAE67"/>
    <mergeCell ref="GAT67:GAV67"/>
    <mergeCell ref="GBK67:GBM67"/>
    <mergeCell ref="GCB67:GCD67"/>
    <mergeCell ref="GWI67:GWK67"/>
    <mergeCell ref="GWZ67:GXB67"/>
    <mergeCell ref="GXQ67:GXS67"/>
    <mergeCell ref="GYH67:GYJ67"/>
    <mergeCell ref="GYY67:GZA67"/>
    <mergeCell ref="GTB67:GTD67"/>
    <mergeCell ref="GTS67:GTU67"/>
    <mergeCell ref="GUJ67:GUL67"/>
    <mergeCell ref="GVA67:GVC67"/>
    <mergeCell ref="GVR67:GVT67"/>
    <mergeCell ref="GPU67:GPW67"/>
    <mergeCell ref="GQL67:GQN67"/>
    <mergeCell ref="GRC67:GRE67"/>
    <mergeCell ref="GRT67:GRV67"/>
    <mergeCell ref="GSK67:GSM67"/>
    <mergeCell ref="GMN67:GMP67"/>
    <mergeCell ref="GNE67:GNG67"/>
    <mergeCell ref="GNV67:GNX67"/>
    <mergeCell ref="GOM67:GOO67"/>
    <mergeCell ref="GPD67:GPF67"/>
    <mergeCell ref="HJK67:HJM67"/>
    <mergeCell ref="HKB67:HKD67"/>
    <mergeCell ref="HKS67:HKU67"/>
    <mergeCell ref="HLJ67:HLL67"/>
    <mergeCell ref="HMA67:HMC67"/>
    <mergeCell ref="HGD67:HGF67"/>
    <mergeCell ref="HGU67:HGW67"/>
    <mergeCell ref="HHL67:HHN67"/>
    <mergeCell ref="HIC67:HIE67"/>
    <mergeCell ref="HIT67:HIV67"/>
    <mergeCell ref="HCW67:HCY67"/>
    <mergeCell ref="HDN67:HDP67"/>
    <mergeCell ref="HEE67:HEG67"/>
    <mergeCell ref="HEV67:HEX67"/>
    <mergeCell ref="HFM67:HFO67"/>
    <mergeCell ref="GZP67:GZR67"/>
    <mergeCell ref="HAG67:HAI67"/>
    <mergeCell ref="HAX67:HAZ67"/>
    <mergeCell ref="HBO67:HBQ67"/>
    <mergeCell ref="HCF67:HCH67"/>
    <mergeCell ref="HWM67:HWO67"/>
    <mergeCell ref="HXD67:HXF67"/>
    <mergeCell ref="HXU67:HXW67"/>
    <mergeCell ref="HYL67:HYN67"/>
    <mergeCell ref="HZC67:HZE67"/>
    <mergeCell ref="HTF67:HTH67"/>
    <mergeCell ref="HTW67:HTY67"/>
    <mergeCell ref="HUN67:HUP67"/>
    <mergeCell ref="HVE67:HVG67"/>
    <mergeCell ref="HVV67:HVX67"/>
    <mergeCell ref="HPY67:HQA67"/>
    <mergeCell ref="HQP67:HQR67"/>
    <mergeCell ref="HRG67:HRI67"/>
    <mergeCell ref="HRX67:HRZ67"/>
    <mergeCell ref="HSO67:HSQ67"/>
    <mergeCell ref="HMR67:HMT67"/>
    <mergeCell ref="HNI67:HNK67"/>
    <mergeCell ref="HNZ67:HOB67"/>
    <mergeCell ref="HOQ67:HOS67"/>
    <mergeCell ref="HPH67:HPJ67"/>
    <mergeCell ref="IJO67:IJQ67"/>
    <mergeCell ref="IKF67:IKH67"/>
    <mergeCell ref="IKW67:IKY67"/>
    <mergeCell ref="ILN67:ILP67"/>
    <mergeCell ref="IME67:IMG67"/>
    <mergeCell ref="IGH67:IGJ67"/>
    <mergeCell ref="IGY67:IHA67"/>
    <mergeCell ref="IHP67:IHR67"/>
    <mergeCell ref="IIG67:III67"/>
    <mergeCell ref="IIX67:IIZ67"/>
    <mergeCell ref="IDA67:IDC67"/>
    <mergeCell ref="IDR67:IDT67"/>
    <mergeCell ref="IEI67:IEK67"/>
    <mergeCell ref="IEZ67:IFB67"/>
    <mergeCell ref="IFQ67:IFS67"/>
    <mergeCell ref="HZT67:HZV67"/>
    <mergeCell ref="IAK67:IAM67"/>
    <mergeCell ref="IBB67:IBD67"/>
    <mergeCell ref="IBS67:IBU67"/>
    <mergeCell ref="ICJ67:ICL67"/>
    <mergeCell ref="IWQ67:IWS67"/>
    <mergeCell ref="IXH67:IXJ67"/>
    <mergeCell ref="IXY67:IYA67"/>
    <mergeCell ref="IYP67:IYR67"/>
    <mergeCell ref="IZG67:IZI67"/>
    <mergeCell ref="ITJ67:ITL67"/>
    <mergeCell ref="IUA67:IUC67"/>
    <mergeCell ref="IUR67:IUT67"/>
    <mergeCell ref="IVI67:IVK67"/>
    <mergeCell ref="IVZ67:IWB67"/>
    <mergeCell ref="IQC67:IQE67"/>
    <mergeCell ref="IQT67:IQV67"/>
    <mergeCell ref="IRK67:IRM67"/>
    <mergeCell ref="ISB67:ISD67"/>
    <mergeCell ref="ISS67:ISU67"/>
    <mergeCell ref="IMV67:IMX67"/>
    <mergeCell ref="INM67:INO67"/>
    <mergeCell ref="IOD67:IOF67"/>
    <mergeCell ref="IOU67:IOW67"/>
    <mergeCell ref="IPL67:IPN67"/>
    <mergeCell ref="JJS67:JJU67"/>
    <mergeCell ref="JKJ67:JKL67"/>
    <mergeCell ref="JLA67:JLC67"/>
    <mergeCell ref="JLR67:JLT67"/>
    <mergeCell ref="JMI67:JMK67"/>
    <mergeCell ref="JGL67:JGN67"/>
    <mergeCell ref="JHC67:JHE67"/>
    <mergeCell ref="JHT67:JHV67"/>
    <mergeCell ref="JIK67:JIM67"/>
    <mergeCell ref="JJB67:JJD67"/>
    <mergeCell ref="JDE67:JDG67"/>
    <mergeCell ref="JDV67:JDX67"/>
    <mergeCell ref="JEM67:JEO67"/>
    <mergeCell ref="JFD67:JFF67"/>
    <mergeCell ref="JFU67:JFW67"/>
    <mergeCell ref="IZX67:IZZ67"/>
    <mergeCell ref="JAO67:JAQ67"/>
    <mergeCell ref="JBF67:JBH67"/>
    <mergeCell ref="JBW67:JBY67"/>
    <mergeCell ref="JCN67:JCP67"/>
    <mergeCell ref="JWU67:JWW67"/>
    <mergeCell ref="JXL67:JXN67"/>
    <mergeCell ref="JYC67:JYE67"/>
    <mergeCell ref="JYT67:JYV67"/>
    <mergeCell ref="JZK67:JZM67"/>
    <mergeCell ref="JTN67:JTP67"/>
    <mergeCell ref="JUE67:JUG67"/>
    <mergeCell ref="JUV67:JUX67"/>
    <mergeCell ref="JVM67:JVO67"/>
    <mergeCell ref="JWD67:JWF67"/>
    <mergeCell ref="JQG67:JQI67"/>
    <mergeCell ref="JQX67:JQZ67"/>
    <mergeCell ref="JRO67:JRQ67"/>
    <mergeCell ref="JSF67:JSH67"/>
    <mergeCell ref="JSW67:JSY67"/>
    <mergeCell ref="JMZ67:JNB67"/>
    <mergeCell ref="JNQ67:JNS67"/>
    <mergeCell ref="JOH67:JOJ67"/>
    <mergeCell ref="JOY67:JPA67"/>
    <mergeCell ref="JPP67:JPR67"/>
    <mergeCell ref="KJW67:KJY67"/>
    <mergeCell ref="KKN67:KKP67"/>
    <mergeCell ref="KLE67:KLG67"/>
    <mergeCell ref="KLV67:KLX67"/>
    <mergeCell ref="KMM67:KMO67"/>
    <mergeCell ref="KGP67:KGR67"/>
    <mergeCell ref="KHG67:KHI67"/>
    <mergeCell ref="KHX67:KHZ67"/>
    <mergeCell ref="KIO67:KIQ67"/>
    <mergeCell ref="KJF67:KJH67"/>
    <mergeCell ref="KDI67:KDK67"/>
    <mergeCell ref="KDZ67:KEB67"/>
    <mergeCell ref="KEQ67:KES67"/>
    <mergeCell ref="KFH67:KFJ67"/>
    <mergeCell ref="KFY67:KGA67"/>
    <mergeCell ref="KAB67:KAD67"/>
    <mergeCell ref="KAS67:KAU67"/>
    <mergeCell ref="KBJ67:KBL67"/>
    <mergeCell ref="KCA67:KCC67"/>
    <mergeCell ref="KCR67:KCT67"/>
    <mergeCell ref="KWY67:KXA67"/>
    <mergeCell ref="KXP67:KXR67"/>
    <mergeCell ref="KYG67:KYI67"/>
    <mergeCell ref="KYX67:KYZ67"/>
    <mergeCell ref="KZO67:KZQ67"/>
    <mergeCell ref="KTR67:KTT67"/>
    <mergeCell ref="KUI67:KUK67"/>
    <mergeCell ref="KUZ67:KVB67"/>
    <mergeCell ref="KVQ67:KVS67"/>
    <mergeCell ref="KWH67:KWJ67"/>
    <mergeCell ref="KQK67:KQM67"/>
    <mergeCell ref="KRB67:KRD67"/>
    <mergeCell ref="KRS67:KRU67"/>
    <mergeCell ref="KSJ67:KSL67"/>
    <mergeCell ref="KTA67:KTC67"/>
    <mergeCell ref="KND67:KNF67"/>
    <mergeCell ref="KNU67:KNW67"/>
    <mergeCell ref="KOL67:KON67"/>
    <mergeCell ref="KPC67:KPE67"/>
    <mergeCell ref="KPT67:KPV67"/>
    <mergeCell ref="LKA67:LKC67"/>
    <mergeCell ref="LKR67:LKT67"/>
    <mergeCell ref="LLI67:LLK67"/>
    <mergeCell ref="LLZ67:LMB67"/>
    <mergeCell ref="LMQ67:LMS67"/>
    <mergeCell ref="LGT67:LGV67"/>
    <mergeCell ref="LHK67:LHM67"/>
    <mergeCell ref="LIB67:LID67"/>
    <mergeCell ref="LIS67:LIU67"/>
    <mergeCell ref="LJJ67:LJL67"/>
    <mergeCell ref="LDM67:LDO67"/>
    <mergeCell ref="LED67:LEF67"/>
    <mergeCell ref="LEU67:LEW67"/>
    <mergeCell ref="LFL67:LFN67"/>
    <mergeCell ref="LGC67:LGE67"/>
    <mergeCell ref="LAF67:LAH67"/>
    <mergeCell ref="LAW67:LAY67"/>
    <mergeCell ref="LBN67:LBP67"/>
    <mergeCell ref="LCE67:LCG67"/>
    <mergeCell ref="LCV67:LCX67"/>
    <mergeCell ref="LXC67:LXE67"/>
    <mergeCell ref="LXT67:LXV67"/>
    <mergeCell ref="LYK67:LYM67"/>
    <mergeCell ref="LZB67:LZD67"/>
    <mergeCell ref="LZS67:LZU67"/>
    <mergeCell ref="LTV67:LTX67"/>
    <mergeCell ref="LUM67:LUO67"/>
    <mergeCell ref="LVD67:LVF67"/>
    <mergeCell ref="LVU67:LVW67"/>
    <mergeCell ref="LWL67:LWN67"/>
    <mergeCell ref="LQO67:LQQ67"/>
    <mergeCell ref="LRF67:LRH67"/>
    <mergeCell ref="LRW67:LRY67"/>
    <mergeCell ref="LSN67:LSP67"/>
    <mergeCell ref="LTE67:LTG67"/>
    <mergeCell ref="LNH67:LNJ67"/>
    <mergeCell ref="LNY67:LOA67"/>
    <mergeCell ref="LOP67:LOR67"/>
    <mergeCell ref="LPG67:LPI67"/>
    <mergeCell ref="LPX67:LPZ67"/>
    <mergeCell ref="MKE67:MKG67"/>
    <mergeCell ref="MKV67:MKX67"/>
    <mergeCell ref="MLM67:MLO67"/>
    <mergeCell ref="MMD67:MMF67"/>
    <mergeCell ref="MMU67:MMW67"/>
    <mergeCell ref="MGX67:MGZ67"/>
    <mergeCell ref="MHO67:MHQ67"/>
    <mergeCell ref="MIF67:MIH67"/>
    <mergeCell ref="MIW67:MIY67"/>
    <mergeCell ref="MJN67:MJP67"/>
    <mergeCell ref="MDQ67:MDS67"/>
    <mergeCell ref="MEH67:MEJ67"/>
    <mergeCell ref="MEY67:MFA67"/>
    <mergeCell ref="MFP67:MFR67"/>
    <mergeCell ref="MGG67:MGI67"/>
    <mergeCell ref="MAJ67:MAL67"/>
    <mergeCell ref="MBA67:MBC67"/>
    <mergeCell ref="MBR67:MBT67"/>
    <mergeCell ref="MCI67:MCK67"/>
    <mergeCell ref="MCZ67:MDB67"/>
    <mergeCell ref="MXG67:MXI67"/>
    <mergeCell ref="MXX67:MXZ67"/>
    <mergeCell ref="MYO67:MYQ67"/>
    <mergeCell ref="MZF67:MZH67"/>
    <mergeCell ref="MZW67:MZY67"/>
    <mergeCell ref="MTZ67:MUB67"/>
    <mergeCell ref="MUQ67:MUS67"/>
    <mergeCell ref="MVH67:MVJ67"/>
    <mergeCell ref="MVY67:MWA67"/>
    <mergeCell ref="MWP67:MWR67"/>
    <mergeCell ref="MQS67:MQU67"/>
    <mergeCell ref="MRJ67:MRL67"/>
    <mergeCell ref="MSA67:MSC67"/>
    <mergeCell ref="MSR67:MST67"/>
    <mergeCell ref="MTI67:MTK67"/>
    <mergeCell ref="MNL67:MNN67"/>
    <mergeCell ref="MOC67:MOE67"/>
    <mergeCell ref="MOT67:MOV67"/>
    <mergeCell ref="MPK67:MPM67"/>
    <mergeCell ref="MQB67:MQD67"/>
    <mergeCell ref="NKI67:NKK67"/>
    <mergeCell ref="NKZ67:NLB67"/>
    <mergeCell ref="NLQ67:NLS67"/>
    <mergeCell ref="NMH67:NMJ67"/>
    <mergeCell ref="NMY67:NNA67"/>
    <mergeCell ref="NHB67:NHD67"/>
    <mergeCell ref="NHS67:NHU67"/>
    <mergeCell ref="NIJ67:NIL67"/>
    <mergeCell ref="NJA67:NJC67"/>
    <mergeCell ref="NJR67:NJT67"/>
    <mergeCell ref="NDU67:NDW67"/>
    <mergeCell ref="NEL67:NEN67"/>
    <mergeCell ref="NFC67:NFE67"/>
    <mergeCell ref="NFT67:NFV67"/>
    <mergeCell ref="NGK67:NGM67"/>
    <mergeCell ref="NAN67:NAP67"/>
    <mergeCell ref="NBE67:NBG67"/>
    <mergeCell ref="NBV67:NBX67"/>
    <mergeCell ref="NCM67:NCO67"/>
    <mergeCell ref="NDD67:NDF67"/>
    <mergeCell ref="NXK67:NXM67"/>
    <mergeCell ref="NYB67:NYD67"/>
    <mergeCell ref="NYS67:NYU67"/>
    <mergeCell ref="NZJ67:NZL67"/>
    <mergeCell ref="OAA67:OAC67"/>
    <mergeCell ref="NUD67:NUF67"/>
    <mergeCell ref="NUU67:NUW67"/>
    <mergeCell ref="NVL67:NVN67"/>
    <mergeCell ref="NWC67:NWE67"/>
    <mergeCell ref="NWT67:NWV67"/>
    <mergeCell ref="NQW67:NQY67"/>
    <mergeCell ref="NRN67:NRP67"/>
    <mergeCell ref="NSE67:NSG67"/>
    <mergeCell ref="NSV67:NSX67"/>
    <mergeCell ref="NTM67:NTO67"/>
    <mergeCell ref="NNP67:NNR67"/>
    <mergeCell ref="NOG67:NOI67"/>
    <mergeCell ref="NOX67:NOZ67"/>
    <mergeCell ref="NPO67:NPQ67"/>
    <mergeCell ref="NQF67:NQH67"/>
    <mergeCell ref="OKM67:OKO67"/>
    <mergeCell ref="OLD67:OLF67"/>
    <mergeCell ref="OLU67:OLW67"/>
    <mergeCell ref="OML67:OMN67"/>
    <mergeCell ref="ONC67:ONE67"/>
    <mergeCell ref="OHF67:OHH67"/>
    <mergeCell ref="OHW67:OHY67"/>
    <mergeCell ref="OIN67:OIP67"/>
    <mergeCell ref="OJE67:OJG67"/>
    <mergeCell ref="OJV67:OJX67"/>
    <mergeCell ref="ODY67:OEA67"/>
    <mergeCell ref="OEP67:OER67"/>
    <mergeCell ref="OFG67:OFI67"/>
    <mergeCell ref="OFX67:OFZ67"/>
    <mergeCell ref="OGO67:OGQ67"/>
    <mergeCell ref="OAR67:OAT67"/>
    <mergeCell ref="OBI67:OBK67"/>
    <mergeCell ref="OBZ67:OCB67"/>
    <mergeCell ref="OCQ67:OCS67"/>
    <mergeCell ref="ODH67:ODJ67"/>
    <mergeCell ref="OXO67:OXQ67"/>
    <mergeCell ref="OYF67:OYH67"/>
    <mergeCell ref="OYW67:OYY67"/>
    <mergeCell ref="OZN67:OZP67"/>
    <mergeCell ref="PAE67:PAG67"/>
    <mergeCell ref="OUH67:OUJ67"/>
    <mergeCell ref="OUY67:OVA67"/>
    <mergeCell ref="OVP67:OVR67"/>
    <mergeCell ref="OWG67:OWI67"/>
    <mergeCell ref="OWX67:OWZ67"/>
    <mergeCell ref="ORA67:ORC67"/>
    <mergeCell ref="ORR67:ORT67"/>
    <mergeCell ref="OSI67:OSK67"/>
    <mergeCell ref="OSZ67:OTB67"/>
    <mergeCell ref="OTQ67:OTS67"/>
    <mergeCell ref="ONT67:ONV67"/>
    <mergeCell ref="OOK67:OOM67"/>
    <mergeCell ref="OPB67:OPD67"/>
    <mergeCell ref="OPS67:OPU67"/>
    <mergeCell ref="OQJ67:OQL67"/>
    <mergeCell ref="PKQ67:PKS67"/>
    <mergeCell ref="PLH67:PLJ67"/>
    <mergeCell ref="PLY67:PMA67"/>
    <mergeCell ref="PMP67:PMR67"/>
    <mergeCell ref="PNG67:PNI67"/>
    <mergeCell ref="PHJ67:PHL67"/>
    <mergeCell ref="PIA67:PIC67"/>
    <mergeCell ref="PIR67:PIT67"/>
    <mergeCell ref="PJI67:PJK67"/>
    <mergeCell ref="PJZ67:PKB67"/>
    <mergeCell ref="PEC67:PEE67"/>
    <mergeCell ref="PET67:PEV67"/>
    <mergeCell ref="PFK67:PFM67"/>
    <mergeCell ref="PGB67:PGD67"/>
    <mergeCell ref="PGS67:PGU67"/>
    <mergeCell ref="PAV67:PAX67"/>
    <mergeCell ref="PBM67:PBO67"/>
    <mergeCell ref="PCD67:PCF67"/>
    <mergeCell ref="PCU67:PCW67"/>
    <mergeCell ref="PDL67:PDN67"/>
    <mergeCell ref="PXS67:PXU67"/>
    <mergeCell ref="PYJ67:PYL67"/>
    <mergeCell ref="PZA67:PZC67"/>
    <mergeCell ref="PZR67:PZT67"/>
    <mergeCell ref="QAI67:QAK67"/>
    <mergeCell ref="PUL67:PUN67"/>
    <mergeCell ref="PVC67:PVE67"/>
    <mergeCell ref="PVT67:PVV67"/>
    <mergeCell ref="PWK67:PWM67"/>
    <mergeCell ref="PXB67:PXD67"/>
    <mergeCell ref="PRE67:PRG67"/>
    <mergeCell ref="PRV67:PRX67"/>
    <mergeCell ref="PSM67:PSO67"/>
    <mergeCell ref="PTD67:PTF67"/>
    <mergeCell ref="PTU67:PTW67"/>
    <mergeCell ref="PNX67:PNZ67"/>
    <mergeCell ref="POO67:POQ67"/>
    <mergeCell ref="PPF67:PPH67"/>
    <mergeCell ref="PPW67:PPY67"/>
    <mergeCell ref="PQN67:PQP67"/>
    <mergeCell ref="QKU67:QKW67"/>
    <mergeCell ref="QLL67:QLN67"/>
    <mergeCell ref="QMC67:QME67"/>
    <mergeCell ref="QMT67:QMV67"/>
    <mergeCell ref="QNK67:QNM67"/>
    <mergeCell ref="QHN67:QHP67"/>
    <mergeCell ref="QIE67:QIG67"/>
    <mergeCell ref="QIV67:QIX67"/>
    <mergeCell ref="QJM67:QJO67"/>
    <mergeCell ref="QKD67:QKF67"/>
    <mergeCell ref="QEG67:QEI67"/>
    <mergeCell ref="QEX67:QEZ67"/>
    <mergeCell ref="QFO67:QFQ67"/>
    <mergeCell ref="QGF67:QGH67"/>
    <mergeCell ref="QGW67:QGY67"/>
    <mergeCell ref="QAZ67:QBB67"/>
    <mergeCell ref="QBQ67:QBS67"/>
    <mergeCell ref="QCH67:QCJ67"/>
    <mergeCell ref="QCY67:QDA67"/>
    <mergeCell ref="QDP67:QDR67"/>
    <mergeCell ref="QXW67:QXY67"/>
    <mergeCell ref="QYN67:QYP67"/>
    <mergeCell ref="QZE67:QZG67"/>
    <mergeCell ref="QZV67:QZX67"/>
    <mergeCell ref="RAM67:RAO67"/>
    <mergeCell ref="QUP67:QUR67"/>
    <mergeCell ref="QVG67:QVI67"/>
    <mergeCell ref="QVX67:QVZ67"/>
    <mergeCell ref="QWO67:QWQ67"/>
    <mergeCell ref="QXF67:QXH67"/>
    <mergeCell ref="QRI67:QRK67"/>
    <mergeCell ref="QRZ67:QSB67"/>
    <mergeCell ref="QSQ67:QSS67"/>
    <mergeCell ref="QTH67:QTJ67"/>
    <mergeCell ref="QTY67:QUA67"/>
    <mergeCell ref="QOB67:QOD67"/>
    <mergeCell ref="QOS67:QOU67"/>
    <mergeCell ref="QPJ67:QPL67"/>
    <mergeCell ref="QQA67:QQC67"/>
    <mergeCell ref="QQR67:QQT67"/>
    <mergeCell ref="RKY67:RLA67"/>
    <mergeCell ref="RLP67:RLR67"/>
    <mergeCell ref="RMG67:RMI67"/>
    <mergeCell ref="RMX67:RMZ67"/>
    <mergeCell ref="RNO67:RNQ67"/>
    <mergeCell ref="RHR67:RHT67"/>
    <mergeCell ref="RII67:RIK67"/>
    <mergeCell ref="RIZ67:RJB67"/>
    <mergeCell ref="RJQ67:RJS67"/>
    <mergeCell ref="RKH67:RKJ67"/>
    <mergeCell ref="REK67:REM67"/>
    <mergeCell ref="RFB67:RFD67"/>
    <mergeCell ref="RFS67:RFU67"/>
    <mergeCell ref="RGJ67:RGL67"/>
    <mergeCell ref="RHA67:RHC67"/>
    <mergeCell ref="RBD67:RBF67"/>
    <mergeCell ref="RBU67:RBW67"/>
    <mergeCell ref="RCL67:RCN67"/>
    <mergeCell ref="RDC67:RDE67"/>
    <mergeCell ref="RDT67:RDV67"/>
    <mergeCell ref="RYA67:RYC67"/>
    <mergeCell ref="RYR67:RYT67"/>
    <mergeCell ref="RZI67:RZK67"/>
    <mergeCell ref="RZZ67:SAB67"/>
    <mergeCell ref="SAQ67:SAS67"/>
    <mergeCell ref="RUT67:RUV67"/>
    <mergeCell ref="RVK67:RVM67"/>
    <mergeCell ref="RWB67:RWD67"/>
    <mergeCell ref="RWS67:RWU67"/>
    <mergeCell ref="RXJ67:RXL67"/>
    <mergeCell ref="RRM67:RRO67"/>
    <mergeCell ref="RSD67:RSF67"/>
    <mergeCell ref="RSU67:RSW67"/>
    <mergeCell ref="RTL67:RTN67"/>
    <mergeCell ref="RUC67:RUE67"/>
    <mergeCell ref="ROF67:ROH67"/>
    <mergeCell ref="ROW67:ROY67"/>
    <mergeCell ref="RPN67:RPP67"/>
    <mergeCell ref="RQE67:RQG67"/>
    <mergeCell ref="RQV67:RQX67"/>
    <mergeCell ref="SLC67:SLE67"/>
    <mergeCell ref="SLT67:SLV67"/>
    <mergeCell ref="SMK67:SMM67"/>
    <mergeCell ref="SNB67:SND67"/>
    <mergeCell ref="SNS67:SNU67"/>
    <mergeCell ref="SHV67:SHX67"/>
    <mergeCell ref="SIM67:SIO67"/>
    <mergeCell ref="SJD67:SJF67"/>
    <mergeCell ref="SJU67:SJW67"/>
    <mergeCell ref="SKL67:SKN67"/>
    <mergeCell ref="SEO67:SEQ67"/>
    <mergeCell ref="SFF67:SFH67"/>
    <mergeCell ref="SFW67:SFY67"/>
    <mergeCell ref="SGN67:SGP67"/>
    <mergeCell ref="SHE67:SHG67"/>
    <mergeCell ref="SBH67:SBJ67"/>
    <mergeCell ref="SBY67:SCA67"/>
    <mergeCell ref="SCP67:SCR67"/>
    <mergeCell ref="SDG67:SDI67"/>
    <mergeCell ref="SDX67:SDZ67"/>
    <mergeCell ref="SYE67:SYG67"/>
    <mergeCell ref="SYV67:SYX67"/>
    <mergeCell ref="SZM67:SZO67"/>
    <mergeCell ref="TAD67:TAF67"/>
    <mergeCell ref="TAU67:TAW67"/>
    <mergeCell ref="SUX67:SUZ67"/>
    <mergeCell ref="SVO67:SVQ67"/>
    <mergeCell ref="SWF67:SWH67"/>
    <mergeCell ref="SWW67:SWY67"/>
    <mergeCell ref="SXN67:SXP67"/>
    <mergeCell ref="SRQ67:SRS67"/>
    <mergeCell ref="SSH67:SSJ67"/>
    <mergeCell ref="SSY67:STA67"/>
    <mergeCell ref="STP67:STR67"/>
    <mergeCell ref="SUG67:SUI67"/>
    <mergeCell ref="SOJ67:SOL67"/>
    <mergeCell ref="SPA67:SPC67"/>
    <mergeCell ref="SPR67:SPT67"/>
    <mergeCell ref="SQI67:SQK67"/>
    <mergeCell ref="SQZ67:SRB67"/>
    <mergeCell ref="TLG67:TLI67"/>
    <mergeCell ref="TLX67:TLZ67"/>
    <mergeCell ref="TMO67:TMQ67"/>
    <mergeCell ref="TNF67:TNH67"/>
    <mergeCell ref="TNW67:TNY67"/>
    <mergeCell ref="THZ67:TIB67"/>
    <mergeCell ref="TIQ67:TIS67"/>
    <mergeCell ref="TJH67:TJJ67"/>
    <mergeCell ref="TJY67:TKA67"/>
    <mergeCell ref="TKP67:TKR67"/>
    <mergeCell ref="TES67:TEU67"/>
    <mergeCell ref="TFJ67:TFL67"/>
    <mergeCell ref="TGA67:TGC67"/>
    <mergeCell ref="TGR67:TGT67"/>
    <mergeCell ref="THI67:THK67"/>
    <mergeCell ref="TBL67:TBN67"/>
    <mergeCell ref="TCC67:TCE67"/>
    <mergeCell ref="TCT67:TCV67"/>
    <mergeCell ref="TDK67:TDM67"/>
    <mergeCell ref="TEB67:TED67"/>
    <mergeCell ref="TYI67:TYK67"/>
    <mergeCell ref="TYZ67:TZB67"/>
    <mergeCell ref="TZQ67:TZS67"/>
    <mergeCell ref="UAH67:UAJ67"/>
    <mergeCell ref="UAY67:UBA67"/>
    <mergeCell ref="TVB67:TVD67"/>
    <mergeCell ref="TVS67:TVU67"/>
    <mergeCell ref="TWJ67:TWL67"/>
    <mergeCell ref="TXA67:TXC67"/>
    <mergeCell ref="TXR67:TXT67"/>
    <mergeCell ref="TRU67:TRW67"/>
    <mergeCell ref="TSL67:TSN67"/>
    <mergeCell ref="TTC67:TTE67"/>
    <mergeCell ref="TTT67:TTV67"/>
    <mergeCell ref="TUK67:TUM67"/>
    <mergeCell ref="TON67:TOP67"/>
    <mergeCell ref="TPE67:TPG67"/>
    <mergeCell ref="TPV67:TPX67"/>
    <mergeCell ref="TQM67:TQO67"/>
    <mergeCell ref="TRD67:TRF67"/>
    <mergeCell ref="ULK67:ULM67"/>
    <mergeCell ref="UMB67:UMD67"/>
    <mergeCell ref="UMS67:UMU67"/>
    <mergeCell ref="UNJ67:UNL67"/>
    <mergeCell ref="UOA67:UOC67"/>
    <mergeCell ref="UID67:UIF67"/>
    <mergeCell ref="UIU67:UIW67"/>
    <mergeCell ref="UJL67:UJN67"/>
    <mergeCell ref="UKC67:UKE67"/>
    <mergeCell ref="UKT67:UKV67"/>
    <mergeCell ref="UEW67:UEY67"/>
    <mergeCell ref="UFN67:UFP67"/>
    <mergeCell ref="UGE67:UGG67"/>
    <mergeCell ref="UGV67:UGX67"/>
    <mergeCell ref="UHM67:UHO67"/>
    <mergeCell ref="UBP67:UBR67"/>
    <mergeCell ref="UCG67:UCI67"/>
    <mergeCell ref="UCX67:UCZ67"/>
    <mergeCell ref="UDO67:UDQ67"/>
    <mergeCell ref="UEF67:UEH67"/>
    <mergeCell ref="UYM67:UYO67"/>
    <mergeCell ref="UZD67:UZF67"/>
    <mergeCell ref="UZU67:UZW67"/>
    <mergeCell ref="VAL67:VAN67"/>
    <mergeCell ref="VBC67:VBE67"/>
    <mergeCell ref="UVF67:UVH67"/>
    <mergeCell ref="UVW67:UVY67"/>
    <mergeCell ref="UWN67:UWP67"/>
    <mergeCell ref="UXE67:UXG67"/>
    <mergeCell ref="UXV67:UXX67"/>
    <mergeCell ref="URY67:USA67"/>
    <mergeCell ref="USP67:USR67"/>
    <mergeCell ref="UTG67:UTI67"/>
    <mergeCell ref="UTX67:UTZ67"/>
    <mergeCell ref="UUO67:UUQ67"/>
    <mergeCell ref="UOR67:UOT67"/>
    <mergeCell ref="UPI67:UPK67"/>
    <mergeCell ref="UPZ67:UQB67"/>
    <mergeCell ref="UQQ67:UQS67"/>
    <mergeCell ref="URH67:URJ67"/>
    <mergeCell ref="VLO67:VLQ67"/>
    <mergeCell ref="VMF67:VMH67"/>
    <mergeCell ref="VMW67:VMY67"/>
    <mergeCell ref="VNN67:VNP67"/>
    <mergeCell ref="VOE67:VOG67"/>
    <mergeCell ref="VIH67:VIJ67"/>
    <mergeCell ref="VIY67:VJA67"/>
    <mergeCell ref="VJP67:VJR67"/>
    <mergeCell ref="VKG67:VKI67"/>
    <mergeCell ref="VKX67:VKZ67"/>
    <mergeCell ref="VFA67:VFC67"/>
    <mergeCell ref="VFR67:VFT67"/>
    <mergeCell ref="VGI67:VGK67"/>
    <mergeCell ref="VGZ67:VHB67"/>
    <mergeCell ref="VHQ67:VHS67"/>
    <mergeCell ref="VBT67:VBV67"/>
    <mergeCell ref="VCK67:VCM67"/>
    <mergeCell ref="VDB67:VDD67"/>
    <mergeCell ref="VDS67:VDU67"/>
    <mergeCell ref="VEJ67:VEL67"/>
    <mergeCell ref="VYQ67:VYS67"/>
    <mergeCell ref="VZH67:VZJ67"/>
    <mergeCell ref="VZY67:WAA67"/>
    <mergeCell ref="WAP67:WAR67"/>
    <mergeCell ref="WBG67:WBI67"/>
    <mergeCell ref="VVJ67:VVL67"/>
    <mergeCell ref="VWA67:VWC67"/>
    <mergeCell ref="VWR67:VWT67"/>
    <mergeCell ref="VXI67:VXK67"/>
    <mergeCell ref="VXZ67:VYB67"/>
    <mergeCell ref="VSC67:VSE67"/>
    <mergeCell ref="VST67:VSV67"/>
    <mergeCell ref="VTK67:VTM67"/>
    <mergeCell ref="VUB67:VUD67"/>
    <mergeCell ref="VUS67:VUU67"/>
    <mergeCell ref="VOV67:VOX67"/>
    <mergeCell ref="VPM67:VPO67"/>
    <mergeCell ref="VQD67:VQF67"/>
    <mergeCell ref="VQU67:VQW67"/>
    <mergeCell ref="VRL67:VRN67"/>
    <mergeCell ref="WNA67:WNC67"/>
    <mergeCell ref="WNR67:WNT67"/>
    <mergeCell ref="WOI67:WOK67"/>
    <mergeCell ref="WIL67:WIN67"/>
    <mergeCell ref="WJC67:WJE67"/>
    <mergeCell ref="WJT67:WJV67"/>
    <mergeCell ref="WKK67:WKM67"/>
    <mergeCell ref="WLB67:WLD67"/>
    <mergeCell ref="WFE67:WFG67"/>
    <mergeCell ref="WFV67:WFX67"/>
    <mergeCell ref="WGM67:WGO67"/>
    <mergeCell ref="WHD67:WHF67"/>
    <mergeCell ref="WHU67:WHW67"/>
    <mergeCell ref="WBX67:WBZ67"/>
    <mergeCell ref="WCO67:WCQ67"/>
    <mergeCell ref="WDF67:WDH67"/>
    <mergeCell ref="WDW67:WDY67"/>
    <mergeCell ref="WEN67:WEP67"/>
    <mergeCell ref="A69:C69"/>
    <mergeCell ref="R69:T69"/>
    <mergeCell ref="AI69:AK69"/>
    <mergeCell ref="AZ69:BB69"/>
    <mergeCell ref="BQ69:BS69"/>
    <mergeCell ref="XCB67:XCD67"/>
    <mergeCell ref="XCS67:XCU67"/>
    <mergeCell ref="XDJ67:XDL67"/>
    <mergeCell ref="XEA67:XEC67"/>
    <mergeCell ref="XER67:XET67"/>
    <mergeCell ref="WYU67:WYW67"/>
    <mergeCell ref="WZL67:WZN67"/>
    <mergeCell ref="XAC67:XAE67"/>
    <mergeCell ref="XAT67:XAV67"/>
    <mergeCell ref="XBK67:XBM67"/>
    <mergeCell ref="WVN67:WVP67"/>
    <mergeCell ref="WWE67:WWG67"/>
    <mergeCell ref="WWV67:WWX67"/>
    <mergeCell ref="WXM67:WXO67"/>
    <mergeCell ref="WYD67:WYF67"/>
    <mergeCell ref="WSG67:WSI67"/>
    <mergeCell ref="WSX67:WSZ67"/>
    <mergeCell ref="WTO67:WTQ67"/>
    <mergeCell ref="WUF67:WUH67"/>
    <mergeCell ref="WUW67:WUY67"/>
    <mergeCell ref="WOZ67:WPB67"/>
    <mergeCell ref="WPQ67:WPS67"/>
    <mergeCell ref="WQH67:WQJ67"/>
    <mergeCell ref="WQY67:WRA67"/>
    <mergeCell ref="WRP67:WRR67"/>
    <mergeCell ref="WLS67:WLU67"/>
    <mergeCell ref="WMJ67:WML67"/>
    <mergeCell ref="MC69:ME69"/>
    <mergeCell ref="MT69:MV69"/>
    <mergeCell ref="NK69:NM69"/>
    <mergeCell ref="OB69:OD69"/>
    <mergeCell ref="OS69:OU69"/>
    <mergeCell ref="IV69:IX69"/>
    <mergeCell ref="JM69:JO69"/>
    <mergeCell ref="KD69:KF69"/>
    <mergeCell ref="KU69:KW69"/>
    <mergeCell ref="LL69:LN69"/>
    <mergeCell ref="FO69:FQ69"/>
    <mergeCell ref="GF69:GH69"/>
    <mergeCell ref="GW69:GY69"/>
    <mergeCell ref="HN69:HP69"/>
    <mergeCell ref="IE69:IG69"/>
    <mergeCell ref="CH69:CJ69"/>
    <mergeCell ref="CY69:DA69"/>
    <mergeCell ref="DP69:DR69"/>
    <mergeCell ref="EG69:EI69"/>
    <mergeCell ref="EX69:EZ69"/>
    <mergeCell ref="ZE69:ZG69"/>
    <mergeCell ref="ZV69:ZX69"/>
    <mergeCell ref="AAM69:AAO69"/>
    <mergeCell ref="ABD69:ABF69"/>
    <mergeCell ref="ABU69:ABW69"/>
    <mergeCell ref="VX69:VZ69"/>
    <mergeCell ref="WO69:WQ69"/>
    <mergeCell ref="XF69:XH69"/>
    <mergeCell ref="XW69:XY69"/>
    <mergeCell ref="YN69:YP69"/>
    <mergeCell ref="SQ69:SS69"/>
    <mergeCell ref="TH69:TJ69"/>
    <mergeCell ref="TY69:UA69"/>
    <mergeCell ref="UP69:UR69"/>
    <mergeCell ref="VG69:VI69"/>
    <mergeCell ref="PJ69:PL69"/>
    <mergeCell ref="QA69:QC69"/>
    <mergeCell ref="QR69:QT69"/>
    <mergeCell ref="RI69:RK69"/>
    <mergeCell ref="RZ69:SB69"/>
    <mergeCell ref="AMG69:AMI69"/>
    <mergeCell ref="AMX69:AMZ69"/>
    <mergeCell ref="ANO69:ANQ69"/>
    <mergeCell ref="AOF69:AOH69"/>
    <mergeCell ref="AOW69:AOY69"/>
    <mergeCell ref="AIZ69:AJB69"/>
    <mergeCell ref="AJQ69:AJS69"/>
    <mergeCell ref="AKH69:AKJ69"/>
    <mergeCell ref="AKY69:ALA69"/>
    <mergeCell ref="ALP69:ALR69"/>
    <mergeCell ref="AFS69:AFU69"/>
    <mergeCell ref="AGJ69:AGL69"/>
    <mergeCell ref="AHA69:AHC69"/>
    <mergeCell ref="AHR69:AHT69"/>
    <mergeCell ref="AII69:AIK69"/>
    <mergeCell ref="ACL69:ACN69"/>
    <mergeCell ref="ADC69:ADE69"/>
    <mergeCell ref="ADT69:ADV69"/>
    <mergeCell ref="AEK69:AEM69"/>
    <mergeCell ref="AFB69:AFD69"/>
    <mergeCell ref="AZI69:AZK69"/>
    <mergeCell ref="AZZ69:BAB69"/>
    <mergeCell ref="BAQ69:BAS69"/>
    <mergeCell ref="BBH69:BBJ69"/>
    <mergeCell ref="BBY69:BCA69"/>
    <mergeCell ref="AWB69:AWD69"/>
    <mergeCell ref="AWS69:AWU69"/>
    <mergeCell ref="AXJ69:AXL69"/>
    <mergeCell ref="AYA69:AYC69"/>
    <mergeCell ref="AYR69:AYT69"/>
    <mergeCell ref="ASU69:ASW69"/>
    <mergeCell ref="ATL69:ATN69"/>
    <mergeCell ref="AUC69:AUE69"/>
    <mergeCell ref="AUT69:AUV69"/>
    <mergeCell ref="AVK69:AVM69"/>
    <mergeCell ref="APN69:APP69"/>
    <mergeCell ref="AQE69:AQG69"/>
    <mergeCell ref="AQV69:AQX69"/>
    <mergeCell ref="ARM69:ARO69"/>
    <mergeCell ref="ASD69:ASF69"/>
    <mergeCell ref="BMK69:BMM69"/>
    <mergeCell ref="BNB69:BND69"/>
    <mergeCell ref="BNS69:BNU69"/>
    <mergeCell ref="BOJ69:BOL69"/>
    <mergeCell ref="BPA69:BPC69"/>
    <mergeCell ref="BJD69:BJF69"/>
    <mergeCell ref="BJU69:BJW69"/>
    <mergeCell ref="BKL69:BKN69"/>
    <mergeCell ref="BLC69:BLE69"/>
    <mergeCell ref="BLT69:BLV69"/>
    <mergeCell ref="BFW69:BFY69"/>
    <mergeCell ref="BGN69:BGP69"/>
    <mergeCell ref="BHE69:BHG69"/>
    <mergeCell ref="BHV69:BHX69"/>
    <mergeCell ref="BIM69:BIO69"/>
    <mergeCell ref="BCP69:BCR69"/>
    <mergeCell ref="BDG69:BDI69"/>
    <mergeCell ref="BDX69:BDZ69"/>
    <mergeCell ref="BEO69:BEQ69"/>
    <mergeCell ref="BFF69:BFH69"/>
    <mergeCell ref="BZM69:BZO69"/>
    <mergeCell ref="CAD69:CAF69"/>
    <mergeCell ref="CAU69:CAW69"/>
    <mergeCell ref="CBL69:CBN69"/>
    <mergeCell ref="CCC69:CCE69"/>
    <mergeCell ref="BWF69:BWH69"/>
    <mergeCell ref="BWW69:BWY69"/>
    <mergeCell ref="BXN69:BXP69"/>
    <mergeCell ref="BYE69:BYG69"/>
    <mergeCell ref="BYV69:BYX69"/>
    <mergeCell ref="BSY69:BTA69"/>
    <mergeCell ref="BTP69:BTR69"/>
    <mergeCell ref="BUG69:BUI69"/>
    <mergeCell ref="BUX69:BUZ69"/>
    <mergeCell ref="BVO69:BVQ69"/>
    <mergeCell ref="BPR69:BPT69"/>
    <mergeCell ref="BQI69:BQK69"/>
    <mergeCell ref="BQZ69:BRB69"/>
    <mergeCell ref="BRQ69:BRS69"/>
    <mergeCell ref="BSH69:BSJ69"/>
    <mergeCell ref="CMO69:CMQ69"/>
    <mergeCell ref="CNF69:CNH69"/>
    <mergeCell ref="CNW69:CNY69"/>
    <mergeCell ref="CON69:COP69"/>
    <mergeCell ref="CPE69:CPG69"/>
    <mergeCell ref="CJH69:CJJ69"/>
    <mergeCell ref="CJY69:CKA69"/>
    <mergeCell ref="CKP69:CKR69"/>
    <mergeCell ref="CLG69:CLI69"/>
    <mergeCell ref="CLX69:CLZ69"/>
    <mergeCell ref="CGA69:CGC69"/>
    <mergeCell ref="CGR69:CGT69"/>
    <mergeCell ref="CHI69:CHK69"/>
    <mergeCell ref="CHZ69:CIB69"/>
    <mergeCell ref="CIQ69:CIS69"/>
    <mergeCell ref="CCT69:CCV69"/>
    <mergeCell ref="CDK69:CDM69"/>
    <mergeCell ref="CEB69:CED69"/>
    <mergeCell ref="CES69:CEU69"/>
    <mergeCell ref="CFJ69:CFL69"/>
    <mergeCell ref="CZQ69:CZS69"/>
    <mergeCell ref="DAH69:DAJ69"/>
    <mergeCell ref="DAY69:DBA69"/>
    <mergeCell ref="DBP69:DBR69"/>
    <mergeCell ref="DCG69:DCI69"/>
    <mergeCell ref="CWJ69:CWL69"/>
    <mergeCell ref="CXA69:CXC69"/>
    <mergeCell ref="CXR69:CXT69"/>
    <mergeCell ref="CYI69:CYK69"/>
    <mergeCell ref="CYZ69:CZB69"/>
    <mergeCell ref="CTC69:CTE69"/>
    <mergeCell ref="CTT69:CTV69"/>
    <mergeCell ref="CUK69:CUM69"/>
    <mergeCell ref="CVB69:CVD69"/>
    <mergeCell ref="CVS69:CVU69"/>
    <mergeCell ref="CPV69:CPX69"/>
    <mergeCell ref="CQM69:CQO69"/>
    <mergeCell ref="CRD69:CRF69"/>
    <mergeCell ref="CRU69:CRW69"/>
    <mergeCell ref="CSL69:CSN69"/>
    <mergeCell ref="DMS69:DMU69"/>
    <mergeCell ref="DNJ69:DNL69"/>
    <mergeCell ref="DOA69:DOC69"/>
    <mergeCell ref="DOR69:DOT69"/>
    <mergeCell ref="DPI69:DPK69"/>
    <mergeCell ref="DJL69:DJN69"/>
    <mergeCell ref="DKC69:DKE69"/>
    <mergeCell ref="DKT69:DKV69"/>
    <mergeCell ref="DLK69:DLM69"/>
    <mergeCell ref="DMB69:DMD69"/>
    <mergeCell ref="DGE69:DGG69"/>
    <mergeCell ref="DGV69:DGX69"/>
    <mergeCell ref="DHM69:DHO69"/>
    <mergeCell ref="DID69:DIF69"/>
    <mergeCell ref="DIU69:DIW69"/>
    <mergeCell ref="DCX69:DCZ69"/>
    <mergeCell ref="DDO69:DDQ69"/>
    <mergeCell ref="DEF69:DEH69"/>
    <mergeCell ref="DEW69:DEY69"/>
    <mergeCell ref="DFN69:DFP69"/>
    <mergeCell ref="DZU69:DZW69"/>
    <mergeCell ref="EAL69:EAN69"/>
    <mergeCell ref="EBC69:EBE69"/>
    <mergeCell ref="EBT69:EBV69"/>
    <mergeCell ref="ECK69:ECM69"/>
    <mergeCell ref="DWN69:DWP69"/>
    <mergeCell ref="DXE69:DXG69"/>
    <mergeCell ref="DXV69:DXX69"/>
    <mergeCell ref="DYM69:DYO69"/>
    <mergeCell ref="DZD69:DZF69"/>
    <mergeCell ref="DTG69:DTI69"/>
    <mergeCell ref="DTX69:DTZ69"/>
    <mergeCell ref="DUO69:DUQ69"/>
    <mergeCell ref="DVF69:DVH69"/>
    <mergeCell ref="DVW69:DVY69"/>
    <mergeCell ref="DPZ69:DQB69"/>
    <mergeCell ref="DQQ69:DQS69"/>
    <mergeCell ref="DRH69:DRJ69"/>
    <mergeCell ref="DRY69:DSA69"/>
    <mergeCell ref="DSP69:DSR69"/>
    <mergeCell ref="EMW69:EMY69"/>
    <mergeCell ref="ENN69:ENP69"/>
    <mergeCell ref="EOE69:EOG69"/>
    <mergeCell ref="EOV69:EOX69"/>
    <mergeCell ref="EPM69:EPO69"/>
    <mergeCell ref="EJP69:EJR69"/>
    <mergeCell ref="EKG69:EKI69"/>
    <mergeCell ref="EKX69:EKZ69"/>
    <mergeCell ref="ELO69:ELQ69"/>
    <mergeCell ref="EMF69:EMH69"/>
    <mergeCell ref="EGI69:EGK69"/>
    <mergeCell ref="EGZ69:EHB69"/>
    <mergeCell ref="EHQ69:EHS69"/>
    <mergeCell ref="EIH69:EIJ69"/>
    <mergeCell ref="EIY69:EJA69"/>
    <mergeCell ref="EDB69:EDD69"/>
    <mergeCell ref="EDS69:EDU69"/>
    <mergeCell ref="EEJ69:EEL69"/>
    <mergeCell ref="EFA69:EFC69"/>
    <mergeCell ref="EFR69:EFT69"/>
    <mergeCell ref="EZY69:FAA69"/>
    <mergeCell ref="FAP69:FAR69"/>
    <mergeCell ref="FBG69:FBI69"/>
    <mergeCell ref="FBX69:FBZ69"/>
    <mergeCell ref="FCO69:FCQ69"/>
    <mergeCell ref="EWR69:EWT69"/>
    <mergeCell ref="EXI69:EXK69"/>
    <mergeCell ref="EXZ69:EYB69"/>
    <mergeCell ref="EYQ69:EYS69"/>
    <mergeCell ref="EZH69:EZJ69"/>
    <mergeCell ref="ETK69:ETM69"/>
    <mergeCell ref="EUB69:EUD69"/>
    <mergeCell ref="EUS69:EUU69"/>
    <mergeCell ref="EVJ69:EVL69"/>
    <mergeCell ref="EWA69:EWC69"/>
    <mergeCell ref="EQD69:EQF69"/>
    <mergeCell ref="EQU69:EQW69"/>
    <mergeCell ref="ERL69:ERN69"/>
    <mergeCell ref="ESC69:ESE69"/>
    <mergeCell ref="EST69:ESV69"/>
    <mergeCell ref="FNA69:FNC69"/>
    <mergeCell ref="FNR69:FNT69"/>
    <mergeCell ref="FOI69:FOK69"/>
    <mergeCell ref="FOZ69:FPB69"/>
    <mergeCell ref="FPQ69:FPS69"/>
    <mergeCell ref="FJT69:FJV69"/>
    <mergeCell ref="FKK69:FKM69"/>
    <mergeCell ref="FLB69:FLD69"/>
    <mergeCell ref="FLS69:FLU69"/>
    <mergeCell ref="FMJ69:FML69"/>
    <mergeCell ref="FGM69:FGO69"/>
    <mergeCell ref="FHD69:FHF69"/>
    <mergeCell ref="FHU69:FHW69"/>
    <mergeCell ref="FIL69:FIN69"/>
    <mergeCell ref="FJC69:FJE69"/>
    <mergeCell ref="FDF69:FDH69"/>
    <mergeCell ref="FDW69:FDY69"/>
    <mergeCell ref="FEN69:FEP69"/>
    <mergeCell ref="FFE69:FFG69"/>
    <mergeCell ref="FFV69:FFX69"/>
    <mergeCell ref="GAC69:GAE69"/>
    <mergeCell ref="GAT69:GAV69"/>
    <mergeCell ref="GBK69:GBM69"/>
    <mergeCell ref="GCB69:GCD69"/>
    <mergeCell ref="GCS69:GCU69"/>
    <mergeCell ref="FWV69:FWX69"/>
    <mergeCell ref="FXM69:FXO69"/>
    <mergeCell ref="FYD69:FYF69"/>
    <mergeCell ref="FYU69:FYW69"/>
    <mergeCell ref="FZL69:FZN69"/>
    <mergeCell ref="FTO69:FTQ69"/>
    <mergeCell ref="FUF69:FUH69"/>
    <mergeCell ref="FUW69:FUY69"/>
    <mergeCell ref="FVN69:FVP69"/>
    <mergeCell ref="FWE69:FWG69"/>
    <mergeCell ref="FQH69:FQJ69"/>
    <mergeCell ref="FQY69:FRA69"/>
    <mergeCell ref="FRP69:FRR69"/>
    <mergeCell ref="FSG69:FSI69"/>
    <mergeCell ref="FSX69:FSZ69"/>
    <mergeCell ref="GNE69:GNG69"/>
    <mergeCell ref="GNV69:GNX69"/>
    <mergeCell ref="GOM69:GOO69"/>
    <mergeCell ref="GPD69:GPF69"/>
    <mergeCell ref="GPU69:GPW69"/>
    <mergeCell ref="GJX69:GJZ69"/>
    <mergeCell ref="GKO69:GKQ69"/>
    <mergeCell ref="GLF69:GLH69"/>
    <mergeCell ref="GLW69:GLY69"/>
    <mergeCell ref="GMN69:GMP69"/>
    <mergeCell ref="GGQ69:GGS69"/>
    <mergeCell ref="GHH69:GHJ69"/>
    <mergeCell ref="GHY69:GIA69"/>
    <mergeCell ref="GIP69:GIR69"/>
    <mergeCell ref="GJG69:GJI69"/>
    <mergeCell ref="GDJ69:GDL69"/>
    <mergeCell ref="GEA69:GEC69"/>
    <mergeCell ref="GER69:GET69"/>
    <mergeCell ref="GFI69:GFK69"/>
    <mergeCell ref="GFZ69:GGB69"/>
    <mergeCell ref="HAG69:HAI69"/>
    <mergeCell ref="HAX69:HAZ69"/>
    <mergeCell ref="HBO69:HBQ69"/>
    <mergeCell ref="HCF69:HCH69"/>
    <mergeCell ref="HCW69:HCY69"/>
    <mergeCell ref="GWZ69:GXB69"/>
    <mergeCell ref="GXQ69:GXS69"/>
    <mergeCell ref="GYH69:GYJ69"/>
    <mergeCell ref="GYY69:GZA69"/>
    <mergeCell ref="GZP69:GZR69"/>
    <mergeCell ref="GTS69:GTU69"/>
    <mergeCell ref="GUJ69:GUL69"/>
    <mergeCell ref="GVA69:GVC69"/>
    <mergeCell ref="GVR69:GVT69"/>
    <mergeCell ref="GWI69:GWK69"/>
    <mergeCell ref="GQL69:GQN69"/>
    <mergeCell ref="GRC69:GRE69"/>
    <mergeCell ref="GRT69:GRV69"/>
    <mergeCell ref="GSK69:GSM69"/>
    <mergeCell ref="GTB69:GTD69"/>
    <mergeCell ref="HNI69:HNK69"/>
    <mergeCell ref="HNZ69:HOB69"/>
    <mergeCell ref="HOQ69:HOS69"/>
    <mergeCell ref="HPH69:HPJ69"/>
    <mergeCell ref="HPY69:HQA69"/>
    <mergeCell ref="HKB69:HKD69"/>
    <mergeCell ref="HKS69:HKU69"/>
    <mergeCell ref="HLJ69:HLL69"/>
    <mergeCell ref="HMA69:HMC69"/>
    <mergeCell ref="HMR69:HMT69"/>
    <mergeCell ref="HGU69:HGW69"/>
    <mergeCell ref="HHL69:HHN69"/>
    <mergeCell ref="HIC69:HIE69"/>
    <mergeCell ref="HIT69:HIV69"/>
    <mergeCell ref="HJK69:HJM69"/>
    <mergeCell ref="HDN69:HDP69"/>
    <mergeCell ref="HEE69:HEG69"/>
    <mergeCell ref="HEV69:HEX69"/>
    <mergeCell ref="HFM69:HFO69"/>
    <mergeCell ref="HGD69:HGF69"/>
    <mergeCell ref="IAK69:IAM69"/>
    <mergeCell ref="IBB69:IBD69"/>
    <mergeCell ref="IBS69:IBU69"/>
    <mergeCell ref="ICJ69:ICL69"/>
    <mergeCell ref="IDA69:IDC69"/>
    <mergeCell ref="HXD69:HXF69"/>
    <mergeCell ref="HXU69:HXW69"/>
    <mergeCell ref="HYL69:HYN69"/>
    <mergeCell ref="HZC69:HZE69"/>
    <mergeCell ref="HZT69:HZV69"/>
    <mergeCell ref="HTW69:HTY69"/>
    <mergeCell ref="HUN69:HUP69"/>
    <mergeCell ref="HVE69:HVG69"/>
    <mergeCell ref="HVV69:HVX69"/>
    <mergeCell ref="HWM69:HWO69"/>
    <mergeCell ref="HQP69:HQR69"/>
    <mergeCell ref="HRG69:HRI69"/>
    <mergeCell ref="HRX69:HRZ69"/>
    <mergeCell ref="HSO69:HSQ69"/>
    <mergeCell ref="HTF69:HTH69"/>
    <mergeCell ref="INM69:INO69"/>
    <mergeCell ref="IOD69:IOF69"/>
    <mergeCell ref="IOU69:IOW69"/>
    <mergeCell ref="IPL69:IPN69"/>
    <mergeCell ref="IQC69:IQE69"/>
    <mergeCell ref="IKF69:IKH69"/>
    <mergeCell ref="IKW69:IKY69"/>
    <mergeCell ref="ILN69:ILP69"/>
    <mergeCell ref="IME69:IMG69"/>
    <mergeCell ref="IMV69:IMX69"/>
    <mergeCell ref="IGY69:IHA69"/>
    <mergeCell ref="IHP69:IHR69"/>
    <mergeCell ref="IIG69:III69"/>
    <mergeCell ref="IIX69:IIZ69"/>
    <mergeCell ref="IJO69:IJQ69"/>
    <mergeCell ref="IDR69:IDT69"/>
    <mergeCell ref="IEI69:IEK69"/>
    <mergeCell ref="IEZ69:IFB69"/>
    <mergeCell ref="IFQ69:IFS69"/>
    <mergeCell ref="IGH69:IGJ69"/>
    <mergeCell ref="JAO69:JAQ69"/>
    <mergeCell ref="JBF69:JBH69"/>
    <mergeCell ref="JBW69:JBY69"/>
    <mergeCell ref="JCN69:JCP69"/>
    <mergeCell ref="JDE69:JDG69"/>
    <mergeCell ref="IXH69:IXJ69"/>
    <mergeCell ref="IXY69:IYA69"/>
    <mergeCell ref="IYP69:IYR69"/>
    <mergeCell ref="IZG69:IZI69"/>
    <mergeCell ref="IZX69:IZZ69"/>
    <mergeCell ref="IUA69:IUC69"/>
    <mergeCell ref="IUR69:IUT69"/>
    <mergeCell ref="IVI69:IVK69"/>
    <mergeCell ref="IVZ69:IWB69"/>
    <mergeCell ref="IWQ69:IWS69"/>
    <mergeCell ref="IQT69:IQV69"/>
    <mergeCell ref="IRK69:IRM69"/>
    <mergeCell ref="ISB69:ISD69"/>
    <mergeCell ref="ISS69:ISU69"/>
    <mergeCell ref="ITJ69:ITL69"/>
    <mergeCell ref="JNQ69:JNS69"/>
    <mergeCell ref="JOH69:JOJ69"/>
    <mergeCell ref="JOY69:JPA69"/>
    <mergeCell ref="JPP69:JPR69"/>
    <mergeCell ref="JQG69:JQI69"/>
    <mergeCell ref="JKJ69:JKL69"/>
    <mergeCell ref="JLA69:JLC69"/>
    <mergeCell ref="JLR69:JLT69"/>
    <mergeCell ref="JMI69:JMK69"/>
    <mergeCell ref="JMZ69:JNB69"/>
    <mergeCell ref="JHC69:JHE69"/>
    <mergeCell ref="JHT69:JHV69"/>
    <mergeCell ref="JIK69:JIM69"/>
    <mergeCell ref="JJB69:JJD69"/>
    <mergeCell ref="JJS69:JJU69"/>
    <mergeCell ref="JDV69:JDX69"/>
    <mergeCell ref="JEM69:JEO69"/>
    <mergeCell ref="JFD69:JFF69"/>
    <mergeCell ref="JFU69:JFW69"/>
    <mergeCell ref="JGL69:JGN69"/>
    <mergeCell ref="KAS69:KAU69"/>
    <mergeCell ref="KBJ69:KBL69"/>
    <mergeCell ref="KCA69:KCC69"/>
    <mergeCell ref="KCR69:KCT69"/>
    <mergeCell ref="KDI69:KDK69"/>
    <mergeCell ref="JXL69:JXN69"/>
    <mergeCell ref="JYC69:JYE69"/>
    <mergeCell ref="JYT69:JYV69"/>
    <mergeCell ref="JZK69:JZM69"/>
    <mergeCell ref="KAB69:KAD69"/>
    <mergeCell ref="JUE69:JUG69"/>
    <mergeCell ref="JUV69:JUX69"/>
    <mergeCell ref="JVM69:JVO69"/>
    <mergeCell ref="JWD69:JWF69"/>
    <mergeCell ref="JWU69:JWW69"/>
    <mergeCell ref="JQX69:JQZ69"/>
    <mergeCell ref="JRO69:JRQ69"/>
    <mergeCell ref="JSF69:JSH69"/>
    <mergeCell ref="JSW69:JSY69"/>
    <mergeCell ref="JTN69:JTP69"/>
    <mergeCell ref="KNU69:KNW69"/>
    <mergeCell ref="KOL69:KON69"/>
    <mergeCell ref="KPC69:KPE69"/>
    <mergeCell ref="KPT69:KPV69"/>
    <mergeCell ref="KQK69:KQM69"/>
    <mergeCell ref="KKN69:KKP69"/>
    <mergeCell ref="KLE69:KLG69"/>
    <mergeCell ref="KLV69:KLX69"/>
    <mergeCell ref="KMM69:KMO69"/>
    <mergeCell ref="KND69:KNF69"/>
    <mergeCell ref="KHG69:KHI69"/>
    <mergeCell ref="KHX69:KHZ69"/>
    <mergeCell ref="KIO69:KIQ69"/>
    <mergeCell ref="KJF69:KJH69"/>
    <mergeCell ref="KJW69:KJY69"/>
    <mergeCell ref="KDZ69:KEB69"/>
    <mergeCell ref="KEQ69:KES69"/>
    <mergeCell ref="KFH69:KFJ69"/>
    <mergeCell ref="KFY69:KGA69"/>
    <mergeCell ref="KGP69:KGR69"/>
    <mergeCell ref="LAW69:LAY69"/>
    <mergeCell ref="LBN69:LBP69"/>
    <mergeCell ref="LCE69:LCG69"/>
    <mergeCell ref="LCV69:LCX69"/>
    <mergeCell ref="LDM69:LDO69"/>
    <mergeCell ref="KXP69:KXR69"/>
    <mergeCell ref="KYG69:KYI69"/>
    <mergeCell ref="KYX69:KYZ69"/>
    <mergeCell ref="KZO69:KZQ69"/>
    <mergeCell ref="LAF69:LAH69"/>
    <mergeCell ref="KUI69:KUK69"/>
    <mergeCell ref="KUZ69:KVB69"/>
    <mergeCell ref="KVQ69:KVS69"/>
    <mergeCell ref="KWH69:KWJ69"/>
    <mergeCell ref="KWY69:KXA69"/>
    <mergeCell ref="KRB69:KRD69"/>
    <mergeCell ref="KRS69:KRU69"/>
    <mergeCell ref="KSJ69:KSL69"/>
    <mergeCell ref="KTA69:KTC69"/>
    <mergeCell ref="KTR69:KTT69"/>
    <mergeCell ref="LNY69:LOA69"/>
    <mergeCell ref="LOP69:LOR69"/>
    <mergeCell ref="LPG69:LPI69"/>
    <mergeCell ref="LPX69:LPZ69"/>
    <mergeCell ref="LQO69:LQQ69"/>
    <mergeCell ref="LKR69:LKT69"/>
    <mergeCell ref="LLI69:LLK69"/>
    <mergeCell ref="LLZ69:LMB69"/>
    <mergeCell ref="LMQ69:LMS69"/>
    <mergeCell ref="LNH69:LNJ69"/>
    <mergeCell ref="LHK69:LHM69"/>
    <mergeCell ref="LIB69:LID69"/>
    <mergeCell ref="LIS69:LIU69"/>
    <mergeCell ref="LJJ69:LJL69"/>
    <mergeCell ref="LKA69:LKC69"/>
    <mergeCell ref="LED69:LEF69"/>
    <mergeCell ref="LEU69:LEW69"/>
    <mergeCell ref="LFL69:LFN69"/>
    <mergeCell ref="LGC69:LGE69"/>
    <mergeCell ref="LGT69:LGV69"/>
    <mergeCell ref="MBA69:MBC69"/>
    <mergeCell ref="MBR69:MBT69"/>
    <mergeCell ref="MCI69:MCK69"/>
    <mergeCell ref="MCZ69:MDB69"/>
    <mergeCell ref="MDQ69:MDS69"/>
    <mergeCell ref="LXT69:LXV69"/>
    <mergeCell ref="LYK69:LYM69"/>
    <mergeCell ref="LZB69:LZD69"/>
    <mergeCell ref="LZS69:LZU69"/>
    <mergeCell ref="MAJ69:MAL69"/>
    <mergeCell ref="LUM69:LUO69"/>
    <mergeCell ref="LVD69:LVF69"/>
    <mergeCell ref="LVU69:LVW69"/>
    <mergeCell ref="LWL69:LWN69"/>
    <mergeCell ref="LXC69:LXE69"/>
    <mergeCell ref="LRF69:LRH69"/>
    <mergeCell ref="LRW69:LRY69"/>
    <mergeCell ref="LSN69:LSP69"/>
    <mergeCell ref="LTE69:LTG69"/>
    <mergeCell ref="LTV69:LTX69"/>
    <mergeCell ref="MOC69:MOE69"/>
    <mergeCell ref="MOT69:MOV69"/>
    <mergeCell ref="MPK69:MPM69"/>
    <mergeCell ref="MQB69:MQD69"/>
    <mergeCell ref="MQS69:MQU69"/>
    <mergeCell ref="MKV69:MKX69"/>
    <mergeCell ref="MLM69:MLO69"/>
    <mergeCell ref="MMD69:MMF69"/>
    <mergeCell ref="MMU69:MMW69"/>
    <mergeCell ref="MNL69:MNN69"/>
    <mergeCell ref="MHO69:MHQ69"/>
    <mergeCell ref="MIF69:MIH69"/>
    <mergeCell ref="MIW69:MIY69"/>
    <mergeCell ref="MJN69:MJP69"/>
    <mergeCell ref="MKE69:MKG69"/>
    <mergeCell ref="MEH69:MEJ69"/>
    <mergeCell ref="MEY69:MFA69"/>
    <mergeCell ref="MFP69:MFR69"/>
    <mergeCell ref="MGG69:MGI69"/>
    <mergeCell ref="MGX69:MGZ69"/>
    <mergeCell ref="NBE69:NBG69"/>
    <mergeCell ref="NBV69:NBX69"/>
    <mergeCell ref="NCM69:NCO69"/>
    <mergeCell ref="NDD69:NDF69"/>
    <mergeCell ref="NDU69:NDW69"/>
    <mergeCell ref="MXX69:MXZ69"/>
    <mergeCell ref="MYO69:MYQ69"/>
    <mergeCell ref="MZF69:MZH69"/>
    <mergeCell ref="MZW69:MZY69"/>
    <mergeCell ref="NAN69:NAP69"/>
    <mergeCell ref="MUQ69:MUS69"/>
    <mergeCell ref="MVH69:MVJ69"/>
    <mergeCell ref="MVY69:MWA69"/>
    <mergeCell ref="MWP69:MWR69"/>
    <mergeCell ref="MXG69:MXI69"/>
    <mergeCell ref="MRJ69:MRL69"/>
    <mergeCell ref="MSA69:MSC69"/>
    <mergeCell ref="MSR69:MST69"/>
    <mergeCell ref="MTI69:MTK69"/>
    <mergeCell ref="MTZ69:MUB69"/>
    <mergeCell ref="NOG69:NOI69"/>
    <mergeCell ref="NOX69:NOZ69"/>
    <mergeCell ref="NPO69:NPQ69"/>
    <mergeCell ref="NQF69:NQH69"/>
    <mergeCell ref="NQW69:NQY69"/>
    <mergeCell ref="NKZ69:NLB69"/>
    <mergeCell ref="NLQ69:NLS69"/>
    <mergeCell ref="NMH69:NMJ69"/>
    <mergeCell ref="NMY69:NNA69"/>
    <mergeCell ref="NNP69:NNR69"/>
    <mergeCell ref="NHS69:NHU69"/>
    <mergeCell ref="NIJ69:NIL69"/>
    <mergeCell ref="NJA69:NJC69"/>
    <mergeCell ref="NJR69:NJT69"/>
    <mergeCell ref="NKI69:NKK69"/>
    <mergeCell ref="NEL69:NEN69"/>
    <mergeCell ref="NFC69:NFE69"/>
    <mergeCell ref="NFT69:NFV69"/>
    <mergeCell ref="NGK69:NGM69"/>
    <mergeCell ref="NHB69:NHD69"/>
    <mergeCell ref="OBI69:OBK69"/>
    <mergeCell ref="OBZ69:OCB69"/>
    <mergeCell ref="OCQ69:OCS69"/>
    <mergeCell ref="ODH69:ODJ69"/>
    <mergeCell ref="ODY69:OEA69"/>
    <mergeCell ref="NYB69:NYD69"/>
    <mergeCell ref="NYS69:NYU69"/>
    <mergeCell ref="NZJ69:NZL69"/>
    <mergeCell ref="OAA69:OAC69"/>
    <mergeCell ref="OAR69:OAT69"/>
    <mergeCell ref="NUU69:NUW69"/>
    <mergeCell ref="NVL69:NVN69"/>
    <mergeCell ref="NWC69:NWE69"/>
    <mergeCell ref="NWT69:NWV69"/>
    <mergeCell ref="NXK69:NXM69"/>
    <mergeCell ref="NRN69:NRP69"/>
    <mergeCell ref="NSE69:NSG69"/>
    <mergeCell ref="NSV69:NSX69"/>
    <mergeCell ref="NTM69:NTO69"/>
    <mergeCell ref="NUD69:NUF69"/>
    <mergeCell ref="OOK69:OOM69"/>
    <mergeCell ref="OPB69:OPD69"/>
    <mergeCell ref="OPS69:OPU69"/>
    <mergeCell ref="OQJ69:OQL69"/>
    <mergeCell ref="ORA69:ORC69"/>
    <mergeCell ref="OLD69:OLF69"/>
    <mergeCell ref="OLU69:OLW69"/>
    <mergeCell ref="OML69:OMN69"/>
    <mergeCell ref="ONC69:ONE69"/>
    <mergeCell ref="ONT69:ONV69"/>
    <mergeCell ref="OHW69:OHY69"/>
    <mergeCell ref="OIN69:OIP69"/>
    <mergeCell ref="OJE69:OJG69"/>
    <mergeCell ref="OJV69:OJX69"/>
    <mergeCell ref="OKM69:OKO69"/>
    <mergeCell ref="OEP69:OER69"/>
    <mergeCell ref="OFG69:OFI69"/>
    <mergeCell ref="OFX69:OFZ69"/>
    <mergeCell ref="OGO69:OGQ69"/>
    <mergeCell ref="OHF69:OHH69"/>
    <mergeCell ref="PBM69:PBO69"/>
    <mergeCell ref="PCD69:PCF69"/>
    <mergeCell ref="PCU69:PCW69"/>
    <mergeCell ref="PDL69:PDN69"/>
    <mergeCell ref="PEC69:PEE69"/>
    <mergeCell ref="OYF69:OYH69"/>
    <mergeCell ref="OYW69:OYY69"/>
    <mergeCell ref="OZN69:OZP69"/>
    <mergeCell ref="PAE69:PAG69"/>
    <mergeCell ref="PAV69:PAX69"/>
    <mergeCell ref="OUY69:OVA69"/>
    <mergeCell ref="OVP69:OVR69"/>
    <mergeCell ref="OWG69:OWI69"/>
    <mergeCell ref="OWX69:OWZ69"/>
    <mergeCell ref="OXO69:OXQ69"/>
    <mergeCell ref="ORR69:ORT69"/>
    <mergeCell ref="OSI69:OSK69"/>
    <mergeCell ref="OSZ69:OTB69"/>
    <mergeCell ref="OTQ69:OTS69"/>
    <mergeCell ref="OUH69:OUJ69"/>
    <mergeCell ref="POO69:POQ69"/>
    <mergeCell ref="PPF69:PPH69"/>
    <mergeCell ref="PPW69:PPY69"/>
    <mergeCell ref="PQN69:PQP69"/>
    <mergeCell ref="PRE69:PRG69"/>
    <mergeCell ref="PLH69:PLJ69"/>
    <mergeCell ref="PLY69:PMA69"/>
    <mergeCell ref="PMP69:PMR69"/>
    <mergeCell ref="PNG69:PNI69"/>
    <mergeCell ref="PNX69:PNZ69"/>
    <mergeCell ref="PIA69:PIC69"/>
    <mergeCell ref="PIR69:PIT69"/>
    <mergeCell ref="PJI69:PJK69"/>
    <mergeCell ref="PJZ69:PKB69"/>
    <mergeCell ref="PKQ69:PKS69"/>
    <mergeCell ref="PET69:PEV69"/>
    <mergeCell ref="PFK69:PFM69"/>
    <mergeCell ref="PGB69:PGD69"/>
    <mergeCell ref="PGS69:PGU69"/>
    <mergeCell ref="PHJ69:PHL69"/>
    <mergeCell ref="QBQ69:QBS69"/>
    <mergeCell ref="QCH69:QCJ69"/>
    <mergeCell ref="QCY69:QDA69"/>
    <mergeCell ref="QDP69:QDR69"/>
    <mergeCell ref="QEG69:QEI69"/>
    <mergeCell ref="PYJ69:PYL69"/>
    <mergeCell ref="PZA69:PZC69"/>
    <mergeCell ref="PZR69:PZT69"/>
    <mergeCell ref="QAI69:QAK69"/>
    <mergeCell ref="QAZ69:QBB69"/>
    <mergeCell ref="PVC69:PVE69"/>
    <mergeCell ref="PVT69:PVV69"/>
    <mergeCell ref="PWK69:PWM69"/>
    <mergeCell ref="PXB69:PXD69"/>
    <mergeCell ref="PXS69:PXU69"/>
    <mergeCell ref="PRV69:PRX69"/>
    <mergeCell ref="PSM69:PSO69"/>
    <mergeCell ref="PTD69:PTF69"/>
    <mergeCell ref="PTU69:PTW69"/>
    <mergeCell ref="PUL69:PUN69"/>
    <mergeCell ref="QOS69:QOU69"/>
    <mergeCell ref="QPJ69:QPL69"/>
    <mergeCell ref="QQA69:QQC69"/>
    <mergeCell ref="QQR69:QQT69"/>
    <mergeCell ref="QRI69:QRK69"/>
    <mergeCell ref="QLL69:QLN69"/>
    <mergeCell ref="QMC69:QME69"/>
    <mergeCell ref="QMT69:QMV69"/>
    <mergeCell ref="QNK69:QNM69"/>
    <mergeCell ref="QOB69:QOD69"/>
    <mergeCell ref="QIE69:QIG69"/>
    <mergeCell ref="QIV69:QIX69"/>
    <mergeCell ref="QJM69:QJO69"/>
    <mergeCell ref="QKD69:QKF69"/>
    <mergeCell ref="QKU69:QKW69"/>
    <mergeCell ref="QEX69:QEZ69"/>
    <mergeCell ref="QFO69:QFQ69"/>
    <mergeCell ref="QGF69:QGH69"/>
    <mergeCell ref="QGW69:QGY69"/>
    <mergeCell ref="QHN69:QHP69"/>
    <mergeCell ref="RBU69:RBW69"/>
    <mergeCell ref="RCL69:RCN69"/>
    <mergeCell ref="RDC69:RDE69"/>
    <mergeCell ref="RDT69:RDV69"/>
    <mergeCell ref="REK69:REM69"/>
    <mergeCell ref="QYN69:QYP69"/>
    <mergeCell ref="QZE69:QZG69"/>
    <mergeCell ref="QZV69:QZX69"/>
    <mergeCell ref="RAM69:RAO69"/>
    <mergeCell ref="RBD69:RBF69"/>
    <mergeCell ref="QVG69:QVI69"/>
    <mergeCell ref="QVX69:QVZ69"/>
    <mergeCell ref="QWO69:QWQ69"/>
    <mergeCell ref="QXF69:QXH69"/>
    <mergeCell ref="QXW69:QXY69"/>
    <mergeCell ref="QRZ69:QSB69"/>
    <mergeCell ref="QSQ69:QSS69"/>
    <mergeCell ref="QTH69:QTJ69"/>
    <mergeCell ref="QTY69:QUA69"/>
    <mergeCell ref="QUP69:QUR69"/>
    <mergeCell ref="ROW69:ROY69"/>
    <mergeCell ref="RPN69:RPP69"/>
    <mergeCell ref="RQE69:RQG69"/>
    <mergeCell ref="RQV69:RQX69"/>
    <mergeCell ref="RRM69:RRO69"/>
    <mergeCell ref="RLP69:RLR69"/>
    <mergeCell ref="RMG69:RMI69"/>
    <mergeCell ref="RMX69:RMZ69"/>
    <mergeCell ref="RNO69:RNQ69"/>
    <mergeCell ref="ROF69:ROH69"/>
    <mergeCell ref="RII69:RIK69"/>
    <mergeCell ref="RIZ69:RJB69"/>
    <mergeCell ref="RJQ69:RJS69"/>
    <mergeCell ref="RKH69:RKJ69"/>
    <mergeCell ref="RKY69:RLA69"/>
    <mergeCell ref="RFB69:RFD69"/>
    <mergeCell ref="RFS69:RFU69"/>
    <mergeCell ref="RGJ69:RGL69"/>
    <mergeCell ref="RHA69:RHC69"/>
    <mergeCell ref="RHR69:RHT69"/>
    <mergeCell ref="SBY69:SCA69"/>
    <mergeCell ref="SCP69:SCR69"/>
    <mergeCell ref="SDG69:SDI69"/>
    <mergeCell ref="SDX69:SDZ69"/>
    <mergeCell ref="SEO69:SEQ69"/>
    <mergeCell ref="RYR69:RYT69"/>
    <mergeCell ref="RZI69:RZK69"/>
    <mergeCell ref="RZZ69:SAB69"/>
    <mergeCell ref="SAQ69:SAS69"/>
    <mergeCell ref="SBH69:SBJ69"/>
    <mergeCell ref="RVK69:RVM69"/>
    <mergeCell ref="RWB69:RWD69"/>
    <mergeCell ref="RWS69:RWU69"/>
    <mergeCell ref="RXJ69:RXL69"/>
    <mergeCell ref="RYA69:RYC69"/>
    <mergeCell ref="RSD69:RSF69"/>
    <mergeCell ref="RSU69:RSW69"/>
    <mergeCell ref="RTL69:RTN69"/>
    <mergeCell ref="RUC69:RUE69"/>
    <mergeCell ref="RUT69:RUV69"/>
    <mergeCell ref="SPA69:SPC69"/>
    <mergeCell ref="SPR69:SPT69"/>
    <mergeCell ref="SQI69:SQK69"/>
    <mergeCell ref="SQZ69:SRB69"/>
    <mergeCell ref="SRQ69:SRS69"/>
    <mergeCell ref="SLT69:SLV69"/>
    <mergeCell ref="SMK69:SMM69"/>
    <mergeCell ref="SNB69:SND69"/>
    <mergeCell ref="SNS69:SNU69"/>
    <mergeCell ref="SOJ69:SOL69"/>
    <mergeCell ref="SIM69:SIO69"/>
    <mergeCell ref="SJD69:SJF69"/>
    <mergeCell ref="SJU69:SJW69"/>
    <mergeCell ref="SKL69:SKN69"/>
    <mergeCell ref="SLC69:SLE69"/>
    <mergeCell ref="SFF69:SFH69"/>
    <mergeCell ref="SFW69:SFY69"/>
    <mergeCell ref="SGN69:SGP69"/>
    <mergeCell ref="SHE69:SHG69"/>
    <mergeCell ref="SHV69:SHX69"/>
    <mergeCell ref="TCC69:TCE69"/>
    <mergeCell ref="TCT69:TCV69"/>
    <mergeCell ref="TDK69:TDM69"/>
    <mergeCell ref="TEB69:TED69"/>
    <mergeCell ref="TES69:TEU69"/>
    <mergeCell ref="SYV69:SYX69"/>
    <mergeCell ref="SZM69:SZO69"/>
    <mergeCell ref="TAD69:TAF69"/>
    <mergeCell ref="TAU69:TAW69"/>
    <mergeCell ref="TBL69:TBN69"/>
    <mergeCell ref="SVO69:SVQ69"/>
    <mergeCell ref="SWF69:SWH69"/>
    <mergeCell ref="SWW69:SWY69"/>
    <mergeCell ref="SXN69:SXP69"/>
    <mergeCell ref="SYE69:SYG69"/>
    <mergeCell ref="SSH69:SSJ69"/>
    <mergeCell ref="SSY69:STA69"/>
    <mergeCell ref="STP69:STR69"/>
    <mergeCell ref="SUG69:SUI69"/>
    <mergeCell ref="SUX69:SUZ69"/>
    <mergeCell ref="TPE69:TPG69"/>
    <mergeCell ref="TPV69:TPX69"/>
    <mergeCell ref="TQM69:TQO69"/>
    <mergeCell ref="TRD69:TRF69"/>
    <mergeCell ref="TRU69:TRW69"/>
    <mergeCell ref="TLX69:TLZ69"/>
    <mergeCell ref="TMO69:TMQ69"/>
    <mergeCell ref="TNF69:TNH69"/>
    <mergeCell ref="TNW69:TNY69"/>
    <mergeCell ref="TON69:TOP69"/>
    <mergeCell ref="TIQ69:TIS69"/>
    <mergeCell ref="TJH69:TJJ69"/>
    <mergeCell ref="TJY69:TKA69"/>
    <mergeCell ref="TKP69:TKR69"/>
    <mergeCell ref="TLG69:TLI69"/>
    <mergeCell ref="TFJ69:TFL69"/>
    <mergeCell ref="TGA69:TGC69"/>
    <mergeCell ref="TGR69:TGT69"/>
    <mergeCell ref="THI69:THK69"/>
    <mergeCell ref="THZ69:TIB69"/>
    <mergeCell ref="UCG69:UCI69"/>
    <mergeCell ref="UCX69:UCZ69"/>
    <mergeCell ref="UDO69:UDQ69"/>
    <mergeCell ref="UEF69:UEH69"/>
    <mergeCell ref="UEW69:UEY69"/>
    <mergeCell ref="TYZ69:TZB69"/>
    <mergeCell ref="TZQ69:TZS69"/>
    <mergeCell ref="UAH69:UAJ69"/>
    <mergeCell ref="UAY69:UBA69"/>
    <mergeCell ref="UBP69:UBR69"/>
    <mergeCell ref="TVS69:TVU69"/>
    <mergeCell ref="TWJ69:TWL69"/>
    <mergeCell ref="TXA69:TXC69"/>
    <mergeCell ref="TXR69:TXT69"/>
    <mergeCell ref="TYI69:TYK69"/>
    <mergeCell ref="TSL69:TSN69"/>
    <mergeCell ref="TTC69:TTE69"/>
    <mergeCell ref="TTT69:TTV69"/>
    <mergeCell ref="TUK69:TUM69"/>
    <mergeCell ref="TVB69:TVD69"/>
    <mergeCell ref="UPI69:UPK69"/>
    <mergeCell ref="UPZ69:UQB69"/>
    <mergeCell ref="UQQ69:UQS69"/>
    <mergeCell ref="URH69:URJ69"/>
    <mergeCell ref="URY69:USA69"/>
    <mergeCell ref="UMB69:UMD69"/>
    <mergeCell ref="UMS69:UMU69"/>
    <mergeCell ref="UNJ69:UNL69"/>
    <mergeCell ref="UOA69:UOC69"/>
    <mergeCell ref="UOR69:UOT69"/>
    <mergeCell ref="UIU69:UIW69"/>
    <mergeCell ref="UJL69:UJN69"/>
    <mergeCell ref="UKC69:UKE69"/>
    <mergeCell ref="UKT69:UKV69"/>
    <mergeCell ref="ULK69:ULM69"/>
    <mergeCell ref="UFN69:UFP69"/>
    <mergeCell ref="UGE69:UGG69"/>
    <mergeCell ref="UGV69:UGX69"/>
    <mergeCell ref="UHM69:UHO69"/>
    <mergeCell ref="UID69:UIF69"/>
    <mergeCell ref="VCK69:VCM69"/>
    <mergeCell ref="VDB69:VDD69"/>
    <mergeCell ref="VDS69:VDU69"/>
    <mergeCell ref="VEJ69:VEL69"/>
    <mergeCell ref="VFA69:VFC69"/>
    <mergeCell ref="UZD69:UZF69"/>
    <mergeCell ref="UZU69:UZW69"/>
    <mergeCell ref="VAL69:VAN69"/>
    <mergeCell ref="VBC69:VBE69"/>
    <mergeCell ref="VBT69:VBV69"/>
    <mergeCell ref="UVW69:UVY69"/>
    <mergeCell ref="UWN69:UWP69"/>
    <mergeCell ref="UXE69:UXG69"/>
    <mergeCell ref="UXV69:UXX69"/>
    <mergeCell ref="UYM69:UYO69"/>
    <mergeCell ref="USP69:USR69"/>
    <mergeCell ref="UTG69:UTI69"/>
    <mergeCell ref="UTX69:UTZ69"/>
    <mergeCell ref="UUO69:UUQ69"/>
    <mergeCell ref="UVF69:UVH69"/>
    <mergeCell ref="VPM69:VPO69"/>
    <mergeCell ref="VQD69:VQF69"/>
    <mergeCell ref="VQU69:VQW69"/>
    <mergeCell ref="VRL69:VRN69"/>
    <mergeCell ref="VSC69:VSE69"/>
    <mergeCell ref="VMF69:VMH69"/>
    <mergeCell ref="VMW69:VMY69"/>
    <mergeCell ref="VNN69:VNP69"/>
    <mergeCell ref="VOE69:VOG69"/>
    <mergeCell ref="VOV69:VOX69"/>
    <mergeCell ref="VIY69:VJA69"/>
    <mergeCell ref="VJP69:VJR69"/>
    <mergeCell ref="VKG69:VKI69"/>
    <mergeCell ref="VKX69:VKZ69"/>
    <mergeCell ref="VLO69:VLQ69"/>
    <mergeCell ref="VFR69:VFT69"/>
    <mergeCell ref="VGI69:VGK69"/>
    <mergeCell ref="VGZ69:VHB69"/>
    <mergeCell ref="VHQ69:VHS69"/>
    <mergeCell ref="VIH69:VIJ69"/>
    <mergeCell ref="WCO69:WCQ69"/>
    <mergeCell ref="WDF69:WDH69"/>
    <mergeCell ref="WDW69:WDY69"/>
    <mergeCell ref="WEN69:WEP69"/>
    <mergeCell ref="WFE69:WFG69"/>
    <mergeCell ref="VZH69:VZJ69"/>
    <mergeCell ref="VZY69:WAA69"/>
    <mergeCell ref="WAP69:WAR69"/>
    <mergeCell ref="WBG69:WBI69"/>
    <mergeCell ref="WBX69:WBZ69"/>
    <mergeCell ref="VWA69:VWC69"/>
    <mergeCell ref="VWR69:VWT69"/>
    <mergeCell ref="VXI69:VXK69"/>
    <mergeCell ref="VXZ69:VYB69"/>
    <mergeCell ref="VYQ69:VYS69"/>
    <mergeCell ref="VST69:VSV69"/>
    <mergeCell ref="VTK69:VTM69"/>
    <mergeCell ref="VUB69:VUD69"/>
    <mergeCell ref="VUS69:VUU69"/>
    <mergeCell ref="VVJ69:VVL69"/>
    <mergeCell ref="WQH69:WQJ69"/>
    <mergeCell ref="WQY69:WRA69"/>
    <mergeCell ref="WRP69:WRR69"/>
    <mergeCell ref="WSG69:WSI69"/>
    <mergeCell ref="WMJ69:WML69"/>
    <mergeCell ref="WNA69:WNC69"/>
    <mergeCell ref="WNR69:WNT69"/>
    <mergeCell ref="WOI69:WOK69"/>
    <mergeCell ref="WOZ69:WPB69"/>
    <mergeCell ref="WJC69:WJE69"/>
    <mergeCell ref="WJT69:WJV69"/>
    <mergeCell ref="WKK69:WKM69"/>
    <mergeCell ref="WLB69:WLD69"/>
    <mergeCell ref="WLS69:WLU69"/>
    <mergeCell ref="WFV69:WFX69"/>
    <mergeCell ref="WGM69:WGO69"/>
    <mergeCell ref="WHD69:WHF69"/>
    <mergeCell ref="WHU69:WHW69"/>
    <mergeCell ref="WIL69:WIN69"/>
    <mergeCell ref="XCS69:XCU69"/>
    <mergeCell ref="XDJ69:XDL69"/>
    <mergeCell ref="XEA69:XEC69"/>
    <mergeCell ref="XER69:XET69"/>
    <mergeCell ref="A71:C71"/>
    <mergeCell ref="R71:T71"/>
    <mergeCell ref="AI71:AK71"/>
    <mergeCell ref="AZ71:BB71"/>
    <mergeCell ref="BQ71:BS71"/>
    <mergeCell ref="CH71:CJ71"/>
    <mergeCell ref="CY71:DA71"/>
    <mergeCell ref="DP71:DR71"/>
    <mergeCell ref="EG71:EI71"/>
    <mergeCell ref="EX71:EZ71"/>
    <mergeCell ref="FO71:FQ71"/>
    <mergeCell ref="GF71:GH71"/>
    <mergeCell ref="WZL69:WZN69"/>
    <mergeCell ref="XAC69:XAE69"/>
    <mergeCell ref="XAT69:XAV69"/>
    <mergeCell ref="XBK69:XBM69"/>
    <mergeCell ref="XCB69:XCD69"/>
    <mergeCell ref="WWE69:WWG69"/>
    <mergeCell ref="WWV69:WWX69"/>
    <mergeCell ref="WXM69:WXO69"/>
    <mergeCell ref="WYD69:WYF69"/>
    <mergeCell ref="WYU69:WYW69"/>
    <mergeCell ref="WSX69:WSZ69"/>
    <mergeCell ref="WTO69:WTQ69"/>
    <mergeCell ref="WUF69:WUH69"/>
    <mergeCell ref="WUW69:WUY69"/>
    <mergeCell ref="WVN69:WVP69"/>
    <mergeCell ref="WPQ69:WPS69"/>
    <mergeCell ref="QR71:QT71"/>
    <mergeCell ref="RI71:RK71"/>
    <mergeCell ref="RZ71:SB71"/>
    <mergeCell ref="SQ71:SS71"/>
    <mergeCell ref="TH71:TJ71"/>
    <mergeCell ref="NK71:NM71"/>
    <mergeCell ref="OB71:OD71"/>
    <mergeCell ref="OS71:OU71"/>
    <mergeCell ref="PJ71:PL71"/>
    <mergeCell ref="QA71:QC71"/>
    <mergeCell ref="KD71:KF71"/>
    <mergeCell ref="KU71:KW71"/>
    <mergeCell ref="LL71:LN71"/>
    <mergeCell ref="MC71:ME71"/>
    <mergeCell ref="MT71:MV71"/>
    <mergeCell ref="GW71:GY71"/>
    <mergeCell ref="HN71:HP71"/>
    <mergeCell ref="IE71:IG71"/>
    <mergeCell ref="IV71:IX71"/>
    <mergeCell ref="JM71:JO71"/>
    <mergeCell ref="ADT71:ADV71"/>
    <mergeCell ref="AEK71:AEM71"/>
    <mergeCell ref="AFB71:AFD71"/>
    <mergeCell ref="AFS71:AFU71"/>
    <mergeCell ref="AGJ71:AGL71"/>
    <mergeCell ref="AAM71:AAO71"/>
    <mergeCell ref="ABD71:ABF71"/>
    <mergeCell ref="ABU71:ABW71"/>
    <mergeCell ref="ACL71:ACN71"/>
    <mergeCell ref="ADC71:ADE71"/>
    <mergeCell ref="XF71:XH71"/>
    <mergeCell ref="XW71:XY71"/>
    <mergeCell ref="YN71:YP71"/>
    <mergeCell ref="ZE71:ZG71"/>
    <mergeCell ref="ZV71:ZX71"/>
    <mergeCell ref="TY71:UA71"/>
    <mergeCell ref="UP71:UR71"/>
    <mergeCell ref="VG71:VI71"/>
    <mergeCell ref="VX71:VZ71"/>
    <mergeCell ref="WO71:WQ71"/>
    <mergeCell ref="AQV71:AQX71"/>
    <mergeCell ref="ARM71:ARO71"/>
    <mergeCell ref="ASD71:ASF71"/>
    <mergeCell ref="ASU71:ASW71"/>
    <mergeCell ref="ATL71:ATN71"/>
    <mergeCell ref="ANO71:ANQ71"/>
    <mergeCell ref="AOF71:AOH71"/>
    <mergeCell ref="AOW71:AOY71"/>
    <mergeCell ref="APN71:APP71"/>
    <mergeCell ref="AQE71:AQG71"/>
    <mergeCell ref="AKH71:AKJ71"/>
    <mergeCell ref="AKY71:ALA71"/>
    <mergeCell ref="ALP71:ALR71"/>
    <mergeCell ref="AMG71:AMI71"/>
    <mergeCell ref="AMX71:AMZ71"/>
    <mergeCell ref="AHA71:AHC71"/>
    <mergeCell ref="AHR71:AHT71"/>
    <mergeCell ref="AII71:AIK71"/>
    <mergeCell ref="AIZ71:AJB71"/>
    <mergeCell ref="AJQ71:AJS71"/>
    <mergeCell ref="BDX71:BDZ71"/>
    <mergeCell ref="BEO71:BEQ71"/>
    <mergeCell ref="BFF71:BFH71"/>
    <mergeCell ref="BFW71:BFY71"/>
    <mergeCell ref="BGN71:BGP71"/>
    <mergeCell ref="BAQ71:BAS71"/>
    <mergeCell ref="BBH71:BBJ71"/>
    <mergeCell ref="BBY71:BCA71"/>
    <mergeCell ref="BCP71:BCR71"/>
    <mergeCell ref="BDG71:BDI71"/>
    <mergeCell ref="AXJ71:AXL71"/>
    <mergeCell ref="AYA71:AYC71"/>
    <mergeCell ref="AYR71:AYT71"/>
    <mergeCell ref="AZI71:AZK71"/>
    <mergeCell ref="AZZ71:BAB71"/>
    <mergeCell ref="AUC71:AUE71"/>
    <mergeCell ref="AUT71:AUV71"/>
    <mergeCell ref="AVK71:AVM71"/>
    <mergeCell ref="AWB71:AWD71"/>
    <mergeCell ref="AWS71:AWU71"/>
    <mergeCell ref="BQZ71:BRB71"/>
    <mergeCell ref="BRQ71:BRS71"/>
    <mergeCell ref="BSH71:BSJ71"/>
    <mergeCell ref="BSY71:BTA71"/>
    <mergeCell ref="BTP71:BTR71"/>
    <mergeCell ref="BNS71:BNU71"/>
    <mergeCell ref="BOJ71:BOL71"/>
    <mergeCell ref="BPA71:BPC71"/>
    <mergeCell ref="BPR71:BPT71"/>
    <mergeCell ref="BQI71:BQK71"/>
    <mergeCell ref="BKL71:BKN71"/>
    <mergeCell ref="BLC71:BLE71"/>
    <mergeCell ref="BLT71:BLV71"/>
    <mergeCell ref="BMK71:BMM71"/>
    <mergeCell ref="BNB71:BND71"/>
    <mergeCell ref="BHE71:BHG71"/>
    <mergeCell ref="BHV71:BHX71"/>
    <mergeCell ref="BIM71:BIO71"/>
    <mergeCell ref="BJD71:BJF71"/>
    <mergeCell ref="BJU71:BJW71"/>
    <mergeCell ref="CEB71:CED71"/>
    <mergeCell ref="CES71:CEU71"/>
    <mergeCell ref="CFJ71:CFL71"/>
    <mergeCell ref="CGA71:CGC71"/>
    <mergeCell ref="CGR71:CGT71"/>
    <mergeCell ref="CAU71:CAW71"/>
    <mergeCell ref="CBL71:CBN71"/>
    <mergeCell ref="CCC71:CCE71"/>
    <mergeCell ref="CCT71:CCV71"/>
    <mergeCell ref="CDK71:CDM71"/>
    <mergeCell ref="BXN71:BXP71"/>
    <mergeCell ref="BYE71:BYG71"/>
    <mergeCell ref="BYV71:BYX71"/>
    <mergeCell ref="BZM71:BZO71"/>
    <mergeCell ref="CAD71:CAF71"/>
    <mergeCell ref="BUG71:BUI71"/>
    <mergeCell ref="BUX71:BUZ71"/>
    <mergeCell ref="BVO71:BVQ71"/>
    <mergeCell ref="BWF71:BWH71"/>
    <mergeCell ref="BWW71:BWY71"/>
    <mergeCell ref="CRD71:CRF71"/>
    <mergeCell ref="CRU71:CRW71"/>
    <mergeCell ref="CSL71:CSN71"/>
    <mergeCell ref="CTC71:CTE71"/>
    <mergeCell ref="CTT71:CTV71"/>
    <mergeCell ref="CNW71:CNY71"/>
    <mergeCell ref="CON71:COP71"/>
    <mergeCell ref="CPE71:CPG71"/>
    <mergeCell ref="CPV71:CPX71"/>
    <mergeCell ref="CQM71:CQO71"/>
    <mergeCell ref="CKP71:CKR71"/>
    <mergeCell ref="CLG71:CLI71"/>
    <mergeCell ref="CLX71:CLZ71"/>
    <mergeCell ref="CMO71:CMQ71"/>
    <mergeCell ref="CNF71:CNH71"/>
    <mergeCell ref="CHI71:CHK71"/>
    <mergeCell ref="CHZ71:CIB71"/>
    <mergeCell ref="CIQ71:CIS71"/>
    <mergeCell ref="CJH71:CJJ71"/>
    <mergeCell ref="CJY71:CKA71"/>
    <mergeCell ref="DEF71:DEH71"/>
    <mergeCell ref="DEW71:DEY71"/>
    <mergeCell ref="DFN71:DFP71"/>
    <mergeCell ref="DGE71:DGG71"/>
    <mergeCell ref="DGV71:DGX71"/>
    <mergeCell ref="DAY71:DBA71"/>
    <mergeCell ref="DBP71:DBR71"/>
    <mergeCell ref="DCG71:DCI71"/>
    <mergeCell ref="DCX71:DCZ71"/>
    <mergeCell ref="DDO71:DDQ71"/>
    <mergeCell ref="CXR71:CXT71"/>
    <mergeCell ref="CYI71:CYK71"/>
    <mergeCell ref="CYZ71:CZB71"/>
    <mergeCell ref="CZQ71:CZS71"/>
    <mergeCell ref="DAH71:DAJ71"/>
    <mergeCell ref="CUK71:CUM71"/>
    <mergeCell ref="CVB71:CVD71"/>
    <mergeCell ref="CVS71:CVU71"/>
    <mergeCell ref="CWJ71:CWL71"/>
    <mergeCell ref="CXA71:CXC71"/>
    <mergeCell ref="DRH71:DRJ71"/>
    <mergeCell ref="DRY71:DSA71"/>
    <mergeCell ref="DSP71:DSR71"/>
    <mergeCell ref="DTG71:DTI71"/>
    <mergeCell ref="DTX71:DTZ71"/>
    <mergeCell ref="DOA71:DOC71"/>
    <mergeCell ref="DOR71:DOT71"/>
    <mergeCell ref="DPI71:DPK71"/>
    <mergeCell ref="DPZ71:DQB71"/>
    <mergeCell ref="DQQ71:DQS71"/>
    <mergeCell ref="DKT71:DKV71"/>
    <mergeCell ref="DLK71:DLM71"/>
    <mergeCell ref="DMB71:DMD71"/>
    <mergeCell ref="DMS71:DMU71"/>
    <mergeCell ref="DNJ71:DNL71"/>
    <mergeCell ref="DHM71:DHO71"/>
    <mergeCell ref="DID71:DIF71"/>
    <mergeCell ref="DIU71:DIW71"/>
    <mergeCell ref="DJL71:DJN71"/>
    <mergeCell ref="DKC71:DKE71"/>
    <mergeCell ref="EEJ71:EEL71"/>
    <mergeCell ref="EFA71:EFC71"/>
    <mergeCell ref="EFR71:EFT71"/>
    <mergeCell ref="EGI71:EGK71"/>
    <mergeCell ref="EGZ71:EHB71"/>
    <mergeCell ref="EBC71:EBE71"/>
    <mergeCell ref="EBT71:EBV71"/>
    <mergeCell ref="ECK71:ECM71"/>
    <mergeCell ref="EDB71:EDD71"/>
    <mergeCell ref="EDS71:EDU71"/>
    <mergeCell ref="DXV71:DXX71"/>
    <mergeCell ref="DYM71:DYO71"/>
    <mergeCell ref="DZD71:DZF71"/>
    <mergeCell ref="DZU71:DZW71"/>
    <mergeCell ref="EAL71:EAN71"/>
    <mergeCell ref="DUO71:DUQ71"/>
    <mergeCell ref="DVF71:DVH71"/>
    <mergeCell ref="DVW71:DVY71"/>
    <mergeCell ref="DWN71:DWP71"/>
    <mergeCell ref="DXE71:DXG71"/>
    <mergeCell ref="ERL71:ERN71"/>
    <mergeCell ref="ESC71:ESE71"/>
    <mergeCell ref="EST71:ESV71"/>
    <mergeCell ref="ETK71:ETM71"/>
    <mergeCell ref="EUB71:EUD71"/>
    <mergeCell ref="EOE71:EOG71"/>
    <mergeCell ref="EOV71:EOX71"/>
    <mergeCell ref="EPM71:EPO71"/>
    <mergeCell ref="EQD71:EQF71"/>
    <mergeCell ref="EQU71:EQW71"/>
    <mergeCell ref="EKX71:EKZ71"/>
    <mergeCell ref="ELO71:ELQ71"/>
    <mergeCell ref="EMF71:EMH71"/>
    <mergeCell ref="EMW71:EMY71"/>
    <mergeCell ref="ENN71:ENP71"/>
    <mergeCell ref="EHQ71:EHS71"/>
    <mergeCell ref="EIH71:EIJ71"/>
    <mergeCell ref="EIY71:EJA71"/>
    <mergeCell ref="EJP71:EJR71"/>
    <mergeCell ref="EKG71:EKI71"/>
    <mergeCell ref="FEN71:FEP71"/>
    <mergeCell ref="FFE71:FFG71"/>
    <mergeCell ref="FFV71:FFX71"/>
    <mergeCell ref="FGM71:FGO71"/>
    <mergeCell ref="FHD71:FHF71"/>
    <mergeCell ref="FBG71:FBI71"/>
    <mergeCell ref="FBX71:FBZ71"/>
    <mergeCell ref="FCO71:FCQ71"/>
    <mergeCell ref="FDF71:FDH71"/>
    <mergeCell ref="FDW71:FDY71"/>
    <mergeCell ref="EXZ71:EYB71"/>
    <mergeCell ref="EYQ71:EYS71"/>
    <mergeCell ref="EZH71:EZJ71"/>
    <mergeCell ref="EZY71:FAA71"/>
    <mergeCell ref="FAP71:FAR71"/>
    <mergeCell ref="EUS71:EUU71"/>
    <mergeCell ref="EVJ71:EVL71"/>
    <mergeCell ref="EWA71:EWC71"/>
    <mergeCell ref="EWR71:EWT71"/>
    <mergeCell ref="EXI71:EXK71"/>
    <mergeCell ref="FRP71:FRR71"/>
    <mergeCell ref="FSG71:FSI71"/>
    <mergeCell ref="FSX71:FSZ71"/>
    <mergeCell ref="FTO71:FTQ71"/>
    <mergeCell ref="FUF71:FUH71"/>
    <mergeCell ref="FOI71:FOK71"/>
    <mergeCell ref="FOZ71:FPB71"/>
    <mergeCell ref="FPQ71:FPS71"/>
    <mergeCell ref="FQH71:FQJ71"/>
    <mergeCell ref="FQY71:FRA71"/>
    <mergeCell ref="FLB71:FLD71"/>
    <mergeCell ref="FLS71:FLU71"/>
    <mergeCell ref="FMJ71:FML71"/>
    <mergeCell ref="FNA71:FNC71"/>
    <mergeCell ref="FNR71:FNT71"/>
    <mergeCell ref="FHU71:FHW71"/>
    <mergeCell ref="FIL71:FIN71"/>
    <mergeCell ref="FJC71:FJE71"/>
    <mergeCell ref="FJT71:FJV71"/>
    <mergeCell ref="FKK71:FKM71"/>
    <mergeCell ref="GER71:GET71"/>
    <mergeCell ref="GFI71:GFK71"/>
    <mergeCell ref="GFZ71:GGB71"/>
    <mergeCell ref="GGQ71:GGS71"/>
    <mergeCell ref="GHH71:GHJ71"/>
    <mergeCell ref="GBK71:GBM71"/>
    <mergeCell ref="GCB71:GCD71"/>
    <mergeCell ref="GCS71:GCU71"/>
    <mergeCell ref="GDJ71:GDL71"/>
    <mergeCell ref="GEA71:GEC71"/>
    <mergeCell ref="FYD71:FYF71"/>
    <mergeCell ref="FYU71:FYW71"/>
    <mergeCell ref="FZL71:FZN71"/>
    <mergeCell ref="GAC71:GAE71"/>
    <mergeCell ref="GAT71:GAV71"/>
    <mergeCell ref="FUW71:FUY71"/>
    <mergeCell ref="FVN71:FVP71"/>
    <mergeCell ref="FWE71:FWG71"/>
    <mergeCell ref="FWV71:FWX71"/>
    <mergeCell ref="FXM71:FXO71"/>
    <mergeCell ref="GRT71:GRV71"/>
    <mergeCell ref="GSK71:GSM71"/>
    <mergeCell ref="GTB71:GTD71"/>
    <mergeCell ref="GTS71:GTU71"/>
    <mergeCell ref="GUJ71:GUL71"/>
    <mergeCell ref="GOM71:GOO71"/>
    <mergeCell ref="GPD71:GPF71"/>
    <mergeCell ref="GPU71:GPW71"/>
    <mergeCell ref="GQL71:GQN71"/>
    <mergeCell ref="GRC71:GRE71"/>
    <mergeCell ref="GLF71:GLH71"/>
    <mergeCell ref="GLW71:GLY71"/>
    <mergeCell ref="GMN71:GMP71"/>
    <mergeCell ref="GNE71:GNG71"/>
    <mergeCell ref="GNV71:GNX71"/>
    <mergeCell ref="GHY71:GIA71"/>
    <mergeCell ref="GIP71:GIR71"/>
    <mergeCell ref="GJG71:GJI71"/>
    <mergeCell ref="GJX71:GJZ71"/>
    <mergeCell ref="GKO71:GKQ71"/>
    <mergeCell ref="HEV71:HEX71"/>
    <mergeCell ref="HFM71:HFO71"/>
    <mergeCell ref="HGD71:HGF71"/>
    <mergeCell ref="HGU71:HGW71"/>
    <mergeCell ref="HHL71:HHN71"/>
    <mergeCell ref="HBO71:HBQ71"/>
    <mergeCell ref="HCF71:HCH71"/>
    <mergeCell ref="HCW71:HCY71"/>
    <mergeCell ref="HDN71:HDP71"/>
    <mergeCell ref="HEE71:HEG71"/>
    <mergeCell ref="GYH71:GYJ71"/>
    <mergeCell ref="GYY71:GZA71"/>
    <mergeCell ref="GZP71:GZR71"/>
    <mergeCell ref="HAG71:HAI71"/>
    <mergeCell ref="HAX71:HAZ71"/>
    <mergeCell ref="GVA71:GVC71"/>
    <mergeCell ref="GVR71:GVT71"/>
    <mergeCell ref="GWI71:GWK71"/>
    <mergeCell ref="GWZ71:GXB71"/>
    <mergeCell ref="GXQ71:GXS71"/>
    <mergeCell ref="HRX71:HRZ71"/>
    <mergeCell ref="HSO71:HSQ71"/>
    <mergeCell ref="HTF71:HTH71"/>
    <mergeCell ref="HTW71:HTY71"/>
    <mergeCell ref="HUN71:HUP71"/>
    <mergeCell ref="HOQ71:HOS71"/>
    <mergeCell ref="HPH71:HPJ71"/>
    <mergeCell ref="HPY71:HQA71"/>
    <mergeCell ref="HQP71:HQR71"/>
    <mergeCell ref="HRG71:HRI71"/>
    <mergeCell ref="HLJ71:HLL71"/>
    <mergeCell ref="HMA71:HMC71"/>
    <mergeCell ref="HMR71:HMT71"/>
    <mergeCell ref="HNI71:HNK71"/>
    <mergeCell ref="HNZ71:HOB71"/>
    <mergeCell ref="HIC71:HIE71"/>
    <mergeCell ref="HIT71:HIV71"/>
    <mergeCell ref="HJK71:HJM71"/>
    <mergeCell ref="HKB71:HKD71"/>
    <mergeCell ref="HKS71:HKU71"/>
    <mergeCell ref="IEZ71:IFB71"/>
    <mergeCell ref="IFQ71:IFS71"/>
    <mergeCell ref="IGH71:IGJ71"/>
    <mergeCell ref="IGY71:IHA71"/>
    <mergeCell ref="IHP71:IHR71"/>
    <mergeCell ref="IBS71:IBU71"/>
    <mergeCell ref="ICJ71:ICL71"/>
    <mergeCell ref="IDA71:IDC71"/>
    <mergeCell ref="IDR71:IDT71"/>
    <mergeCell ref="IEI71:IEK71"/>
    <mergeCell ref="HYL71:HYN71"/>
    <mergeCell ref="HZC71:HZE71"/>
    <mergeCell ref="HZT71:HZV71"/>
    <mergeCell ref="IAK71:IAM71"/>
    <mergeCell ref="IBB71:IBD71"/>
    <mergeCell ref="HVE71:HVG71"/>
    <mergeCell ref="HVV71:HVX71"/>
    <mergeCell ref="HWM71:HWO71"/>
    <mergeCell ref="HXD71:HXF71"/>
    <mergeCell ref="HXU71:HXW71"/>
    <mergeCell ref="ISB71:ISD71"/>
    <mergeCell ref="ISS71:ISU71"/>
    <mergeCell ref="ITJ71:ITL71"/>
    <mergeCell ref="IUA71:IUC71"/>
    <mergeCell ref="IUR71:IUT71"/>
    <mergeCell ref="IOU71:IOW71"/>
    <mergeCell ref="IPL71:IPN71"/>
    <mergeCell ref="IQC71:IQE71"/>
    <mergeCell ref="IQT71:IQV71"/>
    <mergeCell ref="IRK71:IRM71"/>
    <mergeCell ref="ILN71:ILP71"/>
    <mergeCell ref="IME71:IMG71"/>
    <mergeCell ref="IMV71:IMX71"/>
    <mergeCell ref="INM71:INO71"/>
    <mergeCell ref="IOD71:IOF71"/>
    <mergeCell ref="IIG71:III71"/>
    <mergeCell ref="IIX71:IIZ71"/>
    <mergeCell ref="IJO71:IJQ71"/>
    <mergeCell ref="IKF71:IKH71"/>
    <mergeCell ref="IKW71:IKY71"/>
    <mergeCell ref="JFD71:JFF71"/>
    <mergeCell ref="JFU71:JFW71"/>
    <mergeCell ref="JGL71:JGN71"/>
    <mergeCell ref="JHC71:JHE71"/>
    <mergeCell ref="JHT71:JHV71"/>
    <mergeCell ref="JBW71:JBY71"/>
    <mergeCell ref="JCN71:JCP71"/>
    <mergeCell ref="JDE71:JDG71"/>
    <mergeCell ref="JDV71:JDX71"/>
    <mergeCell ref="JEM71:JEO71"/>
    <mergeCell ref="IYP71:IYR71"/>
    <mergeCell ref="IZG71:IZI71"/>
    <mergeCell ref="IZX71:IZZ71"/>
    <mergeCell ref="JAO71:JAQ71"/>
    <mergeCell ref="JBF71:JBH71"/>
    <mergeCell ref="IVI71:IVK71"/>
    <mergeCell ref="IVZ71:IWB71"/>
    <mergeCell ref="IWQ71:IWS71"/>
    <mergeCell ref="IXH71:IXJ71"/>
    <mergeCell ref="IXY71:IYA71"/>
    <mergeCell ref="JSF71:JSH71"/>
    <mergeCell ref="JSW71:JSY71"/>
    <mergeCell ref="JTN71:JTP71"/>
    <mergeCell ref="JUE71:JUG71"/>
    <mergeCell ref="JUV71:JUX71"/>
    <mergeCell ref="JOY71:JPA71"/>
    <mergeCell ref="JPP71:JPR71"/>
    <mergeCell ref="JQG71:JQI71"/>
    <mergeCell ref="JQX71:JQZ71"/>
    <mergeCell ref="JRO71:JRQ71"/>
    <mergeCell ref="JLR71:JLT71"/>
    <mergeCell ref="JMI71:JMK71"/>
    <mergeCell ref="JMZ71:JNB71"/>
    <mergeCell ref="JNQ71:JNS71"/>
    <mergeCell ref="JOH71:JOJ71"/>
    <mergeCell ref="JIK71:JIM71"/>
    <mergeCell ref="JJB71:JJD71"/>
    <mergeCell ref="JJS71:JJU71"/>
    <mergeCell ref="JKJ71:JKL71"/>
    <mergeCell ref="JLA71:JLC71"/>
    <mergeCell ref="KFH71:KFJ71"/>
    <mergeCell ref="KFY71:KGA71"/>
    <mergeCell ref="KGP71:KGR71"/>
    <mergeCell ref="KHG71:KHI71"/>
    <mergeCell ref="KHX71:KHZ71"/>
    <mergeCell ref="KCA71:KCC71"/>
    <mergeCell ref="KCR71:KCT71"/>
    <mergeCell ref="KDI71:KDK71"/>
    <mergeCell ref="KDZ71:KEB71"/>
    <mergeCell ref="KEQ71:KES71"/>
    <mergeCell ref="JYT71:JYV71"/>
    <mergeCell ref="JZK71:JZM71"/>
    <mergeCell ref="KAB71:KAD71"/>
    <mergeCell ref="KAS71:KAU71"/>
    <mergeCell ref="KBJ71:KBL71"/>
    <mergeCell ref="JVM71:JVO71"/>
    <mergeCell ref="JWD71:JWF71"/>
    <mergeCell ref="JWU71:JWW71"/>
    <mergeCell ref="JXL71:JXN71"/>
    <mergeCell ref="JYC71:JYE71"/>
    <mergeCell ref="KSJ71:KSL71"/>
    <mergeCell ref="KTA71:KTC71"/>
    <mergeCell ref="KTR71:KTT71"/>
    <mergeCell ref="KUI71:KUK71"/>
    <mergeCell ref="KUZ71:KVB71"/>
    <mergeCell ref="KPC71:KPE71"/>
    <mergeCell ref="KPT71:KPV71"/>
    <mergeCell ref="KQK71:KQM71"/>
    <mergeCell ref="KRB71:KRD71"/>
    <mergeCell ref="KRS71:KRU71"/>
    <mergeCell ref="KLV71:KLX71"/>
    <mergeCell ref="KMM71:KMO71"/>
    <mergeCell ref="KND71:KNF71"/>
    <mergeCell ref="KNU71:KNW71"/>
    <mergeCell ref="KOL71:KON71"/>
    <mergeCell ref="KIO71:KIQ71"/>
    <mergeCell ref="KJF71:KJH71"/>
    <mergeCell ref="KJW71:KJY71"/>
    <mergeCell ref="KKN71:KKP71"/>
    <mergeCell ref="KLE71:KLG71"/>
    <mergeCell ref="LFL71:LFN71"/>
    <mergeCell ref="LGC71:LGE71"/>
    <mergeCell ref="LGT71:LGV71"/>
    <mergeCell ref="LHK71:LHM71"/>
    <mergeCell ref="LIB71:LID71"/>
    <mergeCell ref="LCE71:LCG71"/>
    <mergeCell ref="LCV71:LCX71"/>
    <mergeCell ref="LDM71:LDO71"/>
    <mergeCell ref="LED71:LEF71"/>
    <mergeCell ref="LEU71:LEW71"/>
    <mergeCell ref="KYX71:KYZ71"/>
    <mergeCell ref="KZO71:KZQ71"/>
    <mergeCell ref="LAF71:LAH71"/>
    <mergeCell ref="LAW71:LAY71"/>
    <mergeCell ref="LBN71:LBP71"/>
    <mergeCell ref="KVQ71:KVS71"/>
    <mergeCell ref="KWH71:KWJ71"/>
    <mergeCell ref="KWY71:KXA71"/>
    <mergeCell ref="KXP71:KXR71"/>
    <mergeCell ref="KYG71:KYI71"/>
    <mergeCell ref="LSN71:LSP71"/>
    <mergeCell ref="LTE71:LTG71"/>
    <mergeCell ref="LTV71:LTX71"/>
    <mergeCell ref="LUM71:LUO71"/>
    <mergeCell ref="LVD71:LVF71"/>
    <mergeCell ref="LPG71:LPI71"/>
    <mergeCell ref="LPX71:LPZ71"/>
    <mergeCell ref="LQO71:LQQ71"/>
    <mergeCell ref="LRF71:LRH71"/>
    <mergeCell ref="LRW71:LRY71"/>
    <mergeCell ref="LLZ71:LMB71"/>
    <mergeCell ref="LMQ71:LMS71"/>
    <mergeCell ref="LNH71:LNJ71"/>
    <mergeCell ref="LNY71:LOA71"/>
    <mergeCell ref="LOP71:LOR71"/>
    <mergeCell ref="LIS71:LIU71"/>
    <mergeCell ref="LJJ71:LJL71"/>
    <mergeCell ref="LKA71:LKC71"/>
    <mergeCell ref="LKR71:LKT71"/>
    <mergeCell ref="LLI71:LLK71"/>
    <mergeCell ref="MFP71:MFR71"/>
    <mergeCell ref="MGG71:MGI71"/>
    <mergeCell ref="MGX71:MGZ71"/>
    <mergeCell ref="MHO71:MHQ71"/>
    <mergeCell ref="MIF71:MIH71"/>
    <mergeCell ref="MCI71:MCK71"/>
    <mergeCell ref="MCZ71:MDB71"/>
    <mergeCell ref="MDQ71:MDS71"/>
    <mergeCell ref="MEH71:MEJ71"/>
    <mergeCell ref="MEY71:MFA71"/>
    <mergeCell ref="LZB71:LZD71"/>
    <mergeCell ref="LZS71:LZU71"/>
    <mergeCell ref="MAJ71:MAL71"/>
    <mergeCell ref="MBA71:MBC71"/>
    <mergeCell ref="MBR71:MBT71"/>
    <mergeCell ref="LVU71:LVW71"/>
    <mergeCell ref="LWL71:LWN71"/>
    <mergeCell ref="LXC71:LXE71"/>
    <mergeCell ref="LXT71:LXV71"/>
    <mergeCell ref="LYK71:LYM71"/>
    <mergeCell ref="MSR71:MST71"/>
    <mergeCell ref="MTI71:MTK71"/>
    <mergeCell ref="MTZ71:MUB71"/>
    <mergeCell ref="MUQ71:MUS71"/>
    <mergeCell ref="MVH71:MVJ71"/>
    <mergeCell ref="MPK71:MPM71"/>
    <mergeCell ref="MQB71:MQD71"/>
    <mergeCell ref="MQS71:MQU71"/>
    <mergeCell ref="MRJ71:MRL71"/>
    <mergeCell ref="MSA71:MSC71"/>
    <mergeCell ref="MMD71:MMF71"/>
    <mergeCell ref="MMU71:MMW71"/>
    <mergeCell ref="MNL71:MNN71"/>
    <mergeCell ref="MOC71:MOE71"/>
    <mergeCell ref="MOT71:MOV71"/>
    <mergeCell ref="MIW71:MIY71"/>
    <mergeCell ref="MJN71:MJP71"/>
    <mergeCell ref="MKE71:MKG71"/>
    <mergeCell ref="MKV71:MKX71"/>
    <mergeCell ref="MLM71:MLO71"/>
    <mergeCell ref="NFT71:NFV71"/>
    <mergeCell ref="NGK71:NGM71"/>
    <mergeCell ref="NHB71:NHD71"/>
    <mergeCell ref="NHS71:NHU71"/>
    <mergeCell ref="NIJ71:NIL71"/>
    <mergeCell ref="NCM71:NCO71"/>
    <mergeCell ref="NDD71:NDF71"/>
    <mergeCell ref="NDU71:NDW71"/>
    <mergeCell ref="NEL71:NEN71"/>
    <mergeCell ref="NFC71:NFE71"/>
    <mergeCell ref="MZF71:MZH71"/>
    <mergeCell ref="MZW71:MZY71"/>
    <mergeCell ref="NAN71:NAP71"/>
    <mergeCell ref="NBE71:NBG71"/>
    <mergeCell ref="NBV71:NBX71"/>
    <mergeCell ref="MVY71:MWA71"/>
    <mergeCell ref="MWP71:MWR71"/>
    <mergeCell ref="MXG71:MXI71"/>
    <mergeCell ref="MXX71:MXZ71"/>
    <mergeCell ref="MYO71:MYQ71"/>
    <mergeCell ref="NSV71:NSX71"/>
    <mergeCell ref="NTM71:NTO71"/>
    <mergeCell ref="NUD71:NUF71"/>
    <mergeCell ref="NUU71:NUW71"/>
    <mergeCell ref="NVL71:NVN71"/>
    <mergeCell ref="NPO71:NPQ71"/>
    <mergeCell ref="NQF71:NQH71"/>
    <mergeCell ref="NQW71:NQY71"/>
    <mergeCell ref="NRN71:NRP71"/>
    <mergeCell ref="NSE71:NSG71"/>
    <mergeCell ref="NMH71:NMJ71"/>
    <mergeCell ref="NMY71:NNA71"/>
    <mergeCell ref="NNP71:NNR71"/>
    <mergeCell ref="NOG71:NOI71"/>
    <mergeCell ref="NOX71:NOZ71"/>
    <mergeCell ref="NJA71:NJC71"/>
    <mergeCell ref="NJR71:NJT71"/>
    <mergeCell ref="NKI71:NKK71"/>
    <mergeCell ref="NKZ71:NLB71"/>
    <mergeCell ref="NLQ71:NLS71"/>
    <mergeCell ref="OFX71:OFZ71"/>
    <mergeCell ref="OGO71:OGQ71"/>
    <mergeCell ref="OHF71:OHH71"/>
    <mergeCell ref="OHW71:OHY71"/>
    <mergeCell ref="OIN71:OIP71"/>
    <mergeCell ref="OCQ71:OCS71"/>
    <mergeCell ref="ODH71:ODJ71"/>
    <mergeCell ref="ODY71:OEA71"/>
    <mergeCell ref="OEP71:OER71"/>
    <mergeCell ref="OFG71:OFI71"/>
    <mergeCell ref="NZJ71:NZL71"/>
    <mergeCell ref="OAA71:OAC71"/>
    <mergeCell ref="OAR71:OAT71"/>
    <mergeCell ref="OBI71:OBK71"/>
    <mergeCell ref="OBZ71:OCB71"/>
    <mergeCell ref="NWC71:NWE71"/>
    <mergeCell ref="NWT71:NWV71"/>
    <mergeCell ref="NXK71:NXM71"/>
    <mergeCell ref="NYB71:NYD71"/>
    <mergeCell ref="NYS71:NYU71"/>
    <mergeCell ref="OSZ71:OTB71"/>
    <mergeCell ref="OTQ71:OTS71"/>
    <mergeCell ref="OUH71:OUJ71"/>
    <mergeCell ref="OUY71:OVA71"/>
    <mergeCell ref="OVP71:OVR71"/>
    <mergeCell ref="OPS71:OPU71"/>
    <mergeCell ref="OQJ71:OQL71"/>
    <mergeCell ref="ORA71:ORC71"/>
    <mergeCell ref="ORR71:ORT71"/>
    <mergeCell ref="OSI71:OSK71"/>
    <mergeCell ref="OML71:OMN71"/>
    <mergeCell ref="ONC71:ONE71"/>
    <mergeCell ref="ONT71:ONV71"/>
    <mergeCell ref="OOK71:OOM71"/>
    <mergeCell ref="OPB71:OPD71"/>
    <mergeCell ref="OJE71:OJG71"/>
    <mergeCell ref="OJV71:OJX71"/>
    <mergeCell ref="OKM71:OKO71"/>
    <mergeCell ref="OLD71:OLF71"/>
    <mergeCell ref="OLU71:OLW71"/>
    <mergeCell ref="PGB71:PGD71"/>
    <mergeCell ref="PGS71:PGU71"/>
    <mergeCell ref="PHJ71:PHL71"/>
    <mergeCell ref="PIA71:PIC71"/>
    <mergeCell ref="PIR71:PIT71"/>
    <mergeCell ref="PCU71:PCW71"/>
    <mergeCell ref="PDL71:PDN71"/>
    <mergeCell ref="PEC71:PEE71"/>
    <mergeCell ref="PET71:PEV71"/>
    <mergeCell ref="PFK71:PFM71"/>
    <mergeCell ref="OZN71:OZP71"/>
    <mergeCell ref="PAE71:PAG71"/>
    <mergeCell ref="PAV71:PAX71"/>
    <mergeCell ref="PBM71:PBO71"/>
    <mergeCell ref="PCD71:PCF71"/>
    <mergeCell ref="OWG71:OWI71"/>
    <mergeCell ref="OWX71:OWZ71"/>
    <mergeCell ref="OXO71:OXQ71"/>
    <mergeCell ref="OYF71:OYH71"/>
    <mergeCell ref="OYW71:OYY71"/>
    <mergeCell ref="PTD71:PTF71"/>
    <mergeCell ref="PTU71:PTW71"/>
    <mergeCell ref="PUL71:PUN71"/>
    <mergeCell ref="PVC71:PVE71"/>
    <mergeCell ref="PVT71:PVV71"/>
    <mergeCell ref="PPW71:PPY71"/>
    <mergeCell ref="PQN71:PQP71"/>
    <mergeCell ref="PRE71:PRG71"/>
    <mergeCell ref="PRV71:PRX71"/>
    <mergeCell ref="PSM71:PSO71"/>
    <mergeCell ref="PMP71:PMR71"/>
    <mergeCell ref="PNG71:PNI71"/>
    <mergeCell ref="PNX71:PNZ71"/>
    <mergeCell ref="POO71:POQ71"/>
    <mergeCell ref="PPF71:PPH71"/>
    <mergeCell ref="PJI71:PJK71"/>
    <mergeCell ref="PJZ71:PKB71"/>
    <mergeCell ref="PKQ71:PKS71"/>
    <mergeCell ref="PLH71:PLJ71"/>
    <mergeCell ref="PLY71:PMA71"/>
    <mergeCell ref="QGF71:QGH71"/>
    <mergeCell ref="QGW71:QGY71"/>
    <mergeCell ref="QHN71:QHP71"/>
    <mergeCell ref="QIE71:QIG71"/>
    <mergeCell ref="QIV71:QIX71"/>
    <mergeCell ref="QCY71:QDA71"/>
    <mergeCell ref="QDP71:QDR71"/>
    <mergeCell ref="QEG71:QEI71"/>
    <mergeCell ref="QEX71:QEZ71"/>
    <mergeCell ref="QFO71:QFQ71"/>
    <mergeCell ref="PZR71:PZT71"/>
    <mergeCell ref="QAI71:QAK71"/>
    <mergeCell ref="QAZ71:QBB71"/>
    <mergeCell ref="QBQ71:QBS71"/>
    <mergeCell ref="QCH71:QCJ71"/>
    <mergeCell ref="PWK71:PWM71"/>
    <mergeCell ref="PXB71:PXD71"/>
    <mergeCell ref="PXS71:PXU71"/>
    <mergeCell ref="PYJ71:PYL71"/>
    <mergeCell ref="PZA71:PZC71"/>
    <mergeCell ref="QTH71:QTJ71"/>
    <mergeCell ref="QTY71:QUA71"/>
    <mergeCell ref="QUP71:QUR71"/>
    <mergeCell ref="QVG71:QVI71"/>
    <mergeCell ref="QVX71:QVZ71"/>
    <mergeCell ref="QQA71:QQC71"/>
    <mergeCell ref="QQR71:QQT71"/>
    <mergeCell ref="QRI71:QRK71"/>
    <mergeCell ref="QRZ71:QSB71"/>
    <mergeCell ref="QSQ71:QSS71"/>
    <mergeCell ref="QMT71:QMV71"/>
    <mergeCell ref="QNK71:QNM71"/>
    <mergeCell ref="QOB71:QOD71"/>
    <mergeCell ref="QOS71:QOU71"/>
    <mergeCell ref="QPJ71:QPL71"/>
    <mergeCell ref="QJM71:QJO71"/>
    <mergeCell ref="QKD71:QKF71"/>
    <mergeCell ref="QKU71:QKW71"/>
    <mergeCell ref="QLL71:QLN71"/>
    <mergeCell ref="QMC71:QME71"/>
    <mergeCell ref="RGJ71:RGL71"/>
    <mergeCell ref="RHA71:RHC71"/>
    <mergeCell ref="RHR71:RHT71"/>
    <mergeCell ref="RII71:RIK71"/>
    <mergeCell ref="RIZ71:RJB71"/>
    <mergeCell ref="RDC71:RDE71"/>
    <mergeCell ref="RDT71:RDV71"/>
    <mergeCell ref="REK71:REM71"/>
    <mergeCell ref="RFB71:RFD71"/>
    <mergeCell ref="RFS71:RFU71"/>
    <mergeCell ref="QZV71:QZX71"/>
    <mergeCell ref="RAM71:RAO71"/>
    <mergeCell ref="RBD71:RBF71"/>
    <mergeCell ref="RBU71:RBW71"/>
    <mergeCell ref="RCL71:RCN71"/>
    <mergeCell ref="QWO71:QWQ71"/>
    <mergeCell ref="QXF71:QXH71"/>
    <mergeCell ref="QXW71:QXY71"/>
    <mergeCell ref="QYN71:QYP71"/>
    <mergeCell ref="QZE71:QZG71"/>
    <mergeCell ref="RTL71:RTN71"/>
    <mergeCell ref="RUC71:RUE71"/>
    <mergeCell ref="RUT71:RUV71"/>
    <mergeCell ref="RVK71:RVM71"/>
    <mergeCell ref="RWB71:RWD71"/>
    <mergeCell ref="RQE71:RQG71"/>
    <mergeCell ref="RQV71:RQX71"/>
    <mergeCell ref="RRM71:RRO71"/>
    <mergeCell ref="RSD71:RSF71"/>
    <mergeCell ref="RSU71:RSW71"/>
    <mergeCell ref="RMX71:RMZ71"/>
    <mergeCell ref="RNO71:RNQ71"/>
    <mergeCell ref="ROF71:ROH71"/>
    <mergeCell ref="ROW71:ROY71"/>
    <mergeCell ref="RPN71:RPP71"/>
    <mergeCell ref="RJQ71:RJS71"/>
    <mergeCell ref="RKH71:RKJ71"/>
    <mergeCell ref="RKY71:RLA71"/>
    <mergeCell ref="RLP71:RLR71"/>
    <mergeCell ref="RMG71:RMI71"/>
    <mergeCell ref="SGN71:SGP71"/>
    <mergeCell ref="SHE71:SHG71"/>
    <mergeCell ref="SHV71:SHX71"/>
    <mergeCell ref="SIM71:SIO71"/>
    <mergeCell ref="SJD71:SJF71"/>
    <mergeCell ref="SDG71:SDI71"/>
    <mergeCell ref="SDX71:SDZ71"/>
    <mergeCell ref="SEO71:SEQ71"/>
    <mergeCell ref="SFF71:SFH71"/>
    <mergeCell ref="SFW71:SFY71"/>
    <mergeCell ref="RZZ71:SAB71"/>
    <mergeCell ref="SAQ71:SAS71"/>
    <mergeCell ref="SBH71:SBJ71"/>
    <mergeCell ref="SBY71:SCA71"/>
    <mergeCell ref="SCP71:SCR71"/>
    <mergeCell ref="RWS71:RWU71"/>
    <mergeCell ref="RXJ71:RXL71"/>
    <mergeCell ref="RYA71:RYC71"/>
    <mergeCell ref="RYR71:RYT71"/>
    <mergeCell ref="RZI71:RZK71"/>
    <mergeCell ref="STP71:STR71"/>
    <mergeCell ref="SUG71:SUI71"/>
    <mergeCell ref="SUX71:SUZ71"/>
    <mergeCell ref="SVO71:SVQ71"/>
    <mergeCell ref="SWF71:SWH71"/>
    <mergeCell ref="SQI71:SQK71"/>
    <mergeCell ref="SQZ71:SRB71"/>
    <mergeCell ref="SRQ71:SRS71"/>
    <mergeCell ref="SSH71:SSJ71"/>
    <mergeCell ref="SSY71:STA71"/>
    <mergeCell ref="SNB71:SND71"/>
    <mergeCell ref="SNS71:SNU71"/>
    <mergeCell ref="SOJ71:SOL71"/>
    <mergeCell ref="SPA71:SPC71"/>
    <mergeCell ref="SPR71:SPT71"/>
    <mergeCell ref="SJU71:SJW71"/>
    <mergeCell ref="SKL71:SKN71"/>
    <mergeCell ref="SLC71:SLE71"/>
    <mergeCell ref="SLT71:SLV71"/>
    <mergeCell ref="SMK71:SMM71"/>
    <mergeCell ref="TGR71:TGT71"/>
    <mergeCell ref="THI71:THK71"/>
    <mergeCell ref="THZ71:TIB71"/>
    <mergeCell ref="TIQ71:TIS71"/>
    <mergeCell ref="TJH71:TJJ71"/>
    <mergeCell ref="TDK71:TDM71"/>
    <mergeCell ref="TEB71:TED71"/>
    <mergeCell ref="TES71:TEU71"/>
    <mergeCell ref="TFJ71:TFL71"/>
    <mergeCell ref="TGA71:TGC71"/>
    <mergeCell ref="TAD71:TAF71"/>
    <mergeCell ref="TAU71:TAW71"/>
    <mergeCell ref="TBL71:TBN71"/>
    <mergeCell ref="TCC71:TCE71"/>
    <mergeCell ref="TCT71:TCV71"/>
    <mergeCell ref="SWW71:SWY71"/>
    <mergeCell ref="SXN71:SXP71"/>
    <mergeCell ref="SYE71:SYG71"/>
    <mergeCell ref="SYV71:SYX71"/>
    <mergeCell ref="SZM71:SZO71"/>
    <mergeCell ref="TTT71:TTV71"/>
    <mergeCell ref="TUK71:TUM71"/>
    <mergeCell ref="TVB71:TVD71"/>
    <mergeCell ref="TVS71:TVU71"/>
    <mergeCell ref="TWJ71:TWL71"/>
    <mergeCell ref="TQM71:TQO71"/>
    <mergeCell ref="TRD71:TRF71"/>
    <mergeCell ref="TRU71:TRW71"/>
    <mergeCell ref="TSL71:TSN71"/>
    <mergeCell ref="TTC71:TTE71"/>
    <mergeCell ref="TNF71:TNH71"/>
    <mergeCell ref="TNW71:TNY71"/>
    <mergeCell ref="TON71:TOP71"/>
    <mergeCell ref="TPE71:TPG71"/>
    <mergeCell ref="TPV71:TPX71"/>
    <mergeCell ref="TJY71:TKA71"/>
    <mergeCell ref="TKP71:TKR71"/>
    <mergeCell ref="TLG71:TLI71"/>
    <mergeCell ref="TLX71:TLZ71"/>
    <mergeCell ref="TMO71:TMQ71"/>
    <mergeCell ref="UGV71:UGX71"/>
    <mergeCell ref="UHM71:UHO71"/>
    <mergeCell ref="UID71:UIF71"/>
    <mergeCell ref="UIU71:UIW71"/>
    <mergeCell ref="UJL71:UJN71"/>
    <mergeCell ref="UDO71:UDQ71"/>
    <mergeCell ref="UEF71:UEH71"/>
    <mergeCell ref="UEW71:UEY71"/>
    <mergeCell ref="UFN71:UFP71"/>
    <mergeCell ref="UGE71:UGG71"/>
    <mergeCell ref="UAH71:UAJ71"/>
    <mergeCell ref="UAY71:UBA71"/>
    <mergeCell ref="UBP71:UBR71"/>
    <mergeCell ref="UCG71:UCI71"/>
    <mergeCell ref="UCX71:UCZ71"/>
    <mergeCell ref="TXA71:TXC71"/>
    <mergeCell ref="TXR71:TXT71"/>
    <mergeCell ref="TYI71:TYK71"/>
    <mergeCell ref="TYZ71:TZB71"/>
    <mergeCell ref="TZQ71:TZS71"/>
    <mergeCell ref="UTX71:UTZ71"/>
    <mergeCell ref="UUO71:UUQ71"/>
    <mergeCell ref="UVF71:UVH71"/>
    <mergeCell ref="UVW71:UVY71"/>
    <mergeCell ref="UWN71:UWP71"/>
    <mergeCell ref="UQQ71:UQS71"/>
    <mergeCell ref="URH71:URJ71"/>
    <mergeCell ref="URY71:USA71"/>
    <mergeCell ref="USP71:USR71"/>
    <mergeCell ref="UTG71:UTI71"/>
    <mergeCell ref="UNJ71:UNL71"/>
    <mergeCell ref="UOA71:UOC71"/>
    <mergeCell ref="UOR71:UOT71"/>
    <mergeCell ref="UPI71:UPK71"/>
    <mergeCell ref="UPZ71:UQB71"/>
    <mergeCell ref="UKC71:UKE71"/>
    <mergeCell ref="UKT71:UKV71"/>
    <mergeCell ref="ULK71:ULM71"/>
    <mergeCell ref="UMB71:UMD71"/>
    <mergeCell ref="UMS71:UMU71"/>
    <mergeCell ref="VGZ71:VHB71"/>
    <mergeCell ref="VHQ71:VHS71"/>
    <mergeCell ref="VIH71:VIJ71"/>
    <mergeCell ref="VIY71:VJA71"/>
    <mergeCell ref="VJP71:VJR71"/>
    <mergeCell ref="VDS71:VDU71"/>
    <mergeCell ref="VEJ71:VEL71"/>
    <mergeCell ref="VFA71:VFC71"/>
    <mergeCell ref="VFR71:VFT71"/>
    <mergeCell ref="VGI71:VGK71"/>
    <mergeCell ref="VAL71:VAN71"/>
    <mergeCell ref="VBC71:VBE71"/>
    <mergeCell ref="VBT71:VBV71"/>
    <mergeCell ref="VCK71:VCM71"/>
    <mergeCell ref="VDB71:VDD71"/>
    <mergeCell ref="UXE71:UXG71"/>
    <mergeCell ref="UXV71:UXX71"/>
    <mergeCell ref="UYM71:UYO71"/>
    <mergeCell ref="UZD71:UZF71"/>
    <mergeCell ref="UZU71:UZW71"/>
    <mergeCell ref="VUB71:VUD71"/>
    <mergeCell ref="VUS71:VUU71"/>
    <mergeCell ref="VVJ71:VVL71"/>
    <mergeCell ref="VWA71:VWC71"/>
    <mergeCell ref="VWR71:VWT71"/>
    <mergeCell ref="VQU71:VQW71"/>
    <mergeCell ref="VRL71:VRN71"/>
    <mergeCell ref="VSC71:VSE71"/>
    <mergeCell ref="VST71:VSV71"/>
    <mergeCell ref="VTK71:VTM71"/>
    <mergeCell ref="VNN71:VNP71"/>
    <mergeCell ref="VOE71:VOG71"/>
    <mergeCell ref="VOV71:VOX71"/>
    <mergeCell ref="VPM71:VPO71"/>
    <mergeCell ref="VQD71:VQF71"/>
    <mergeCell ref="VKG71:VKI71"/>
    <mergeCell ref="VKX71:VKZ71"/>
    <mergeCell ref="VLO71:VLQ71"/>
    <mergeCell ref="VMF71:VMH71"/>
    <mergeCell ref="VMW71:VMY71"/>
    <mergeCell ref="WHD71:WHF71"/>
    <mergeCell ref="WHU71:WHW71"/>
    <mergeCell ref="WIL71:WIN71"/>
    <mergeCell ref="WJC71:WJE71"/>
    <mergeCell ref="WJT71:WJV71"/>
    <mergeCell ref="WDW71:WDY71"/>
    <mergeCell ref="WEN71:WEP71"/>
    <mergeCell ref="WFE71:WFG71"/>
    <mergeCell ref="WFV71:WFX71"/>
    <mergeCell ref="WGM71:WGO71"/>
    <mergeCell ref="WAP71:WAR71"/>
    <mergeCell ref="WBG71:WBI71"/>
    <mergeCell ref="WBX71:WBZ71"/>
    <mergeCell ref="WCO71:WCQ71"/>
    <mergeCell ref="WDF71:WDH71"/>
    <mergeCell ref="VXI71:VXK71"/>
    <mergeCell ref="VXZ71:VYB71"/>
    <mergeCell ref="VYQ71:VYS71"/>
    <mergeCell ref="VZH71:VZJ71"/>
    <mergeCell ref="VZY71:WAA71"/>
    <mergeCell ref="WUW71:WUY71"/>
    <mergeCell ref="WVN71:WVP71"/>
    <mergeCell ref="WWE71:WWG71"/>
    <mergeCell ref="WWV71:WWX71"/>
    <mergeCell ref="WQY71:WRA71"/>
    <mergeCell ref="WRP71:WRR71"/>
    <mergeCell ref="WSG71:WSI71"/>
    <mergeCell ref="WSX71:WSZ71"/>
    <mergeCell ref="WTO71:WTQ71"/>
    <mergeCell ref="WNR71:WNT71"/>
    <mergeCell ref="WOI71:WOK71"/>
    <mergeCell ref="WOZ71:WPB71"/>
    <mergeCell ref="WPQ71:WPS71"/>
    <mergeCell ref="WQH71:WQJ71"/>
    <mergeCell ref="WKK71:WKM71"/>
    <mergeCell ref="WLB71:WLD71"/>
    <mergeCell ref="WLS71:WLU71"/>
    <mergeCell ref="WMJ71:WML71"/>
    <mergeCell ref="WNA71:WNC71"/>
    <mergeCell ref="IE73:IG73"/>
    <mergeCell ref="IV73:IX73"/>
    <mergeCell ref="JM73:JO73"/>
    <mergeCell ref="KD73:KF73"/>
    <mergeCell ref="KU73:KW73"/>
    <mergeCell ref="XEA71:XEC71"/>
    <mergeCell ref="XER71:XET71"/>
    <mergeCell ref="A73:C73"/>
    <mergeCell ref="R73:T73"/>
    <mergeCell ref="AI73:AK73"/>
    <mergeCell ref="AZ73:BB73"/>
    <mergeCell ref="BQ73:BS73"/>
    <mergeCell ref="CH73:CJ73"/>
    <mergeCell ref="CY73:DA73"/>
    <mergeCell ref="DP73:DR73"/>
    <mergeCell ref="EG73:EI73"/>
    <mergeCell ref="EX73:EZ73"/>
    <mergeCell ref="FO73:FQ73"/>
    <mergeCell ref="GF73:GH73"/>
    <mergeCell ref="GW73:GY73"/>
    <mergeCell ref="HN73:HP73"/>
    <mergeCell ref="XAT71:XAV71"/>
    <mergeCell ref="XBK71:XBM71"/>
    <mergeCell ref="XCB71:XCD71"/>
    <mergeCell ref="XCS71:XCU71"/>
    <mergeCell ref="XDJ71:XDL71"/>
    <mergeCell ref="WXM71:WXO71"/>
    <mergeCell ref="WYD71:WYF71"/>
    <mergeCell ref="WYU71:WYW71"/>
    <mergeCell ref="WZL71:WZN71"/>
    <mergeCell ref="XAC71:XAE71"/>
    <mergeCell ref="WUF71:WUH71"/>
    <mergeCell ref="VG73:VI73"/>
    <mergeCell ref="VX73:VZ73"/>
    <mergeCell ref="WO73:WQ73"/>
    <mergeCell ref="XF73:XH73"/>
    <mergeCell ref="XW73:XY73"/>
    <mergeCell ref="RZ73:SB73"/>
    <mergeCell ref="SQ73:SS73"/>
    <mergeCell ref="TH73:TJ73"/>
    <mergeCell ref="TY73:UA73"/>
    <mergeCell ref="UP73:UR73"/>
    <mergeCell ref="OS73:OU73"/>
    <mergeCell ref="PJ73:PL73"/>
    <mergeCell ref="QA73:QC73"/>
    <mergeCell ref="QR73:QT73"/>
    <mergeCell ref="RI73:RK73"/>
    <mergeCell ref="LL73:LN73"/>
    <mergeCell ref="MC73:ME73"/>
    <mergeCell ref="MT73:MV73"/>
    <mergeCell ref="NK73:NM73"/>
    <mergeCell ref="OB73:OD73"/>
    <mergeCell ref="AII73:AIK73"/>
    <mergeCell ref="AIZ73:AJB73"/>
    <mergeCell ref="AJQ73:AJS73"/>
    <mergeCell ref="AKH73:AKJ73"/>
    <mergeCell ref="AKY73:ALA73"/>
    <mergeCell ref="AFB73:AFD73"/>
    <mergeCell ref="AFS73:AFU73"/>
    <mergeCell ref="AGJ73:AGL73"/>
    <mergeCell ref="AHA73:AHC73"/>
    <mergeCell ref="AHR73:AHT73"/>
    <mergeCell ref="ABU73:ABW73"/>
    <mergeCell ref="ACL73:ACN73"/>
    <mergeCell ref="ADC73:ADE73"/>
    <mergeCell ref="ADT73:ADV73"/>
    <mergeCell ref="AEK73:AEM73"/>
    <mergeCell ref="YN73:YP73"/>
    <mergeCell ref="ZE73:ZG73"/>
    <mergeCell ref="ZV73:ZX73"/>
    <mergeCell ref="AAM73:AAO73"/>
    <mergeCell ref="ABD73:ABF73"/>
    <mergeCell ref="AVK73:AVM73"/>
    <mergeCell ref="AWB73:AWD73"/>
    <mergeCell ref="AWS73:AWU73"/>
    <mergeCell ref="AXJ73:AXL73"/>
    <mergeCell ref="AYA73:AYC73"/>
    <mergeCell ref="ASD73:ASF73"/>
    <mergeCell ref="ASU73:ASW73"/>
    <mergeCell ref="ATL73:ATN73"/>
    <mergeCell ref="AUC73:AUE73"/>
    <mergeCell ref="AUT73:AUV73"/>
    <mergeCell ref="AOW73:AOY73"/>
    <mergeCell ref="APN73:APP73"/>
    <mergeCell ref="AQE73:AQG73"/>
    <mergeCell ref="AQV73:AQX73"/>
    <mergeCell ref="ARM73:ARO73"/>
    <mergeCell ref="ALP73:ALR73"/>
    <mergeCell ref="AMG73:AMI73"/>
    <mergeCell ref="AMX73:AMZ73"/>
    <mergeCell ref="ANO73:ANQ73"/>
    <mergeCell ref="AOF73:AOH73"/>
    <mergeCell ref="BIM73:BIO73"/>
    <mergeCell ref="BJD73:BJF73"/>
    <mergeCell ref="BJU73:BJW73"/>
    <mergeCell ref="BKL73:BKN73"/>
    <mergeCell ref="BLC73:BLE73"/>
    <mergeCell ref="BFF73:BFH73"/>
    <mergeCell ref="BFW73:BFY73"/>
    <mergeCell ref="BGN73:BGP73"/>
    <mergeCell ref="BHE73:BHG73"/>
    <mergeCell ref="BHV73:BHX73"/>
    <mergeCell ref="BBY73:BCA73"/>
    <mergeCell ref="BCP73:BCR73"/>
    <mergeCell ref="BDG73:BDI73"/>
    <mergeCell ref="BDX73:BDZ73"/>
    <mergeCell ref="BEO73:BEQ73"/>
    <mergeCell ref="AYR73:AYT73"/>
    <mergeCell ref="AZI73:AZK73"/>
    <mergeCell ref="AZZ73:BAB73"/>
    <mergeCell ref="BAQ73:BAS73"/>
    <mergeCell ref="BBH73:BBJ73"/>
    <mergeCell ref="BVO73:BVQ73"/>
    <mergeCell ref="BWF73:BWH73"/>
    <mergeCell ref="BWW73:BWY73"/>
    <mergeCell ref="BXN73:BXP73"/>
    <mergeCell ref="BYE73:BYG73"/>
    <mergeCell ref="BSH73:BSJ73"/>
    <mergeCell ref="BSY73:BTA73"/>
    <mergeCell ref="BTP73:BTR73"/>
    <mergeCell ref="BUG73:BUI73"/>
    <mergeCell ref="BUX73:BUZ73"/>
    <mergeCell ref="BPA73:BPC73"/>
    <mergeCell ref="BPR73:BPT73"/>
    <mergeCell ref="BQI73:BQK73"/>
    <mergeCell ref="BQZ73:BRB73"/>
    <mergeCell ref="BRQ73:BRS73"/>
    <mergeCell ref="BLT73:BLV73"/>
    <mergeCell ref="BMK73:BMM73"/>
    <mergeCell ref="BNB73:BND73"/>
    <mergeCell ref="BNS73:BNU73"/>
    <mergeCell ref="BOJ73:BOL73"/>
    <mergeCell ref="CIQ73:CIS73"/>
    <mergeCell ref="CJH73:CJJ73"/>
    <mergeCell ref="CJY73:CKA73"/>
    <mergeCell ref="CKP73:CKR73"/>
    <mergeCell ref="CLG73:CLI73"/>
    <mergeCell ref="CFJ73:CFL73"/>
    <mergeCell ref="CGA73:CGC73"/>
    <mergeCell ref="CGR73:CGT73"/>
    <mergeCell ref="CHI73:CHK73"/>
    <mergeCell ref="CHZ73:CIB73"/>
    <mergeCell ref="CCC73:CCE73"/>
    <mergeCell ref="CCT73:CCV73"/>
    <mergeCell ref="CDK73:CDM73"/>
    <mergeCell ref="CEB73:CED73"/>
    <mergeCell ref="CES73:CEU73"/>
    <mergeCell ref="BYV73:BYX73"/>
    <mergeCell ref="BZM73:BZO73"/>
    <mergeCell ref="CAD73:CAF73"/>
    <mergeCell ref="CAU73:CAW73"/>
    <mergeCell ref="CBL73:CBN73"/>
    <mergeCell ref="CVS73:CVU73"/>
    <mergeCell ref="CWJ73:CWL73"/>
    <mergeCell ref="CXA73:CXC73"/>
    <mergeCell ref="CXR73:CXT73"/>
    <mergeCell ref="CYI73:CYK73"/>
    <mergeCell ref="CSL73:CSN73"/>
    <mergeCell ref="CTC73:CTE73"/>
    <mergeCell ref="CTT73:CTV73"/>
    <mergeCell ref="CUK73:CUM73"/>
    <mergeCell ref="CVB73:CVD73"/>
    <mergeCell ref="CPE73:CPG73"/>
    <mergeCell ref="CPV73:CPX73"/>
    <mergeCell ref="CQM73:CQO73"/>
    <mergeCell ref="CRD73:CRF73"/>
    <mergeCell ref="CRU73:CRW73"/>
    <mergeCell ref="CLX73:CLZ73"/>
    <mergeCell ref="CMO73:CMQ73"/>
    <mergeCell ref="CNF73:CNH73"/>
    <mergeCell ref="CNW73:CNY73"/>
    <mergeCell ref="CON73:COP73"/>
    <mergeCell ref="DIU73:DIW73"/>
    <mergeCell ref="DJL73:DJN73"/>
    <mergeCell ref="DKC73:DKE73"/>
    <mergeCell ref="DKT73:DKV73"/>
    <mergeCell ref="DLK73:DLM73"/>
    <mergeCell ref="DFN73:DFP73"/>
    <mergeCell ref="DGE73:DGG73"/>
    <mergeCell ref="DGV73:DGX73"/>
    <mergeCell ref="DHM73:DHO73"/>
    <mergeCell ref="DID73:DIF73"/>
    <mergeCell ref="DCG73:DCI73"/>
    <mergeCell ref="DCX73:DCZ73"/>
    <mergeCell ref="DDO73:DDQ73"/>
    <mergeCell ref="DEF73:DEH73"/>
    <mergeCell ref="DEW73:DEY73"/>
    <mergeCell ref="CYZ73:CZB73"/>
    <mergeCell ref="CZQ73:CZS73"/>
    <mergeCell ref="DAH73:DAJ73"/>
    <mergeCell ref="DAY73:DBA73"/>
    <mergeCell ref="DBP73:DBR73"/>
    <mergeCell ref="DVW73:DVY73"/>
    <mergeCell ref="DWN73:DWP73"/>
    <mergeCell ref="DXE73:DXG73"/>
    <mergeCell ref="DXV73:DXX73"/>
    <mergeCell ref="DYM73:DYO73"/>
    <mergeCell ref="DSP73:DSR73"/>
    <mergeCell ref="DTG73:DTI73"/>
    <mergeCell ref="DTX73:DTZ73"/>
    <mergeCell ref="DUO73:DUQ73"/>
    <mergeCell ref="DVF73:DVH73"/>
    <mergeCell ref="DPI73:DPK73"/>
    <mergeCell ref="DPZ73:DQB73"/>
    <mergeCell ref="DQQ73:DQS73"/>
    <mergeCell ref="DRH73:DRJ73"/>
    <mergeCell ref="DRY73:DSA73"/>
    <mergeCell ref="DMB73:DMD73"/>
    <mergeCell ref="DMS73:DMU73"/>
    <mergeCell ref="DNJ73:DNL73"/>
    <mergeCell ref="DOA73:DOC73"/>
    <mergeCell ref="DOR73:DOT73"/>
    <mergeCell ref="EIY73:EJA73"/>
    <mergeCell ref="EJP73:EJR73"/>
    <mergeCell ref="EKG73:EKI73"/>
    <mergeCell ref="EKX73:EKZ73"/>
    <mergeCell ref="ELO73:ELQ73"/>
    <mergeCell ref="EFR73:EFT73"/>
    <mergeCell ref="EGI73:EGK73"/>
    <mergeCell ref="EGZ73:EHB73"/>
    <mergeCell ref="EHQ73:EHS73"/>
    <mergeCell ref="EIH73:EIJ73"/>
    <mergeCell ref="ECK73:ECM73"/>
    <mergeCell ref="EDB73:EDD73"/>
    <mergeCell ref="EDS73:EDU73"/>
    <mergeCell ref="EEJ73:EEL73"/>
    <mergeCell ref="EFA73:EFC73"/>
    <mergeCell ref="DZD73:DZF73"/>
    <mergeCell ref="DZU73:DZW73"/>
    <mergeCell ref="EAL73:EAN73"/>
    <mergeCell ref="EBC73:EBE73"/>
    <mergeCell ref="EBT73:EBV73"/>
    <mergeCell ref="EWA73:EWC73"/>
    <mergeCell ref="EWR73:EWT73"/>
    <mergeCell ref="EXI73:EXK73"/>
    <mergeCell ref="EXZ73:EYB73"/>
    <mergeCell ref="EYQ73:EYS73"/>
    <mergeCell ref="EST73:ESV73"/>
    <mergeCell ref="ETK73:ETM73"/>
    <mergeCell ref="EUB73:EUD73"/>
    <mergeCell ref="EUS73:EUU73"/>
    <mergeCell ref="EVJ73:EVL73"/>
    <mergeCell ref="EPM73:EPO73"/>
    <mergeCell ref="EQD73:EQF73"/>
    <mergeCell ref="EQU73:EQW73"/>
    <mergeCell ref="ERL73:ERN73"/>
    <mergeCell ref="ESC73:ESE73"/>
    <mergeCell ref="EMF73:EMH73"/>
    <mergeCell ref="EMW73:EMY73"/>
    <mergeCell ref="ENN73:ENP73"/>
    <mergeCell ref="EOE73:EOG73"/>
    <mergeCell ref="EOV73:EOX73"/>
    <mergeCell ref="FJC73:FJE73"/>
    <mergeCell ref="FJT73:FJV73"/>
    <mergeCell ref="FKK73:FKM73"/>
    <mergeCell ref="FLB73:FLD73"/>
    <mergeCell ref="FLS73:FLU73"/>
    <mergeCell ref="FFV73:FFX73"/>
    <mergeCell ref="FGM73:FGO73"/>
    <mergeCell ref="FHD73:FHF73"/>
    <mergeCell ref="FHU73:FHW73"/>
    <mergeCell ref="FIL73:FIN73"/>
    <mergeCell ref="FCO73:FCQ73"/>
    <mergeCell ref="FDF73:FDH73"/>
    <mergeCell ref="FDW73:FDY73"/>
    <mergeCell ref="FEN73:FEP73"/>
    <mergeCell ref="FFE73:FFG73"/>
    <mergeCell ref="EZH73:EZJ73"/>
    <mergeCell ref="EZY73:FAA73"/>
    <mergeCell ref="FAP73:FAR73"/>
    <mergeCell ref="FBG73:FBI73"/>
    <mergeCell ref="FBX73:FBZ73"/>
    <mergeCell ref="FWE73:FWG73"/>
    <mergeCell ref="FWV73:FWX73"/>
    <mergeCell ref="FXM73:FXO73"/>
    <mergeCell ref="FYD73:FYF73"/>
    <mergeCell ref="FYU73:FYW73"/>
    <mergeCell ref="FSX73:FSZ73"/>
    <mergeCell ref="FTO73:FTQ73"/>
    <mergeCell ref="FUF73:FUH73"/>
    <mergeCell ref="FUW73:FUY73"/>
    <mergeCell ref="FVN73:FVP73"/>
    <mergeCell ref="FPQ73:FPS73"/>
    <mergeCell ref="FQH73:FQJ73"/>
    <mergeCell ref="FQY73:FRA73"/>
    <mergeCell ref="FRP73:FRR73"/>
    <mergeCell ref="FSG73:FSI73"/>
    <mergeCell ref="FMJ73:FML73"/>
    <mergeCell ref="FNA73:FNC73"/>
    <mergeCell ref="FNR73:FNT73"/>
    <mergeCell ref="FOI73:FOK73"/>
    <mergeCell ref="FOZ73:FPB73"/>
    <mergeCell ref="GJG73:GJI73"/>
    <mergeCell ref="GJX73:GJZ73"/>
    <mergeCell ref="GKO73:GKQ73"/>
    <mergeCell ref="GLF73:GLH73"/>
    <mergeCell ref="GLW73:GLY73"/>
    <mergeCell ref="GFZ73:GGB73"/>
    <mergeCell ref="GGQ73:GGS73"/>
    <mergeCell ref="GHH73:GHJ73"/>
    <mergeCell ref="GHY73:GIA73"/>
    <mergeCell ref="GIP73:GIR73"/>
    <mergeCell ref="GCS73:GCU73"/>
    <mergeCell ref="GDJ73:GDL73"/>
    <mergeCell ref="GEA73:GEC73"/>
    <mergeCell ref="GER73:GET73"/>
    <mergeCell ref="GFI73:GFK73"/>
    <mergeCell ref="FZL73:FZN73"/>
    <mergeCell ref="GAC73:GAE73"/>
    <mergeCell ref="GAT73:GAV73"/>
    <mergeCell ref="GBK73:GBM73"/>
    <mergeCell ref="GCB73:GCD73"/>
    <mergeCell ref="GWI73:GWK73"/>
    <mergeCell ref="GWZ73:GXB73"/>
    <mergeCell ref="GXQ73:GXS73"/>
    <mergeCell ref="GYH73:GYJ73"/>
    <mergeCell ref="GYY73:GZA73"/>
    <mergeCell ref="GTB73:GTD73"/>
    <mergeCell ref="GTS73:GTU73"/>
    <mergeCell ref="GUJ73:GUL73"/>
    <mergeCell ref="GVA73:GVC73"/>
    <mergeCell ref="GVR73:GVT73"/>
    <mergeCell ref="GPU73:GPW73"/>
    <mergeCell ref="GQL73:GQN73"/>
    <mergeCell ref="GRC73:GRE73"/>
    <mergeCell ref="GRT73:GRV73"/>
    <mergeCell ref="GSK73:GSM73"/>
    <mergeCell ref="GMN73:GMP73"/>
    <mergeCell ref="GNE73:GNG73"/>
    <mergeCell ref="GNV73:GNX73"/>
    <mergeCell ref="GOM73:GOO73"/>
    <mergeCell ref="GPD73:GPF73"/>
    <mergeCell ref="HJK73:HJM73"/>
    <mergeCell ref="HKB73:HKD73"/>
    <mergeCell ref="HKS73:HKU73"/>
    <mergeCell ref="HLJ73:HLL73"/>
    <mergeCell ref="HMA73:HMC73"/>
    <mergeCell ref="HGD73:HGF73"/>
    <mergeCell ref="HGU73:HGW73"/>
    <mergeCell ref="HHL73:HHN73"/>
    <mergeCell ref="HIC73:HIE73"/>
    <mergeCell ref="HIT73:HIV73"/>
    <mergeCell ref="HCW73:HCY73"/>
    <mergeCell ref="HDN73:HDP73"/>
    <mergeCell ref="HEE73:HEG73"/>
    <mergeCell ref="HEV73:HEX73"/>
    <mergeCell ref="HFM73:HFO73"/>
    <mergeCell ref="GZP73:GZR73"/>
    <mergeCell ref="HAG73:HAI73"/>
    <mergeCell ref="HAX73:HAZ73"/>
    <mergeCell ref="HBO73:HBQ73"/>
    <mergeCell ref="HCF73:HCH73"/>
    <mergeCell ref="HWM73:HWO73"/>
    <mergeCell ref="HXD73:HXF73"/>
    <mergeCell ref="HXU73:HXW73"/>
    <mergeCell ref="HYL73:HYN73"/>
    <mergeCell ref="HZC73:HZE73"/>
    <mergeCell ref="HTF73:HTH73"/>
    <mergeCell ref="HTW73:HTY73"/>
    <mergeCell ref="HUN73:HUP73"/>
    <mergeCell ref="HVE73:HVG73"/>
    <mergeCell ref="HVV73:HVX73"/>
    <mergeCell ref="HPY73:HQA73"/>
    <mergeCell ref="HQP73:HQR73"/>
    <mergeCell ref="HRG73:HRI73"/>
    <mergeCell ref="HRX73:HRZ73"/>
    <mergeCell ref="HSO73:HSQ73"/>
    <mergeCell ref="HMR73:HMT73"/>
    <mergeCell ref="HNI73:HNK73"/>
    <mergeCell ref="HNZ73:HOB73"/>
    <mergeCell ref="HOQ73:HOS73"/>
    <mergeCell ref="HPH73:HPJ73"/>
    <mergeCell ref="IJO73:IJQ73"/>
    <mergeCell ref="IKF73:IKH73"/>
    <mergeCell ref="IKW73:IKY73"/>
    <mergeCell ref="ILN73:ILP73"/>
    <mergeCell ref="IME73:IMG73"/>
    <mergeCell ref="IGH73:IGJ73"/>
    <mergeCell ref="IGY73:IHA73"/>
    <mergeCell ref="IHP73:IHR73"/>
    <mergeCell ref="IIG73:III73"/>
    <mergeCell ref="IIX73:IIZ73"/>
    <mergeCell ref="IDA73:IDC73"/>
    <mergeCell ref="IDR73:IDT73"/>
    <mergeCell ref="IEI73:IEK73"/>
    <mergeCell ref="IEZ73:IFB73"/>
    <mergeCell ref="IFQ73:IFS73"/>
    <mergeCell ref="HZT73:HZV73"/>
    <mergeCell ref="IAK73:IAM73"/>
    <mergeCell ref="IBB73:IBD73"/>
    <mergeCell ref="IBS73:IBU73"/>
    <mergeCell ref="ICJ73:ICL73"/>
    <mergeCell ref="IWQ73:IWS73"/>
    <mergeCell ref="IXH73:IXJ73"/>
    <mergeCell ref="IXY73:IYA73"/>
    <mergeCell ref="IYP73:IYR73"/>
    <mergeCell ref="IZG73:IZI73"/>
    <mergeCell ref="ITJ73:ITL73"/>
    <mergeCell ref="IUA73:IUC73"/>
    <mergeCell ref="IUR73:IUT73"/>
    <mergeCell ref="IVI73:IVK73"/>
    <mergeCell ref="IVZ73:IWB73"/>
    <mergeCell ref="IQC73:IQE73"/>
    <mergeCell ref="IQT73:IQV73"/>
    <mergeCell ref="IRK73:IRM73"/>
    <mergeCell ref="ISB73:ISD73"/>
    <mergeCell ref="ISS73:ISU73"/>
    <mergeCell ref="IMV73:IMX73"/>
    <mergeCell ref="INM73:INO73"/>
    <mergeCell ref="IOD73:IOF73"/>
    <mergeCell ref="IOU73:IOW73"/>
    <mergeCell ref="IPL73:IPN73"/>
    <mergeCell ref="JJS73:JJU73"/>
    <mergeCell ref="JKJ73:JKL73"/>
    <mergeCell ref="JLA73:JLC73"/>
    <mergeCell ref="JLR73:JLT73"/>
    <mergeCell ref="JMI73:JMK73"/>
    <mergeCell ref="JGL73:JGN73"/>
    <mergeCell ref="JHC73:JHE73"/>
    <mergeCell ref="JHT73:JHV73"/>
    <mergeCell ref="JIK73:JIM73"/>
    <mergeCell ref="JJB73:JJD73"/>
    <mergeCell ref="JDE73:JDG73"/>
    <mergeCell ref="JDV73:JDX73"/>
    <mergeCell ref="JEM73:JEO73"/>
    <mergeCell ref="JFD73:JFF73"/>
    <mergeCell ref="JFU73:JFW73"/>
    <mergeCell ref="IZX73:IZZ73"/>
    <mergeCell ref="JAO73:JAQ73"/>
    <mergeCell ref="JBF73:JBH73"/>
    <mergeCell ref="JBW73:JBY73"/>
    <mergeCell ref="JCN73:JCP73"/>
    <mergeCell ref="JWU73:JWW73"/>
    <mergeCell ref="JXL73:JXN73"/>
    <mergeCell ref="JYC73:JYE73"/>
    <mergeCell ref="JYT73:JYV73"/>
    <mergeCell ref="JZK73:JZM73"/>
    <mergeCell ref="JTN73:JTP73"/>
    <mergeCell ref="JUE73:JUG73"/>
    <mergeCell ref="JUV73:JUX73"/>
    <mergeCell ref="JVM73:JVO73"/>
    <mergeCell ref="JWD73:JWF73"/>
    <mergeCell ref="JQG73:JQI73"/>
    <mergeCell ref="JQX73:JQZ73"/>
    <mergeCell ref="JRO73:JRQ73"/>
    <mergeCell ref="JSF73:JSH73"/>
    <mergeCell ref="JSW73:JSY73"/>
    <mergeCell ref="JMZ73:JNB73"/>
    <mergeCell ref="JNQ73:JNS73"/>
    <mergeCell ref="JOH73:JOJ73"/>
    <mergeCell ref="JOY73:JPA73"/>
    <mergeCell ref="JPP73:JPR73"/>
    <mergeCell ref="KJW73:KJY73"/>
    <mergeCell ref="KKN73:KKP73"/>
    <mergeCell ref="KLE73:KLG73"/>
    <mergeCell ref="KLV73:KLX73"/>
    <mergeCell ref="KMM73:KMO73"/>
    <mergeCell ref="KGP73:KGR73"/>
    <mergeCell ref="KHG73:KHI73"/>
    <mergeCell ref="KHX73:KHZ73"/>
    <mergeCell ref="KIO73:KIQ73"/>
    <mergeCell ref="KJF73:KJH73"/>
    <mergeCell ref="KDI73:KDK73"/>
    <mergeCell ref="KDZ73:KEB73"/>
    <mergeCell ref="KEQ73:KES73"/>
    <mergeCell ref="KFH73:KFJ73"/>
    <mergeCell ref="KFY73:KGA73"/>
    <mergeCell ref="KAB73:KAD73"/>
    <mergeCell ref="KAS73:KAU73"/>
    <mergeCell ref="KBJ73:KBL73"/>
    <mergeCell ref="KCA73:KCC73"/>
    <mergeCell ref="KCR73:KCT73"/>
    <mergeCell ref="KWY73:KXA73"/>
    <mergeCell ref="KXP73:KXR73"/>
    <mergeCell ref="KYG73:KYI73"/>
    <mergeCell ref="KYX73:KYZ73"/>
    <mergeCell ref="KZO73:KZQ73"/>
    <mergeCell ref="KTR73:KTT73"/>
    <mergeCell ref="KUI73:KUK73"/>
    <mergeCell ref="KUZ73:KVB73"/>
    <mergeCell ref="KVQ73:KVS73"/>
    <mergeCell ref="KWH73:KWJ73"/>
    <mergeCell ref="KQK73:KQM73"/>
    <mergeCell ref="KRB73:KRD73"/>
    <mergeCell ref="KRS73:KRU73"/>
    <mergeCell ref="KSJ73:KSL73"/>
    <mergeCell ref="KTA73:KTC73"/>
    <mergeCell ref="KND73:KNF73"/>
    <mergeCell ref="KNU73:KNW73"/>
    <mergeCell ref="KOL73:KON73"/>
    <mergeCell ref="KPC73:KPE73"/>
    <mergeCell ref="KPT73:KPV73"/>
    <mergeCell ref="LKA73:LKC73"/>
    <mergeCell ref="LKR73:LKT73"/>
    <mergeCell ref="LLI73:LLK73"/>
    <mergeCell ref="LLZ73:LMB73"/>
    <mergeCell ref="LMQ73:LMS73"/>
    <mergeCell ref="LGT73:LGV73"/>
    <mergeCell ref="LHK73:LHM73"/>
    <mergeCell ref="LIB73:LID73"/>
    <mergeCell ref="LIS73:LIU73"/>
    <mergeCell ref="LJJ73:LJL73"/>
    <mergeCell ref="LDM73:LDO73"/>
    <mergeCell ref="LED73:LEF73"/>
    <mergeCell ref="LEU73:LEW73"/>
    <mergeCell ref="LFL73:LFN73"/>
    <mergeCell ref="LGC73:LGE73"/>
    <mergeCell ref="LAF73:LAH73"/>
    <mergeCell ref="LAW73:LAY73"/>
    <mergeCell ref="LBN73:LBP73"/>
    <mergeCell ref="LCE73:LCG73"/>
    <mergeCell ref="LCV73:LCX73"/>
    <mergeCell ref="LXC73:LXE73"/>
    <mergeCell ref="LXT73:LXV73"/>
    <mergeCell ref="LYK73:LYM73"/>
    <mergeCell ref="LZB73:LZD73"/>
    <mergeCell ref="LZS73:LZU73"/>
    <mergeCell ref="LTV73:LTX73"/>
    <mergeCell ref="LUM73:LUO73"/>
    <mergeCell ref="LVD73:LVF73"/>
    <mergeCell ref="LVU73:LVW73"/>
    <mergeCell ref="LWL73:LWN73"/>
    <mergeCell ref="LQO73:LQQ73"/>
    <mergeCell ref="LRF73:LRH73"/>
    <mergeCell ref="LRW73:LRY73"/>
    <mergeCell ref="LSN73:LSP73"/>
    <mergeCell ref="LTE73:LTG73"/>
    <mergeCell ref="LNH73:LNJ73"/>
    <mergeCell ref="LNY73:LOA73"/>
    <mergeCell ref="LOP73:LOR73"/>
    <mergeCell ref="LPG73:LPI73"/>
    <mergeCell ref="LPX73:LPZ73"/>
    <mergeCell ref="MKE73:MKG73"/>
    <mergeCell ref="MKV73:MKX73"/>
    <mergeCell ref="MLM73:MLO73"/>
    <mergeCell ref="MMD73:MMF73"/>
    <mergeCell ref="MMU73:MMW73"/>
    <mergeCell ref="MGX73:MGZ73"/>
    <mergeCell ref="MHO73:MHQ73"/>
    <mergeCell ref="MIF73:MIH73"/>
    <mergeCell ref="MIW73:MIY73"/>
    <mergeCell ref="MJN73:MJP73"/>
    <mergeCell ref="MDQ73:MDS73"/>
    <mergeCell ref="MEH73:MEJ73"/>
    <mergeCell ref="MEY73:MFA73"/>
    <mergeCell ref="MFP73:MFR73"/>
    <mergeCell ref="MGG73:MGI73"/>
    <mergeCell ref="MAJ73:MAL73"/>
    <mergeCell ref="MBA73:MBC73"/>
    <mergeCell ref="MBR73:MBT73"/>
    <mergeCell ref="MCI73:MCK73"/>
    <mergeCell ref="MCZ73:MDB73"/>
    <mergeCell ref="MXG73:MXI73"/>
    <mergeCell ref="MXX73:MXZ73"/>
    <mergeCell ref="MYO73:MYQ73"/>
    <mergeCell ref="MZF73:MZH73"/>
    <mergeCell ref="MZW73:MZY73"/>
    <mergeCell ref="MTZ73:MUB73"/>
    <mergeCell ref="MUQ73:MUS73"/>
    <mergeCell ref="MVH73:MVJ73"/>
    <mergeCell ref="MVY73:MWA73"/>
    <mergeCell ref="MWP73:MWR73"/>
    <mergeCell ref="MQS73:MQU73"/>
    <mergeCell ref="MRJ73:MRL73"/>
    <mergeCell ref="MSA73:MSC73"/>
    <mergeCell ref="MSR73:MST73"/>
    <mergeCell ref="MTI73:MTK73"/>
    <mergeCell ref="MNL73:MNN73"/>
    <mergeCell ref="MOC73:MOE73"/>
    <mergeCell ref="MOT73:MOV73"/>
    <mergeCell ref="MPK73:MPM73"/>
    <mergeCell ref="MQB73:MQD73"/>
    <mergeCell ref="NKI73:NKK73"/>
    <mergeCell ref="NKZ73:NLB73"/>
    <mergeCell ref="NLQ73:NLS73"/>
    <mergeCell ref="NMH73:NMJ73"/>
    <mergeCell ref="NMY73:NNA73"/>
    <mergeCell ref="NHB73:NHD73"/>
    <mergeCell ref="NHS73:NHU73"/>
    <mergeCell ref="NIJ73:NIL73"/>
    <mergeCell ref="NJA73:NJC73"/>
    <mergeCell ref="NJR73:NJT73"/>
    <mergeCell ref="NDU73:NDW73"/>
    <mergeCell ref="NEL73:NEN73"/>
    <mergeCell ref="NFC73:NFE73"/>
    <mergeCell ref="NFT73:NFV73"/>
    <mergeCell ref="NGK73:NGM73"/>
    <mergeCell ref="NAN73:NAP73"/>
    <mergeCell ref="NBE73:NBG73"/>
    <mergeCell ref="NBV73:NBX73"/>
    <mergeCell ref="NCM73:NCO73"/>
    <mergeCell ref="NDD73:NDF73"/>
    <mergeCell ref="NXK73:NXM73"/>
    <mergeCell ref="NYB73:NYD73"/>
    <mergeCell ref="NYS73:NYU73"/>
    <mergeCell ref="NZJ73:NZL73"/>
    <mergeCell ref="OAA73:OAC73"/>
    <mergeCell ref="NUD73:NUF73"/>
    <mergeCell ref="NUU73:NUW73"/>
    <mergeCell ref="NVL73:NVN73"/>
    <mergeCell ref="NWC73:NWE73"/>
    <mergeCell ref="NWT73:NWV73"/>
    <mergeCell ref="NQW73:NQY73"/>
    <mergeCell ref="NRN73:NRP73"/>
    <mergeCell ref="NSE73:NSG73"/>
    <mergeCell ref="NSV73:NSX73"/>
    <mergeCell ref="NTM73:NTO73"/>
    <mergeCell ref="NNP73:NNR73"/>
    <mergeCell ref="NOG73:NOI73"/>
    <mergeCell ref="NOX73:NOZ73"/>
    <mergeCell ref="NPO73:NPQ73"/>
    <mergeCell ref="NQF73:NQH73"/>
    <mergeCell ref="OKM73:OKO73"/>
    <mergeCell ref="OLD73:OLF73"/>
    <mergeCell ref="OLU73:OLW73"/>
    <mergeCell ref="OML73:OMN73"/>
    <mergeCell ref="ONC73:ONE73"/>
    <mergeCell ref="OHF73:OHH73"/>
    <mergeCell ref="OHW73:OHY73"/>
    <mergeCell ref="OIN73:OIP73"/>
    <mergeCell ref="OJE73:OJG73"/>
    <mergeCell ref="OJV73:OJX73"/>
    <mergeCell ref="ODY73:OEA73"/>
    <mergeCell ref="OEP73:OER73"/>
    <mergeCell ref="OFG73:OFI73"/>
    <mergeCell ref="OFX73:OFZ73"/>
    <mergeCell ref="OGO73:OGQ73"/>
    <mergeCell ref="OAR73:OAT73"/>
    <mergeCell ref="OBI73:OBK73"/>
    <mergeCell ref="OBZ73:OCB73"/>
    <mergeCell ref="OCQ73:OCS73"/>
    <mergeCell ref="ODH73:ODJ73"/>
    <mergeCell ref="OXO73:OXQ73"/>
    <mergeCell ref="OYF73:OYH73"/>
    <mergeCell ref="OYW73:OYY73"/>
    <mergeCell ref="OZN73:OZP73"/>
    <mergeCell ref="PAE73:PAG73"/>
    <mergeCell ref="OUH73:OUJ73"/>
    <mergeCell ref="OUY73:OVA73"/>
    <mergeCell ref="OVP73:OVR73"/>
    <mergeCell ref="OWG73:OWI73"/>
    <mergeCell ref="OWX73:OWZ73"/>
    <mergeCell ref="ORA73:ORC73"/>
    <mergeCell ref="ORR73:ORT73"/>
    <mergeCell ref="OSI73:OSK73"/>
    <mergeCell ref="OSZ73:OTB73"/>
    <mergeCell ref="OTQ73:OTS73"/>
    <mergeCell ref="ONT73:ONV73"/>
    <mergeCell ref="OOK73:OOM73"/>
    <mergeCell ref="OPB73:OPD73"/>
    <mergeCell ref="OPS73:OPU73"/>
    <mergeCell ref="OQJ73:OQL73"/>
    <mergeCell ref="PKQ73:PKS73"/>
    <mergeCell ref="PLH73:PLJ73"/>
    <mergeCell ref="PLY73:PMA73"/>
    <mergeCell ref="PMP73:PMR73"/>
    <mergeCell ref="PNG73:PNI73"/>
    <mergeCell ref="PHJ73:PHL73"/>
    <mergeCell ref="PIA73:PIC73"/>
    <mergeCell ref="PIR73:PIT73"/>
    <mergeCell ref="PJI73:PJK73"/>
    <mergeCell ref="PJZ73:PKB73"/>
    <mergeCell ref="PEC73:PEE73"/>
    <mergeCell ref="PET73:PEV73"/>
    <mergeCell ref="PFK73:PFM73"/>
    <mergeCell ref="PGB73:PGD73"/>
    <mergeCell ref="PGS73:PGU73"/>
    <mergeCell ref="PAV73:PAX73"/>
    <mergeCell ref="PBM73:PBO73"/>
    <mergeCell ref="PCD73:PCF73"/>
    <mergeCell ref="PCU73:PCW73"/>
    <mergeCell ref="PDL73:PDN73"/>
    <mergeCell ref="PXS73:PXU73"/>
    <mergeCell ref="PYJ73:PYL73"/>
    <mergeCell ref="PZA73:PZC73"/>
    <mergeCell ref="PZR73:PZT73"/>
    <mergeCell ref="QAI73:QAK73"/>
    <mergeCell ref="PUL73:PUN73"/>
    <mergeCell ref="PVC73:PVE73"/>
    <mergeCell ref="PVT73:PVV73"/>
    <mergeCell ref="PWK73:PWM73"/>
    <mergeCell ref="PXB73:PXD73"/>
    <mergeCell ref="PRE73:PRG73"/>
    <mergeCell ref="PRV73:PRX73"/>
    <mergeCell ref="PSM73:PSO73"/>
    <mergeCell ref="PTD73:PTF73"/>
    <mergeCell ref="PTU73:PTW73"/>
    <mergeCell ref="PNX73:PNZ73"/>
    <mergeCell ref="POO73:POQ73"/>
    <mergeCell ref="PPF73:PPH73"/>
    <mergeCell ref="PPW73:PPY73"/>
    <mergeCell ref="PQN73:PQP73"/>
    <mergeCell ref="QKU73:QKW73"/>
    <mergeCell ref="QLL73:QLN73"/>
    <mergeCell ref="QMC73:QME73"/>
    <mergeCell ref="QMT73:QMV73"/>
    <mergeCell ref="QNK73:QNM73"/>
    <mergeCell ref="QHN73:QHP73"/>
    <mergeCell ref="QIE73:QIG73"/>
    <mergeCell ref="QIV73:QIX73"/>
    <mergeCell ref="QJM73:QJO73"/>
    <mergeCell ref="QKD73:QKF73"/>
    <mergeCell ref="QEG73:QEI73"/>
    <mergeCell ref="QEX73:QEZ73"/>
    <mergeCell ref="QFO73:QFQ73"/>
    <mergeCell ref="QGF73:QGH73"/>
    <mergeCell ref="QGW73:QGY73"/>
    <mergeCell ref="QAZ73:QBB73"/>
    <mergeCell ref="QBQ73:QBS73"/>
    <mergeCell ref="QCH73:QCJ73"/>
    <mergeCell ref="QCY73:QDA73"/>
    <mergeCell ref="QDP73:QDR73"/>
    <mergeCell ref="QXW73:QXY73"/>
    <mergeCell ref="QYN73:QYP73"/>
    <mergeCell ref="QZE73:QZG73"/>
    <mergeCell ref="QZV73:QZX73"/>
    <mergeCell ref="RAM73:RAO73"/>
    <mergeCell ref="QUP73:QUR73"/>
    <mergeCell ref="QVG73:QVI73"/>
    <mergeCell ref="QVX73:QVZ73"/>
    <mergeCell ref="QWO73:QWQ73"/>
    <mergeCell ref="QXF73:QXH73"/>
    <mergeCell ref="QRI73:QRK73"/>
    <mergeCell ref="QRZ73:QSB73"/>
    <mergeCell ref="QSQ73:QSS73"/>
    <mergeCell ref="QTH73:QTJ73"/>
    <mergeCell ref="QTY73:QUA73"/>
    <mergeCell ref="QOB73:QOD73"/>
    <mergeCell ref="QOS73:QOU73"/>
    <mergeCell ref="QPJ73:QPL73"/>
    <mergeCell ref="QQA73:QQC73"/>
    <mergeCell ref="QQR73:QQT73"/>
    <mergeCell ref="RKY73:RLA73"/>
    <mergeCell ref="RLP73:RLR73"/>
    <mergeCell ref="RMG73:RMI73"/>
    <mergeCell ref="RMX73:RMZ73"/>
    <mergeCell ref="RNO73:RNQ73"/>
    <mergeCell ref="RHR73:RHT73"/>
    <mergeCell ref="RII73:RIK73"/>
    <mergeCell ref="RIZ73:RJB73"/>
    <mergeCell ref="RJQ73:RJS73"/>
    <mergeCell ref="RKH73:RKJ73"/>
    <mergeCell ref="REK73:REM73"/>
    <mergeCell ref="RFB73:RFD73"/>
    <mergeCell ref="RFS73:RFU73"/>
    <mergeCell ref="RGJ73:RGL73"/>
    <mergeCell ref="RHA73:RHC73"/>
    <mergeCell ref="RBD73:RBF73"/>
    <mergeCell ref="RBU73:RBW73"/>
    <mergeCell ref="RCL73:RCN73"/>
    <mergeCell ref="RDC73:RDE73"/>
    <mergeCell ref="RDT73:RDV73"/>
    <mergeCell ref="RYA73:RYC73"/>
    <mergeCell ref="RYR73:RYT73"/>
    <mergeCell ref="RZI73:RZK73"/>
    <mergeCell ref="RZZ73:SAB73"/>
    <mergeCell ref="SAQ73:SAS73"/>
    <mergeCell ref="RUT73:RUV73"/>
    <mergeCell ref="RVK73:RVM73"/>
    <mergeCell ref="RWB73:RWD73"/>
    <mergeCell ref="RWS73:RWU73"/>
    <mergeCell ref="RXJ73:RXL73"/>
    <mergeCell ref="RRM73:RRO73"/>
    <mergeCell ref="RSD73:RSF73"/>
    <mergeCell ref="RSU73:RSW73"/>
    <mergeCell ref="RTL73:RTN73"/>
    <mergeCell ref="RUC73:RUE73"/>
    <mergeCell ref="ROF73:ROH73"/>
    <mergeCell ref="ROW73:ROY73"/>
    <mergeCell ref="RPN73:RPP73"/>
    <mergeCell ref="RQE73:RQG73"/>
    <mergeCell ref="RQV73:RQX73"/>
    <mergeCell ref="SLC73:SLE73"/>
    <mergeCell ref="SLT73:SLV73"/>
    <mergeCell ref="SMK73:SMM73"/>
    <mergeCell ref="SNB73:SND73"/>
    <mergeCell ref="SNS73:SNU73"/>
    <mergeCell ref="SHV73:SHX73"/>
    <mergeCell ref="SIM73:SIO73"/>
    <mergeCell ref="SJD73:SJF73"/>
    <mergeCell ref="SJU73:SJW73"/>
    <mergeCell ref="SKL73:SKN73"/>
    <mergeCell ref="SEO73:SEQ73"/>
    <mergeCell ref="SFF73:SFH73"/>
    <mergeCell ref="SFW73:SFY73"/>
    <mergeCell ref="SGN73:SGP73"/>
    <mergeCell ref="SHE73:SHG73"/>
    <mergeCell ref="SBH73:SBJ73"/>
    <mergeCell ref="SBY73:SCA73"/>
    <mergeCell ref="SCP73:SCR73"/>
    <mergeCell ref="SDG73:SDI73"/>
    <mergeCell ref="SDX73:SDZ73"/>
    <mergeCell ref="SYE73:SYG73"/>
    <mergeCell ref="SYV73:SYX73"/>
    <mergeCell ref="SZM73:SZO73"/>
    <mergeCell ref="TAD73:TAF73"/>
    <mergeCell ref="TAU73:TAW73"/>
    <mergeCell ref="SUX73:SUZ73"/>
    <mergeCell ref="SVO73:SVQ73"/>
    <mergeCell ref="SWF73:SWH73"/>
    <mergeCell ref="SWW73:SWY73"/>
    <mergeCell ref="SXN73:SXP73"/>
    <mergeCell ref="SRQ73:SRS73"/>
    <mergeCell ref="SSH73:SSJ73"/>
    <mergeCell ref="SSY73:STA73"/>
    <mergeCell ref="STP73:STR73"/>
    <mergeCell ref="SUG73:SUI73"/>
    <mergeCell ref="SOJ73:SOL73"/>
    <mergeCell ref="SPA73:SPC73"/>
    <mergeCell ref="SPR73:SPT73"/>
    <mergeCell ref="SQI73:SQK73"/>
    <mergeCell ref="SQZ73:SRB73"/>
    <mergeCell ref="TLG73:TLI73"/>
    <mergeCell ref="TLX73:TLZ73"/>
    <mergeCell ref="TMO73:TMQ73"/>
    <mergeCell ref="TNF73:TNH73"/>
    <mergeCell ref="TNW73:TNY73"/>
    <mergeCell ref="THZ73:TIB73"/>
    <mergeCell ref="TIQ73:TIS73"/>
    <mergeCell ref="TJH73:TJJ73"/>
    <mergeCell ref="TJY73:TKA73"/>
    <mergeCell ref="TKP73:TKR73"/>
    <mergeCell ref="TES73:TEU73"/>
    <mergeCell ref="TFJ73:TFL73"/>
    <mergeCell ref="TGA73:TGC73"/>
    <mergeCell ref="TGR73:TGT73"/>
    <mergeCell ref="THI73:THK73"/>
    <mergeCell ref="TBL73:TBN73"/>
    <mergeCell ref="TCC73:TCE73"/>
    <mergeCell ref="TCT73:TCV73"/>
    <mergeCell ref="TDK73:TDM73"/>
    <mergeCell ref="TEB73:TED73"/>
    <mergeCell ref="TYI73:TYK73"/>
    <mergeCell ref="TYZ73:TZB73"/>
    <mergeCell ref="TZQ73:TZS73"/>
    <mergeCell ref="UAH73:UAJ73"/>
    <mergeCell ref="UAY73:UBA73"/>
    <mergeCell ref="TVB73:TVD73"/>
    <mergeCell ref="TVS73:TVU73"/>
    <mergeCell ref="TWJ73:TWL73"/>
    <mergeCell ref="TXA73:TXC73"/>
    <mergeCell ref="TXR73:TXT73"/>
    <mergeCell ref="TRU73:TRW73"/>
    <mergeCell ref="TSL73:TSN73"/>
    <mergeCell ref="TTC73:TTE73"/>
    <mergeCell ref="TTT73:TTV73"/>
    <mergeCell ref="TUK73:TUM73"/>
    <mergeCell ref="TON73:TOP73"/>
    <mergeCell ref="TPE73:TPG73"/>
    <mergeCell ref="TPV73:TPX73"/>
    <mergeCell ref="TQM73:TQO73"/>
    <mergeCell ref="TRD73:TRF73"/>
    <mergeCell ref="ULK73:ULM73"/>
    <mergeCell ref="UMB73:UMD73"/>
    <mergeCell ref="UMS73:UMU73"/>
    <mergeCell ref="UNJ73:UNL73"/>
    <mergeCell ref="UOA73:UOC73"/>
    <mergeCell ref="UID73:UIF73"/>
    <mergeCell ref="UIU73:UIW73"/>
    <mergeCell ref="UJL73:UJN73"/>
    <mergeCell ref="UKC73:UKE73"/>
    <mergeCell ref="UKT73:UKV73"/>
    <mergeCell ref="UEW73:UEY73"/>
    <mergeCell ref="UFN73:UFP73"/>
    <mergeCell ref="UGE73:UGG73"/>
    <mergeCell ref="UGV73:UGX73"/>
    <mergeCell ref="UHM73:UHO73"/>
    <mergeCell ref="UBP73:UBR73"/>
    <mergeCell ref="UCG73:UCI73"/>
    <mergeCell ref="UCX73:UCZ73"/>
    <mergeCell ref="UDO73:UDQ73"/>
    <mergeCell ref="UEF73:UEH73"/>
    <mergeCell ref="UYM73:UYO73"/>
    <mergeCell ref="UZD73:UZF73"/>
    <mergeCell ref="UZU73:UZW73"/>
    <mergeCell ref="VAL73:VAN73"/>
    <mergeCell ref="VBC73:VBE73"/>
    <mergeCell ref="UVF73:UVH73"/>
    <mergeCell ref="UVW73:UVY73"/>
    <mergeCell ref="UWN73:UWP73"/>
    <mergeCell ref="UXE73:UXG73"/>
    <mergeCell ref="UXV73:UXX73"/>
    <mergeCell ref="URY73:USA73"/>
    <mergeCell ref="USP73:USR73"/>
    <mergeCell ref="UTG73:UTI73"/>
    <mergeCell ref="UTX73:UTZ73"/>
    <mergeCell ref="UUO73:UUQ73"/>
    <mergeCell ref="UOR73:UOT73"/>
    <mergeCell ref="UPI73:UPK73"/>
    <mergeCell ref="UPZ73:UQB73"/>
    <mergeCell ref="UQQ73:UQS73"/>
    <mergeCell ref="URH73:URJ73"/>
    <mergeCell ref="VLO73:VLQ73"/>
    <mergeCell ref="VMF73:VMH73"/>
    <mergeCell ref="VMW73:VMY73"/>
    <mergeCell ref="VNN73:VNP73"/>
    <mergeCell ref="VOE73:VOG73"/>
    <mergeCell ref="VIH73:VIJ73"/>
    <mergeCell ref="VIY73:VJA73"/>
    <mergeCell ref="VJP73:VJR73"/>
    <mergeCell ref="VKG73:VKI73"/>
    <mergeCell ref="VKX73:VKZ73"/>
    <mergeCell ref="VFA73:VFC73"/>
    <mergeCell ref="VFR73:VFT73"/>
    <mergeCell ref="VGI73:VGK73"/>
    <mergeCell ref="VGZ73:VHB73"/>
    <mergeCell ref="VHQ73:VHS73"/>
    <mergeCell ref="VBT73:VBV73"/>
    <mergeCell ref="VCK73:VCM73"/>
    <mergeCell ref="VDB73:VDD73"/>
    <mergeCell ref="VDS73:VDU73"/>
    <mergeCell ref="VEJ73:VEL73"/>
    <mergeCell ref="VYQ73:VYS73"/>
    <mergeCell ref="VZH73:VZJ73"/>
    <mergeCell ref="VZY73:WAA73"/>
    <mergeCell ref="WAP73:WAR73"/>
    <mergeCell ref="WBG73:WBI73"/>
    <mergeCell ref="VVJ73:VVL73"/>
    <mergeCell ref="VWA73:VWC73"/>
    <mergeCell ref="VWR73:VWT73"/>
    <mergeCell ref="VXI73:VXK73"/>
    <mergeCell ref="VXZ73:VYB73"/>
    <mergeCell ref="VSC73:VSE73"/>
    <mergeCell ref="VST73:VSV73"/>
    <mergeCell ref="VTK73:VTM73"/>
    <mergeCell ref="VUB73:VUD73"/>
    <mergeCell ref="VUS73:VUU73"/>
    <mergeCell ref="VOV73:VOX73"/>
    <mergeCell ref="VPM73:VPO73"/>
    <mergeCell ref="VQD73:VQF73"/>
    <mergeCell ref="VQU73:VQW73"/>
    <mergeCell ref="VRL73:VRN73"/>
    <mergeCell ref="WNA73:WNC73"/>
    <mergeCell ref="WNR73:WNT73"/>
    <mergeCell ref="WOI73:WOK73"/>
    <mergeCell ref="WIL73:WIN73"/>
    <mergeCell ref="WJC73:WJE73"/>
    <mergeCell ref="WJT73:WJV73"/>
    <mergeCell ref="WKK73:WKM73"/>
    <mergeCell ref="WLB73:WLD73"/>
    <mergeCell ref="WFE73:WFG73"/>
    <mergeCell ref="WFV73:WFX73"/>
    <mergeCell ref="WGM73:WGO73"/>
    <mergeCell ref="WHD73:WHF73"/>
    <mergeCell ref="WHU73:WHW73"/>
    <mergeCell ref="WBX73:WBZ73"/>
    <mergeCell ref="WCO73:WCQ73"/>
    <mergeCell ref="WDF73:WDH73"/>
    <mergeCell ref="WDW73:WDY73"/>
    <mergeCell ref="WEN73:WEP73"/>
    <mergeCell ref="A75:C75"/>
    <mergeCell ref="R75:T75"/>
    <mergeCell ref="AI75:AK75"/>
    <mergeCell ref="AZ75:BB75"/>
    <mergeCell ref="BQ75:BS75"/>
    <mergeCell ref="XCB73:XCD73"/>
    <mergeCell ref="XCS73:XCU73"/>
    <mergeCell ref="XDJ73:XDL73"/>
    <mergeCell ref="XEA73:XEC73"/>
    <mergeCell ref="XER73:XET73"/>
    <mergeCell ref="WYU73:WYW73"/>
    <mergeCell ref="WZL73:WZN73"/>
    <mergeCell ref="XAC73:XAE73"/>
    <mergeCell ref="XAT73:XAV73"/>
    <mergeCell ref="XBK73:XBM73"/>
    <mergeCell ref="WVN73:WVP73"/>
    <mergeCell ref="WWE73:WWG73"/>
    <mergeCell ref="WWV73:WWX73"/>
    <mergeCell ref="WXM73:WXO73"/>
    <mergeCell ref="WYD73:WYF73"/>
    <mergeCell ref="WSG73:WSI73"/>
    <mergeCell ref="WSX73:WSZ73"/>
    <mergeCell ref="WTO73:WTQ73"/>
    <mergeCell ref="WUF73:WUH73"/>
    <mergeCell ref="WUW73:WUY73"/>
    <mergeCell ref="WOZ73:WPB73"/>
    <mergeCell ref="WPQ73:WPS73"/>
    <mergeCell ref="WQH73:WQJ73"/>
    <mergeCell ref="WQY73:WRA73"/>
    <mergeCell ref="WRP73:WRR73"/>
    <mergeCell ref="WLS73:WLU73"/>
    <mergeCell ref="WMJ73:WML73"/>
    <mergeCell ref="MC75:ME75"/>
    <mergeCell ref="MT75:MV75"/>
    <mergeCell ref="NK75:NM75"/>
    <mergeCell ref="OB75:OD75"/>
    <mergeCell ref="OS75:OU75"/>
    <mergeCell ref="IV75:IX75"/>
    <mergeCell ref="JM75:JO75"/>
    <mergeCell ref="KD75:KF75"/>
    <mergeCell ref="KU75:KW75"/>
    <mergeCell ref="LL75:LN75"/>
    <mergeCell ref="FO75:FQ75"/>
    <mergeCell ref="GF75:GH75"/>
    <mergeCell ref="GW75:GY75"/>
    <mergeCell ref="HN75:HP75"/>
    <mergeCell ref="IE75:IG75"/>
    <mergeCell ref="CH75:CJ75"/>
    <mergeCell ref="CY75:DA75"/>
    <mergeCell ref="DP75:DR75"/>
    <mergeCell ref="EG75:EI75"/>
    <mergeCell ref="EX75:EZ75"/>
    <mergeCell ref="ZE75:ZG75"/>
    <mergeCell ref="ZV75:ZX75"/>
    <mergeCell ref="AAM75:AAO75"/>
    <mergeCell ref="ABD75:ABF75"/>
    <mergeCell ref="ABU75:ABW75"/>
    <mergeCell ref="VX75:VZ75"/>
    <mergeCell ref="WO75:WQ75"/>
    <mergeCell ref="XF75:XH75"/>
    <mergeCell ref="XW75:XY75"/>
    <mergeCell ref="YN75:YP75"/>
    <mergeCell ref="SQ75:SS75"/>
    <mergeCell ref="TH75:TJ75"/>
    <mergeCell ref="TY75:UA75"/>
    <mergeCell ref="UP75:UR75"/>
    <mergeCell ref="VG75:VI75"/>
    <mergeCell ref="PJ75:PL75"/>
    <mergeCell ref="QA75:QC75"/>
    <mergeCell ref="QR75:QT75"/>
    <mergeCell ref="RI75:RK75"/>
    <mergeCell ref="RZ75:SB75"/>
    <mergeCell ref="AMG75:AMI75"/>
    <mergeCell ref="AMX75:AMZ75"/>
    <mergeCell ref="ANO75:ANQ75"/>
    <mergeCell ref="AOF75:AOH75"/>
    <mergeCell ref="AOW75:AOY75"/>
    <mergeCell ref="AIZ75:AJB75"/>
    <mergeCell ref="AJQ75:AJS75"/>
    <mergeCell ref="AKH75:AKJ75"/>
    <mergeCell ref="AKY75:ALA75"/>
    <mergeCell ref="ALP75:ALR75"/>
    <mergeCell ref="AFS75:AFU75"/>
    <mergeCell ref="AGJ75:AGL75"/>
    <mergeCell ref="AHA75:AHC75"/>
    <mergeCell ref="AHR75:AHT75"/>
    <mergeCell ref="AII75:AIK75"/>
    <mergeCell ref="ACL75:ACN75"/>
    <mergeCell ref="ADC75:ADE75"/>
    <mergeCell ref="ADT75:ADV75"/>
    <mergeCell ref="AEK75:AEM75"/>
    <mergeCell ref="AFB75:AFD75"/>
    <mergeCell ref="AZI75:AZK75"/>
    <mergeCell ref="AZZ75:BAB75"/>
    <mergeCell ref="BAQ75:BAS75"/>
    <mergeCell ref="BBH75:BBJ75"/>
    <mergeCell ref="BBY75:BCA75"/>
    <mergeCell ref="AWB75:AWD75"/>
    <mergeCell ref="AWS75:AWU75"/>
    <mergeCell ref="AXJ75:AXL75"/>
    <mergeCell ref="AYA75:AYC75"/>
    <mergeCell ref="AYR75:AYT75"/>
    <mergeCell ref="ASU75:ASW75"/>
    <mergeCell ref="ATL75:ATN75"/>
    <mergeCell ref="AUC75:AUE75"/>
    <mergeCell ref="AUT75:AUV75"/>
    <mergeCell ref="AVK75:AVM75"/>
    <mergeCell ref="APN75:APP75"/>
    <mergeCell ref="AQE75:AQG75"/>
    <mergeCell ref="AQV75:AQX75"/>
    <mergeCell ref="ARM75:ARO75"/>
    <mergeCell ref="ASD75:ASF75"/>
    <mergeCell ref="BMK75:BMM75"/>
    <mergeCell ref="BNB75:BND75"/>
    <mergeCell ref="BNS75:BNU75"/>
    <mergeCell ref="BOJ75:BOL75"/>
    <mergeCell ref="BPA75:BPC75"/>
    <mergeCell ref="BJD75:BJF75"/>
    <mergeCell ref="BJU75:BJW75"/>
    <mergeCell ref="BKL75:BKN75"/>
    <mergeCell ref="BLC75:BLE75"/>
    <mergeCell ref="BLT75:BLV75"/>
    <mergeCell ref="BFW75:BFY75"/>
    <mergeCell ref="BGN75:BGP75"/>
    <mergeCell ref="BHE75:BHG75"/>
    <mergeCell ref="BHV75:BHX75"/>
    <mergeCell ref="BIM75:BIO75"/>
    <mergeCell ref="BCP75:BCR75"/>
    <mergeCell ref="BDG75:BDI75"/>
    <mergeCell ref="BDX75:BDZ75"/>
    <mergeCell ref="BEO75:BEQ75"/>
    <mergeCell ref="BFF75:BFH75"/>
    <mergeCell ref="BZM75:BZO75"/>
    <mergeCell ref="CAD75:CAF75"/>
    <mergeCell ref="CAU75:CAW75"/>
    <mergeCell ref="CBL75:CBN75"/>
    <mergeCell ref="CCC75:CCE75"/>
    <mergeCell ref="BWF75:BWH75"/>
    <mergeCell ref="BWW75:BWY75"/>
    <mergeCell ref="BXN75:BXP75"/>
    <mergeCell ref="BYE75:BYG75"/>
    <mergeCell ref="BYV75:BYX75"/>
    <mergeCell ref="BSY75:BTA75"/>
    <mergeCell ref="BTP75:BTR75"/>
    <mergeCell ref="BUG75:BUI75"/>
    <mergeCell ref="BUX75:BUZ75"/>
    <mergeCell ref="BVO75:BVQ75"/>
    <mergeCell ref="BPR75:BPT75"/>
    <mergeCell ref="BQI75:BQK75"/>
    <mergeCell ref="BQZ75:BRB75"/>
    <mergeCell ref="BRQ75:BRS75"/>
    <mergeCell ref="BSH75:BSJ75"/>
    <mergeCell ref="CMO75:CMQ75"/>
    <mergeCell ref="CNF75:CNH75"/>
    <mergeCell ref="CNW75:CNY75"/>
    <mergeCell ref="CON75:COP75"/>
    <mergeCell ref="CPE75:CPG75"/>
    <mergeCell ref="CJH75:CJJ75"/>
    <mergeCell ref="CJY75:CKA75"/>
    <mergeCell ref="CKP75:CKR75"/>
    <mergeCell ref="CLG75:CLI75"/>
    <mergeCell ref="CLX75:CLZ75"/>
    <mergeCell ref="CGA75:CGC75"/>
    <mergeCell ref="CGR75:CGT75"/>
    <mergeCell ref="CHI75:CHK75"/>
    <mergeCell ref="CHZ75:CIB75"/>
    <mergeCell ref="CIQ75:CIS75"/>
    <mergeCell ref="CCT75:CCV75"/>
    <mergeCell ref="CDK75:CDM75"/>
    <mergeCell ref="CEB75:CED75"/>
    <mergeCell ref="CES75:CEU75"/>
    <mergeCell ref="CFJ75:CFL75"/>
    <mergeCell ref="CZQ75:CZS75"/>
    <mergeCell ref="DAH75:DAJ75"/>
    <mergeCell ref="DAY75:DBA75"/>
    <mergeCell ref="DBP75:DBR75"/>
    <mergeCell ref="DCG75:DCI75"/>
    <mergeCell ref="CWJ75:CWL75"/>
    <mergeCell ref="CXA75:CXC75"/>
    <mergeCell ref="CXR75:CXT75"/>
    <mergeCell ref="CYI75:CYK75"/>
    <mergeCell ref="CYZ75:CZB75"/>
    <mergeCell ref="CTC75:CTE75"/>
    <mergeCell ref="CTT75:CTV75"/>
    <mergeCell ref="CUK75:CUM75"/>
    <mergeCell ref="CVB75:CVD75"/>
    <mergeCell ref="CVS75:CVU75"/>
    <mergeCell ref="CPV75:CPX75"/>
    <mergeCell ref="CQM75:CQO75"/>
    <mergeCell ref="CRD75:CRF75"/>
    <mergeCell ref="CRU75:CRW75"/>
    <mergeCell ref="CSL75:CSN75"/>
    <mergeCell ref="DMS75:DMU75"/>
    <mergeCell ref="DNJ75:DNL75"/>
    <mergeCell ref="DOA75:DOC75"/>
    <mergeCell ref="DOR75:DOT75"/>
    <mergeCell ref="DPI75:DPK75"/>
    <mergeCell ref="DJL75:DJN75"/>
    <mergeCell ref="DKC75:DKE75"/>
    <mergeCell ref="DKT75:DKV75"/>
    <mergeCell ref="DLK75:DLM75"/>
    <mergeCell ref="DMB75:DMD75"/>
    <mergeCell ref="DGE75:DGG75"/>
    <mergeCell ref="DGV75:DGX75"/>
    <mergeCell ref="DHM75:DHO75"/>
    <mergeCell ref="DID75:DIF75"/>
    <mergeCell ref="DIU75:DIW75"/>
    <mergeCell ref="DCX75:DCZ75"/>
    <mergeCell ref="DDO75:DDQ75"/>
    <mergeCell ref="DEF75:DEH75"/>
    <mergeCell ref="DEW75:DEY75"/>
    <mergeCell ref="DFN75:DFP75"/>
    <mergeCell ref="DZU75:DZW75"/>
    <mergeCell ref="EAL75:EAN75"/>
    <mergeCell ref="EBC75:EBE75"/>
    <mergeCell ref="EBT75:EBV75"/>
    <mergeCell ref="ECK75:ECM75"/>
    <mergeCell ref="DWN75:DWP75"/>
    <mergeCell ref="DXE75:DXG75"/>
    <mergeCell ref="DXV75:DXX75"/>
    <mergeCell ref="DYM75:DYO75"/>
    <mergeCell ref="DZD75:DZF75"/>
    <mergeCell ref="DTG75:DTI75"/>
    <mergeCell ref="DTX75:DTZ75"/>
    <mergeCell ref="DUO75:DUQ75"/>
    <mergeCell ref="DVF75:DVH75"/>
    <mergeCell ref="DVW75:DVY75"/>
    <mergeCell ref="DPZ75:DQB75"/>
    <mergeCell ref="DQQ75:DQS75"/>
    <mergeCell ref="DRH75:DRJ75"/>
    <mergeCell ref="DRY75:DSA75"/>
    <mergeCell ref="DSP75:DSR75"/>
    <mergeCell ref="EMW75:EMY75"/>
    <mergeCell ref="ENN75:ENP75"/>
    <mergeCell ref="EOE75:EOG75"/>
    <mergeCell ref="EOV75:EOX75"/>
    <mergeCell ref="EPM75:EPO75"/>
    <mergeCell ref="EJP75:EJR75"/>
    <mergeCell ref="EKG75:EKI75"/>
    <mergeCell ref="EKX75:EKZ75"/>
    <mergeCell ref="ELO75:ELQ75"/>
    <mergeCell ref="EMF75:EMH75"/>
    <mergeCell ref="EGI75:EGK75"/>
    <mergeCell ref="EGZ75:EHB75"/>
    <mergeCell ref="EHQ75:EHS75"/>
    <mergeCell ref="EIH75:EIJ75"/>
    <mergeCell ref="EIY75:EJA75"/>
    <mergeCell ref="EDB75:EDD75"/>
    <mergeCell ref="EDS75:EDU75"/>
    <mergeCell ref="EEJ75:EEL75"/>
    <mergeCell ref="EFA75:EFC75"/>
    <mergeCell ref="EFR75:EFT75"/>
    <mergeCell ref="EZY75:FAA75"/>
    <mergeCell ref="FAP75:FAR75"/>
    <mergeCell ref="FBG75:FBI75"/>
    <mergeCell ref="FBX75:FBZ75"/>
    <mergeCell ref="FCO75:FCQ75"/>
    <mergeCell ref="EWR75:EWT75"/>
    <mergeCell ref="EXI75:EXK75"/>
    <mergeCell ref="EXZ75:EYB75"/>
    <mergeCell ref="EYQ75:EYS75"/>
    <mergeCell ref="EZH75:EZJ75"/>
    <mergeCell ref="ETK75:ETM75"/>
    <mergeCell ref="EUB75:EUD75"/>
    <mergeCell ref="EUS75:EUU75"/>
    <mergeCell ref="EVJ75:EVL75"/>
    <mergeCell ref="EWA75:EWC75"/>
    <mergeCell ref="EQD75:EQF75"/>
    <mergeCell ref="EQU75:EQW75"/>
    <mergeCell ref="ERL75:ERN75"/>
    <mergeCell ref="ESC75:ESE75"/>
    <mergeCell ref="EST75:ESV75"/>
    <mergeCell ref="FNA75:FNC75"/>
    <mergeCell ref="FNR75:FNT75"/>
    <mergeCell ref="FOI75:FOK75"/>
    <mergeCell ref="FOZ75:FPB75"/>
    <mergeCell ref="FPQ75:FPS75"/>
    <mergeCell ref="FJT75:FJV75"/>
    <mergeCell ref="FKK75:FKM75"/>
    <mergeCell ref="FLB75:FLD75"/>
    <mergeCell ref="FLS75:FLU75"/>
    <mergeCell ref="FMJ75:FML75"/>
    <mergeCell ref="FGM75:FGO75"/>
    <mergeCell ref="FHD75:FHF75"/>
    <mergeCell ref="FHU75:FHW75"/>
    <mergeCell ref="FIL75:FIN75"/>
    <mergeCell ref="FJC75:FJE75"/>
    <mergeCell ref="FDF75:FDH75"/>
    <mergeCell ref="FDW75:FDY75"/>
    <mergeCell ref="FEN75:FEP75"/>
    <mergeCell ref="FFE75:FFG75"/>
    <mergeCell ref="FFV75:FFX75"/>
    <mergeCell ref="GAC75:GAE75"/>
    <mergeCell ref="GAT75:GAV75"/>
    <mergeCell ref="GBK75:GBM75"/>
    <mergeCell ref="GCB75:GCD75"/>
    <mergeCell ref="GCS75:GCU75"/>
    <mergeCell ref="FWV75:FWX75"/>
    <mergeCell ref="FXM75:FXO75"/>
    <mergeCell ref="FYD75:FYF75"/>
    <mergeCell ref="FYU75:FYW75"/>
    <mergeCell ref="FZL75:FZN75"/>
    <mergeCell ref="FTO75:FTQ75"/>
    <mergeCell ref="FUF75:FUH75"/>
    <mergeCell ref="FUW75:FUY75"/>
    <mergeCell ref="FVN75:FVP75"/>
    <mergeCell ref="FWE75:FWG75"/>
    <mergeCell ref="FQH75:FQJ75"/>
    <mergeCell ref="FQY75:FRA75"/>
    <mergeCell ref="FRP75:FRR75"/>
    <mergeCell ref="FSG75:FSI75"/>
    <mergeCell ref="FSX75:FSZ75"/>
    <mergeCell ref="GNE75:GNG75"/>
    <mergeCell ref="GNV75:GNX75"/>
    <mergeCell ref="GOM75:GOO75"/>
    <mergeCell ref="GPD75:GPF75"/>
    <mergeCell ref="GPU75:GPW75"/>
    <mergeCell ref="GJX75:GJZ75"/>
    <mergeCell ref="GKO75:GKQ75"/>
    <mergeCell ref="GLF75:GLH75"/>
    <mergeCell ref="GLW75:GLY75"/>
    <mergeCell ref="GMN75:GMP75"/>
    <mergeCell ref="GGQ75:GGS75"/>
    <mergeCell ref="GHH75:GHJ75"/>
    <mergeCell ref="GHY75:GIA75"/>
    <mergeCell ref="GIP75:GIR75"/>
    <mergeCell ref="GJG75:GJI75"/>
    <mergeCell ref="GDJ75:GDL75"/>
    <mergeCell ref="GEA75:GEC75"/>
    <mergeCell ref="GER75:GET75"/>
    <mergeCell ref="GFI75:GFK75"/>
    <mergeCell ref="GFZ75:GGB75"/>
    <mergeCell ref="HAG75:HAI75"/>
    <mergeCell ref="HAX75:HAZ75"/>
    <mergeCell ref="HBO75:HBQ75"/>
    <mergeCell ref="HCF75:HCH75"/>
    <mergeCell ref="HCW75:HCY75"/>
    <mergeCell ref="GWZ75:GXB75"/>
    <mergeCell ref="GXQ75:GXS75"/>
    <mergeCell ref="GYH75:GYJ75"/>
    <mergeCell ref="GYY75:GZA75"/>
    <mergeCell ref="GZP75:GZR75"/>
    <mergeCell ref="GTS75:GTU75"/>
    <mergeCell ref="GUJ75:GUL75"/>
    <mergeCell ref="GVA75:GVC75"/>
    <mergeCell ref="GVR75:GVT75"/>
    <mergeCell ref="GWI75:GWK75"/>
    <mergeCell ref="GQL75:GQN75"/>
    <mergeCell ref="GRC75:GRE75"/>
    <mergeCell ref="GRT75:GRV75"/>
    <mergeCell ref="GSK75:GSM75"/>
    <mergeCell ref="GTB75:GTD75"/>
    <mergeCell ref="HNI75:HNK75"/>
    <mergeCell ref="HNZ75:HOB75"/>
    <mergeCell ref="HOQ75:HOS75"/>
    <mergeCell ref="HPH75:HPJ75"/>
    <mergeCell ref="HPY75:HQA75"/>
    <mergeCell ref="HKB75:HKD75"/>
    <mergeCell ref="HKS75:HKU75"/>
    <mergeCell ref="HLJ75:HLL75"/>
    <mergeCell ref="HMA75:HMC75"/>
    <mergeCell ref="HMR75:HMT75"/>
    <mergeCell ref="HGU75:HGW75"/>
    <mergeCell ref="HHL75:HHN75"/>
    <mergeCell ref="HIC75:HIE75"/>
    <mergeCell ref="HIT75:HIV75"/>
    <mergeCell ref="HJK75:HJM75"/>
    <mergeCell ref="HDN75:HDP75"/>
    <mergeCell ref="HEE75:HEG75"/>
    <mergeCell ref="HEV75:HEX75"/>
    <mergeCell ref="HFM75:HFO75"/>
    <mergeCell ref="HGD75:HGF75"/>
    <mergeCell ref="IAK75:IAM75"/>
    <mergeCell ref="IBB75:IBD75"/>
    <mergeCell ref="IBS75:IBU75"/>
    <mergeCell ref="ICJ75:ICL75"/>
    <mergeCell ref="IDA75:IDC75"/>
    <mergeCell ref="HXD75:HXF75"/>
    <mergeCell ref="HXU75:HXW75"/>
    <mergeCell ref="HYL75:HYN75"/>
    <mergeCell ref="HZC75:HZE75"/>
    <mergeCell ref="HZT75:HZV75"/>
    <mergeCell ref="HTW75:HTY75"/>
    <mergeCell ref="HUN75:HUP75"/>
    <mergeCell ref="HVE75:HVG75"/>
    <mergeCell ref="HVV75:HVX75"/>
    <mergeCell ref="HWM75:HWO75"/>
    <mergeCell ref="HQP75:HQR75"/>
    <mergeCell ref="HRG75:HRI75"/>
    <mergeCell ref="HRX75:HRZ75"/>
    <mergeCell ref="HSO75:HSQ75"/>
    <mergeCell ref="HTF75:HTH75"/>
    <mergeCell ref="INM75:INO75"/>
    <mergeCell ref="IOD75:IOF75"/>
    <mergeCell ref="IOU75:IOW75"/>
    <mergeCell ref="IPL75:IPN75"/>
    <mergeCell ref="IQC75:IQE75"/>
    <mergeCell ref="IKF75:IKH75"/>
    <mergeCell ref="IKW75:IKY75"/>
    <mergeCell ref="ILN75:ILP75"/>
    <mergeCell ref="IME75:IMG75"/>
    <mergeCell ref="IMV75:IMX75"/>
    <mergeCell ref="IGY75:IHA75"/>
    <mergeCell ref="IHP75:IHR75"/>
    <mergeCell ref="IIG75:III75"/>
    <mergeCell ref="IIX75:IIZ75"/>
    <mergeCell ref="IJO75:IJQ75"/>
    <mergeCell ref="IDR75:IDT75"/>
    <mergeCell ref="IEI75:IEK75"/>
    <mergeCell ref="IEZ75:IFB75"/>
    <mergeCell ref="IFQ75:IFS75"/>
    <mergeCell ref="IGH75:IGJ75"/>
    <mergeCell ref="JAO75:JAQ75"/>
    <mergeCell ref="JBF75:JBH75"/>
    <mergeCell ref="JBW75:JBY75"/>
    <mergeCell ref="JCN75:JCP75"/>
    <mergeCell ref="JDE75:JDG75"/>
    <mergeCell ref="IXH75:IXJ75"/>
    <mergeCell ref="IXY75:IYA75"/>
    <mergeCell ref="IYP75:IYR75"/>
    <mergeCell ref="IZG75:IZI75"/>
    <mergeCell ref="IZX75:IZZ75"/>
    <mergeCell ref="IUA75:IUC75"/>
    <mergeCell ref="IUR75:IUT75"/>
    <mergeCell ref="IVI75:IVK75"/>
    <mergeCell ref="IVZ75:IWB75"/>
    <mergeCell ref="IWQ75:IWS75"/>
    <mergeCell ref="IQT75:IQV75"/>
    <mergeCell ref="IRK75:IRM75"/>
    <mergeCell ref="ISB75:ISD75"/>
    <mergeCell ref="ISS75:ISU75"/>
    <mergeCell ref="ITJ75:ITL75"/>
    <mergeCell ref="JNQ75:JNS75"/>
    <mergeCell ref="JOH75:JOJ75"/>
    <mergeCell ref="JOY75:JPA75"/>
    <mergeCell ref="JPP75:JPR75"/>
    <mergeCell ref="JQG75:JQI75"/>
    <mergeCell ref="JKJ75:JKL75"/>
    <mergeCell ref="JLA75:JLC75"/>
    <mergeCell ref="JLR75:JLT75"/>
    <mergeCell ref="JMI75:JMK75"/>
    <mergeCell ref="JMZ75:JNB75"/>
    <mergeCell ref="JHC75:JHE75"/>
    <mergeCell ref="JHT75:JHV75"/>
    <mergeCell ref="JIK75:JIM75"/>
    <mergeCell ref="JJB75:JJD75"/>
    <mergeCell ref="JJS75:JJU75"/>
    <mergeCell ref="JDV75:JDX75"/>
    <mergeCell ref="JEM75:JEO75"/>
    <mergeCell ref="JFD75:JFF75"/>
    <mergeCell ref="JFU75:JFW75"/>
    <mergeCell ref="JGL75:JGN75"/>
    <mergeCell ref="KAS75:KAU75"/>
    <mergeCell ref="KBJ75:KBL75"/>
    <mergeCell ref="KCA75:KCC75"/>
    <mergeCell ref="KCR75:KCT75"/>
    <mergeCell ref="KDI75:KDK75"/>
    <mergeCell ref="JXL75:JXN75"/>
    <mergeCell ref="JYC75:JYE75"/>
    <mergeCell ref="JYT75:JYV75"/>
    <mergeCell ref="JZK75:JZM75"/>
    <mergeCell ref="KAB75:KAD75"/>
    <mergeCell ref="JUE75:JUG75"/>
    <mergeCell ref="JUV75:JUX75"/>
    <mergeCell ref="JVM75:JVO75"/>
    <mergeCell ref="JWD75:JWF75"/>
    <mergeCell ref="JWU75:JWW75"/>
    <mergeCell ref="JQX75:JQZ75"/>
    <mergeCell ref="JRO75:JRQ75"/>
    <mergeCell ref="JSF75:JSH75"/>
    <mergeCell ref="JSW75:JSY75"/>
    <mergeCell ref="JTN75:JTP75"/>
    <mergeCell ref="KNU75:KNW75"/>
    <mergeCell ref="KOL75:KON75"/>
    <mergeCell ref="KPC75:KPE75"/>
    <mergeCell ref="KPT75:KPV75"/>
    <mergeCell ref="KQK75:KQM75"/>
    <mergeCell ref="KKN75:KKP75"/>
    <mergeCell ref="KLE75:KLG75"/>
    <mergeCell ref="KLV75:KLX75"/>
    <mergeCell ref="KMM75:KMO75"/>
    <mergeCell ref="KND75:KNF75"/>
    <mergeCell ref="KHG75:KHI75"/>
    <mergeCell ref="KHX75:KHZ75"/>
    <mergeCell ref="KIO75:KIQ75"/>
    <mergeCell ref="KJF75:KJH75"/>
    <mergeCell ref="KJW75:KJY75"/>
    <mergeCell ref="KDZ75:KEB75"/>
    <mergeCell ref="KEQ75:KES75"/>
    <mergeCell ref="KFH75:KFJ75"/>
    <mergeCell ref="KFY75:KGA75"/>
    <mergeCell ref="KGP75:KGR75"/>
    <mergeCell ref="LAW75:LAY75"/>
    <mergeCell ref="LBN75:LBP75"/>
    <mergeCell ref="LCE75:LCG75"/>
    <mergeCell ref="LCV75:LCX75"/>
    <mergeCell ref="LDM75:LDO75"/>
    <mergeCell ref="KXP75:KXR75"/>
    <mergeCell ref="KYG75:KYI75"/>
    <mergeCell ref="KYX75:KYZ75"/>
    <mergeCell ref="KZO75:KZQ75"/>
    <mergeCell ref="LAF75:LAH75"/>
    <mergeCell ref="KUI75:KUK75"/>
    <mergeCell ref="KUZ75:KVB75"/>
    <mergeCell ref="KVQ75:KVS75"/>
    <mergeCell ref="KWH75:KWJ75"/>
    <mergeCell ref="KWY75:KXA75"/>
    <mergeCell ref="KRB75:KRD75"/>
    <mergeCell ref="KRS75:KRU75"/>
    <mergeCell ref="KSJ75:KSL75"/>
    <mergeCell ref="KTA75:KTC75"/>
    <mergeCell ref="KTR75:KTT75"/>
    <mergeCell ref="LNY75:LOA75"/>
    <mergeCell ref="LOP75:LOR75"/>
    <mergeCell ref="LPG75:LPI75"/>
    <mergeCell ref="LPX75:LPZ75"/>
    <mergeCell ref="LQO75:LQQ75"/>
    <mergeCell ref="LKR75:LKT75"/>
    <mergeCell ref="LLI75:LLK75"/>
    <mergeCell ref="LLZ75:LMB75"/>
    <mergeCell ref="LMQ75:LMS75"/>
    <mergeCell ref="LNH75:LNJ75"/>
    <mergeCell ref="LHK75:LHM75"/>
    <mergeCell ref="LIB75:LID75"/>
    <mergeCell ref="LIS75:LIU75"/>
    <mergeCell ref="LJJ75:LJL75"/>
    <mergeCell ref="LKA75:LKC75"/>
    <mergeCell ref="LED75:LEF75"/>
    <mergeCell ref="LEU75:LEW75"/>
    <mergeCell ref="LFL75:LFN75"/>
    <mergeCell ref="LGC75:LGE75"/>
    <mergeCell ref="LGT75:LGV75"/>
    <mergeCell ref="MBA75:MBC75"/>
    <mergeCell ref="MBR75:MBT75"/>
    <mergeCell ref="MCI75:MCK75"/>
    <mergeCell ref="MCZ75:MDB75"/>
    <mergeCell ref="MDQ75:MDS75"/>
    <mergeCell ref="LXT75:LXV75"/>
    <mergeCell ref="LYK75:LYM75"/>
    <mergeCell ref="LZB75:LZD75"/>
    <mergeCell ref="LZS75:LZU75"/>
    <mergeCell ref="MAJ75:MAL75"/>
    <mergeCell ref="LUM75:LUO75"/>
    <mergeCell ref="LVD75:LVF75"/>
    <mergeCell ref="LVU75:LVW75"/>
    <mergeCell ref="LWL75:LWN75"/>
    <mergeCell ref="LXC75:LXE75"/>
    <mergeCell ref="LRF75:LRH75"/>
    <mergeCell ref="LRW75:LRY75"/>
    <mergeCell ref="LSN75:LSP75"/>
    <mergeCell ref="LTE75:LTG75"/>
    <mergeCell ref="LTV75:LTX75"/>
    <mergeCell ref="MOC75:MOE75"/>
    <mergeCell ref="MOT75:MOV75"/>
    <mergeCell ref="MPK75:MPM75"/>
    <mergeCell ref="MQB75:MQD75"/>
    <mergeCell ref="MQS75:MQU75"/>
    <mergeCell ref="MKV75:MKX75"/>
    <mergeCell ref="MLM75:MLO75"/>
    <mergeCell ref="MMD75:MMF75"/>
    <mergeCell ref="MMU75:MMW75"/>
    <mergeCell ref="MNL75:MNN75"/>
    <mergeCell ref="MHO75:MHQ75"/>
    <mergeCell ref="MIF75:MIH75"/>
    <mergeCell ref="MIW75:MIY75"/>
    <mergeCell ref="MJN75:MJP75"/>
    <mergeCell ref="MKE75:MKG75"/>
    <mergeCell ref="MEH75:MEJ75"/>
    <mergeCell ref="MEY75:MFA75"/>
    <mergeCell ref="MFP75:MFR75"/>
    <mergeCell ref="MGG75:MGI75"/>
    <mergeCell ref="MGX75:MGZ75"/>
    <mergeCell ref="NBE75:NBG75"/>
    <mergeCell ref="NBV75:NBX75"/>
    <mergeCell ref="NCM75:NCO75"/>
    <mergeCell ref="NDD75:NDF75"/>
    <mergeCell ref="NDU75:NDW75"/>
    <mergeCell ref="MXX75:MXZ75"/>
    <mergeCell ref="MYO75:MYQ75"/>
    <mergeCell ref="MZF75:MZH75"/>
    <mergeCell ref="MZW75:MZY75"/>
    <mergeCell ref="NAN75:NAP75"/>
    <mergeCell ref="MUQ75:MUS75"/>
    <mergeCell ref="MVH75:MVJ75"/>
    <mergeCell ref="MVY75:MWA75"/>
    <mergeCell ref="MWP75:MWR75"/>
    <mergeCell ref="MXG75:MXI75"/>
    <mergeCell ref="MRJ75:MRL75"/>
    <mergeCell ref="MSA75:MSC75"/>
    <mergeCell ref="MSR75:MST75"/>
    <mergeCell ref="MTI75:MTK75"/>
    <mergeCell ref="MTZ75:MUB75"/>
    <mergeCell ref="NOG75:NOI75"/>
    <mergeCell ref="NOX75:NOZ75"/>
    <mergeCell ref="NPO75:NPQ75"/>
    <mergeCell ref="NQF75:NQH75"/>
    <mergeCell ref="NQW75:NQY75"/>
    <mergeCell ref="NKZ75:NLB75"/>
    <mergeCell ref="NLQ75:NLS75"/>
    <mergeCell ref="NMH75:NMJ75"/>
    <mergeCell ref="NMY75:NNA75"/>
    <mergeCell ref="NNP75:NNR75"/>
    <mergeCell ref="NHS75:NHU75"/>
    <mergeCell ref="NIJ75:NIL75"/>
    <mergeCell ref="NJA75:NJC75"/>
    <mergeCell ref="NJR75:NJT75"/>
    <mergeCell ref="NKI75:NKK75"/>
    <mergeCell ref="NEL75:NEN75"/>
    <mergeCell ref="NFC75:NFE75"/>
    <mergeCell ref="NFT75:NFV75"/>
    <mergeCell ref="NGK75:NGM75"/>
    <mergeCell ref="NHB75:NHD75"/>
    <mergeCell ref="OBI75:OBK75"/>
    <mergeCell ref="OBZ75:OCB75"/>
    <mergeCell ref="OCQ75:OCS75"/>
    <mergeCell ref="ODH75:ODJ75"/>
    <mergeCell ref="ODY75:OEA75"/>
    <mergeCell ref="NYB75:NYD75"/>
    <mergeCell ref="NYS75:NYU75"/>
    <mergeCell ref="NZJ75:NZL75"/>
    <mergeCell ref="OAA75:OAC75"/>
    <mergeCell ref="OAR75:OAT75"/>
    <mergeCell ref="NUU75:NUW75"/>
    <mergeCell ref="NVL75:NVN75"/>
    <mergeCell ref="NWC75:NWE75"/>
    <mergeCell ref="NWT75:NWV75"/>
    <mergeCell ref="NXK75:NXM75"/>
    <mergeCell ref="NRN75:NRP75"/>
    <mergeCell ref="NSE75:NSG75"/>
    <mergeCell ref="NSV75:NSX75"/>
    <mergeCell ref="NTM75:NTO75"/>
    <mergeCell ref="NUD75:NUF75"/>
    <mergeCell ref="OOK75:OOM75"/>
    <mergeCell ref="OPB75:OPD75"/>
    <mergeCell ref="OPS75:OPU75"/>
    <mergeCell ref="OQJ75:OQL75"/>
    <mergeCell ref="ORA75:ORC75"/>
    <mergeCell ref="OLD75:OLF75"/>
    <mergeCell ref="OLU75:OLW75"/>
    <mergeCell ref="OML75:OMN75"/>
    <mergeCell ref="ONC75:ONE75"/>
    <mergeCell ref="ONT75:ONV75"/>
    <mergeCell ref="OHW75:OHY75"/>
    <mergeCell ref="OIN75:OIP75"/>
    <mergeCell ref="OJE75:OJG75"/>
    <mergeCell ref="OJV75:OJX75"/>
    <mergeCell ref="OKM75:OKO75"/>
    <mergeCell ref="OEP75:OER75"/>
    <mergeCell ref="OFG75:OFI75"/>
    <mergeCell ref="OFX75:OFZ75"/>
    <mergeCell ref="OGO75:OGQ75"/>
    <mergeCell ref="OHF75:OHH75"/>
    <mergeCell ref="PBM75:PBO75"/>
    <mergeCell ref="PCD75:PCF75"/>
    <mergeCell ref="PCU75:PCW75"/>
    <mergeCell ref="PDL75:PDN75"/>
    <mergeCell ref="PEC75:PEE75"/>
    <mergeCell ref="OYF75:OYH75"/>
    <mergeCell ref="OYW75:OYY75"/>
    <mergeCell ref="OZN75:OZP75"/>
    <mergeCell ref="PAE75:PAG75"/>
    <mergeCell ref="PAV75:PAX75"/>
    <mergeCell ref="OUY75:OVA75"/>
    <mergeCell ref="OVP75:OVR75"/>
    <mergeCell ref="OWG75:OWI75"/>
    <mergeCell ref="OWX75:OWZ75"/>
    <mergeCell ref="OXO75:OXQ75"/>
    <mergeCell ref="ORR75:ORT75"/>
    <mergeCell ref="OSI75:OSK75"/>
    <mergeCell ref="OSZ75:OTB75"/>
    <mergeCell ref="OTQ75:OTS75"/>
    <mergeCell ref="OUH75:OUJ75"/>
    <mergeCell ref="POO75:POQ75"/>
    <mergeCell ref="PPF75:PPH75"/>
    <mergeCell ref="PPW75:PPY75"/>
    <mergeCell ref="PQN75:PQP75"/>
    <mergeCell ref="PRE75:PRG75"/>
    <mergeCell ref="PLH75:PLJ75"/>
    <mergeCell ref="PLY75:PMA75"/>
    <mergeCell ref="PMP75:PMR75"/>
    <mergeCell ref="PNG75:PNI75"/>
    <mergeCell ref="PNX75:PNZ75"/>
    <mergeCell ref="PIA75:PIC75"/>
    <mergeCell ref="PIR75:PIT75"/>
    <mergeCell ref="PJI75:PJK75"/>
    <mergeCell ref="PJZ75:PKB75"/>
    <mergeCell ref="PKQ75:PKS75"/>
    <mergeCell ref="PET75:PEV75"/>
    <mergeCell ref="PFK75:PFM75"/>
    <mergeCell ref="PGB75:PGD75"/>
    <mergeCell ref="PGS75:PGU75"/>
    <mergeCell ref="PHJ75:PHL75"/>
    <mergeCell ref="QBQ75:QBS75"/>
    <mergeCell ref="QCH75:QCJ75"/>
    <mergeCell ref="QCY75:QDA75"/>
    <mergeCell ref="QDP75:QDR75"/>
    <mergeCell ref="QEG75:QEI75"/>
    <mergeCell ref="PYJ75:PYL75"/>
    <mergeCell ref="PZA75:PZC75"/>
    <mergeCell ref="PZR75:PZT75"/>
    <mergeCell ref="QAI75:QAK75"/>
    <mergeCell ref="QAZ75:QBB75"/>
    <mergeCell ref="PVC75:PVE75"/>
    <mergeCell ref="PVT75:PVV75"/>
    <mergeCell ref="PWK75:PWM75"/>
    <mergeCell ref="PXB75:PXD75"/>
    <mergeCell ref="PXS75:PXU75"/>
    <mergeCell ref="PRV75:PRX75"/>
    <mergeCell ref="PSM75:PSO75"/>
    <mergeCell ref="PTD75:PTF75"/>
    <mergeCell ref="PTU75:PTW75"/>
    <mergeCell ref="PUL75:PUN75"/>
    <mergeCell ref="QOS75:QOU75"/>
    <mergeCell ref="QPJ75:QPL75"/>
    <mergeCell ref="QQA75:QQC75"/>
    <mergeCell ref="QQR75:QQT75"/>
    <mergeCell ref="QRI75:QRK75"/>
    <mergeCell ref="QLL75:QLN75"/>
    <mergeCell ref="QMC75:QME75"/>
    <mergeCell ref="QMT75:QMV75"/>
    <mergeCell ref="QNK75:QNM75"/>
    <mergeCell ref="QOB75:QOD75"/>
    <mergeCell ref="QIE75:QIG75"/>
    <mergeCell ref="QIV75:QIX75"/>
    <mergeCell ref="QJM75:QJO75"/>
    <mergeCell ref="QKD75:QKF75"/>
    <mergeCell ref="QKU75:QKW75"/>
    <mergeCell ref="QEX75:QEZ75"/>
    <mergeCell ref="QFO75:QFQ75"/>
    <mergeCell ref="QGF75:QGH75"/>
    <mergeCell ref="QGW75:QGY75"/>
    <mergeCell ref="QHN75:QHP75"/>
    <mergeCell ref="RBU75:RBW75"/>
    <mergeCell ref="RCL75:RCN75"/>
    <mergeCell ref="RDC75:RDE75"/>
    <mergeCell ref="RDT75:RDV75"/>
    <mergeCell ref="REK75:REM75"/>
    <mergeCell ref="QYN75:QYP75"/>
    <mergeCell ref="QZE75:QZG75"/>
    <mergeCell ref="QZV75:QZX75"/>
    <mergeCell ref="RAM75:RAO75"/>
    <mergeCell ref="RBD75:RBF75"/>
    <mergeCell ref="QVG75:QVI75"/>
    <mergeCell ref="QVX75:QVZ75"/>
    <mergeCell ref="QWO75:QWQ75"/>
    <mergeCell ref="QXF75:QXH75"/>
    <mergeCell ref="QXW75:QXY75"/>
    <mergeCell ref="QRZ75:QSB75"/>
    <mergeCell ref="QSQ75:QSS75"/>
    <mergeCell ref="QTH75:QTJ75"/>
    <mergeCell ref="QTY75:QUA75"/>
    <mergeCell ref="QUP75:QUR75"/>
    <mergeCell ref="ROW75:ROY75"/>
    <mergeCell ref="RPN75:RPP75"/>
    <mergeCell ref="RQE75:RQG75"/>
    <mergeCell ref="RQV75:RQX75"/>
    <mergeCell ref="RRM75:RRO75"/>
    <mergeCell ref="RLP75:RLR75"/>
    <mergeCell ref="RMG75:RMI75"/>
    <mergeCell ref="RMX75:RMZ75"/>
    <mergeCell ref="RNO75:RNQ75"/>
    <mergeCell ref="ROF75:ROH75"/>
    <mergeCell ref="RII75:RIK75"/>
    <mergeCell ref="RIZ75:RJB75"/>
    <mergeCell ref="RJQ75:RJS75"/>
    <mergeCell ref="RKH75:RKJ75"/>
    <mergeCell ref="RKY75:RLA75"/>
    <mergeCell ref="RFB75:RFD75"/>
    <mergeCell ref="RFS75:RFU75"/>
    <mergeCell ref="RGJ75:RGL75"/>
    <mergeCell ref="RHA75:RHC75"/>
    <mergeCell ref="RHR75:RHT75"/>
    <mergeCell ref="SBY75:SCA75"/>
    <mergeCell ref="SCP75:SCR75"/>
    <mergeCell ref="SDG75:SDI75"/>
    <mergeCell ref="SDX75:SDZ75"/>
    <mergeCell ref="SEO75:SEQ75"/>
    <mergeCell ref="RYR75:RYT75"/>
    <mergeCell ref="RZI75:RZK75"/>
    <mergeCell ref="RZZ75:SAB75"/>
    <mergeCell ref="SAQ75:SAS75"/>
    <mergeCell ref="SBH75:SBJ75"/>
    <mergeCell ref="RVK75:RVM75"/>
    <mergeCell ref="RWB75:RWD75"/>
    <mergeCell ref="RWS75:RWU75"/>
    <mergeCell ref="RXJ75:RXL75"/>
    <mergeCell ref="RYA75:RYC75"/>
    <mergeCell ref="RSD75:RSF75"/>
    <mergeCell ref="RSU75:RSW75"/>
    <mergeCell ref="RTL75:RTN75"/>
    <mergeCell ref="RUC75:RUE75"/>
    <mergeCell ref="RUT75:RUV75"/>
    <mergeCell ref="SPA75:SPC75"/>
    <mergeCell ref="SPR75:SPT75"/>
    <mergeCell ref="SQI75:SQK75"/>
    <mergeCell ref="SQZ75:SRB75"/>
    <mergeCell ref="SRQ75:SRS75"/>
    <mergeCell ref="SLT75:SLV75"/>
    <mergeCell ref="SMK75:SMM75"/>
    <mergeCell ref="SNB75:SND75"/>
    <mergeCell ref="SNS75:SNU75"/>
    <mergeCell ref="SOJ75:SOL75"/>
    <mergeCell ref="SIM75:SIO75"/>
    <mergeCell ref="SJD75:SJF75"/>
    <mergeCell ref="SJU75:SJW75"/>
    <mergeCell ref="SKL75:SKN75"/>
    <mergeCell ref="SLC75:SLE75"/>
    <mergeCell ref="SFF75:SFH75"/>
    <mergeCell ref="SFW75:SFY75"/>
    <mergeCell ref="SGN75:SGP75"/>
    <mergeCell ref="SHE75:SHG75"/>
    <mergeCell ref="SHV75:SHX75"/>
    <mergeCell ref="TCC75:TCE75"/>
    <mergeCell ref="TCT75:TCV75"/>
    <mergeCell ref="TDK75:TDM75"/>
    <mergeCell ref="TEB75:TED75"/>
    <mergeCell ref="TES75:TEU75"/>
    <mergeCell ref="SYV75:SYX75"/>
    <mergeCell ref="SZM75:SZO75"/>
    <mergeCell ref="TAD75:TAF75"/>
    <mergeCell ref="TAU75:TAW75"/>
    <mergeCell ref="TBL75:TBN75"/>
    <mergeCell ref="SVO75:SVQ75"/>
    <mergeCell ref="SWF75:SWH75"/>
    <mergeCell ref="SWW75:SWY75"/>
    <mergeCell ref="SXN75:SXP75"/>
    <mergeCell ref="SYE75:SYG75"/>
    <mergeCell ref="SSH75:SSJ75"/>
    <mergeCell ref="SSY75:STA75"/>
    <mergeCell ref="STP75:STR75"/>
    <mergeCell ref="SUG75:SUI75"/>
    <mergeCell ref="SUX75:SUZ75"/>
    <mergeCell ref="TPE75:TPG75"/>
    <mergeCell ref="TPV75:TPX75"/>
    <mergeCell ref="TQM75:TQO75"/>
    <mergeCell ref="TRD75:TRF75"/>
    <mergeCell ref="TRU75:TRW75"/>
    <mergeCell ref="TLX75:TLZ75"/>
    <mergeCell ref="TMO75:TMQ75"/>
    <mergeCell ref="TNF75:TNH75"/>
    <mergeCell ref="TNW75:TNY75"/>
    <mergeCell ref="TON75:TOP75"/>
    <mergeCell ref="TIQ75:TIS75"/>
    <mergeCell ref="TJH75:TJJ75"/>
    <mergeCell ref="TJY75:TKA75"/>
    <mergeCell ref="TKP75:TKR75"/>
    <mergeCell ref="TLG75:TLI75"/>
    <mergeCell ref="TFJ75:TFL75"/>
    <mergeCell ref="TGA75:TGC75"/>
    <mergeCell ref="TGR75:TGT75"/>
    <mergeCell ref="THI75:THK75"/>
    <mergeCell ref="THZ75:TIB75"/>
    <mergeCell ref="UCG75:UCI75"/>
    <mergeCell ref="UCX75:UCZ75"/>
    <mergeCell ref="UDO75:UDQ75"/>
    <mergeCell ref="UEF75:UEH75"/>
    <mergeCell ref="UEW75:UEY75"/>
    <mergeCell ref="TYZ75:TZB75"/>
    <mergeCell ref="TZQ75:TZS75"/>
    <mergeCell ref="UAH75:UAJ75"/>
    <mergeCell ref="UAY75:UBA75"/>
    <mergeCell ref="UBP75:UBR75"/>
    <mergeCell ref="TVS75:TVU75"/>
    <mergeCell ref="TWJ75:TWL75"/>
    <mergeCell ref="TXA75:TXC75"/>
    <mergeCell ref="TXR75:TXT75"/>
    <mergeCell ref="TYI75:TYK75"/>
    <mergeCell ref="TSL75:TSN75"/>
    <mergeCell ref="TTC75:TTE75"/>
    <mergeCell ref="TTT75:TTV75"/>
    <mergeCell ref="TUK75:TUM75"/>
    <mergeCell ref="TVB75:TVD75"/>
    <mergeCell ref="UPI75:UPK75"/>
    <mergeCell ref="UPZ75:UQB75"/>
    <mergeCell ref="UQQ75:UQS75"/>
    <mergeCell ref="URH75:URJ75"/>
    <mergeCell ref="URY75:USA75"/>
    <mergeCell ref="UMB75:UMD75"/>
    <mergeCell ref="UMS75:UMU75"/>
    <mergeCell ref="UNJ75:UNL75"/>
    <mergeCell ref="UOA75:UOC75"/>
    <mergeCell ref="UOR75:UOT75"/>
    <mergeCell ref="UIU75:UIW75"/>
    <mergeCell ref="UJL75:UJN75"/>
    <mergeCell ref="UKC75:UKE75"/>
    <mergeCell ref="UKT75:UKV75"/>
    <mergeCell ref="ULK75:ULM75"/>
    <mergeCell ref="UFN75:UFP75"/>
    <mergeCell ref="UGE75:UGG75"/>
    <mergeCell ref="UGV75:UGX75"/>
    <mergeCell ref="UHM75:UHO75"/>
    <mergeCell ref="UID75:UIF75"/>
    <mergeCell ref="VCK75:VCM75"/>
    <mergeCell ref="VDB75:VDD75"/>
    <mergeCell ref="VDS75:VDU75"/>
    <mergeCell ref="VEJ75:VEL75"/>
    <mergeCell ref="VFA75:VFC75"/>
    <mergeCell ref="UZD75:UZF75"/>
    <mergeCell ref="UZU75:UZW75"/>
    <mergeCell ref="VAL75:VAN75"/>
    <mergeCell ref="VBC75:VBE75"/>
    <mergeCell ref="VBT75:VBV75"/>
    <mergeCell ref="UVW75:UVY75"/>
    <mergeCell ref="UWN75:UWP75"/>
    <mergeCell ref="UXE75:UXG75"/>
    <mergeCell ref="UXV75:UXX75"/>
    <mergeCell ref="UYM75:UYO75"/>
    <mergeCell ref="USP75:USR75"/>
    <mergeCell ref="UTG75:UTI75"/>
    <mergeCell ref="UTX75:UTZ75"/>
    <mergeCell ref="UUO75:UUQ75"/>
    <mergeCell ref="UVF75:UVH75"/>
    <mergeCell ref="VPM75:VPO75"/>
    <mergeCell ref="VQD75:VQF75"/>
    <mergeCell ref="VQU75:VQW75"/>
    <mergeCell ref="VRL75:VRN75"/>
    <mergeCell ref="VSC75:VSE75"/>
    <mergeCell ref="VMF75:VMH75"/>
    <mergeCell ref="VMW75:VMY75"/>
    <mergeCell ref="VNN75:VNP75"/>
    <mergeCell ref="VOE75:VOG75"/>
    <mergeCell ref="VOV75:VOX75"/>
    <mergeCell ref="VIY75:VJA75"/>
    <mergeCell ref="VJP75:VJR75"/>
    <mergeCell ref="VKG75:VKI75"/>
    <mergeCell ref="VKX75:VKZ75"/>
    <mergeCell ref="VLO75:VLQ75"/>
    <mergeCell ref="VFR75:VFT75"/>
    <mergeCell ref="VGI75:VGK75"/>
    <mergeCell ref="VGZ75:VHB75"/>
    <mergeCell ref="VHQ75:VHS75"/>
    <mergeCell ref="VIH75:VIJ75"/>
    <mergeCell ref="WCO75:WCQ75"/>
    <mergeCell ref="WDF75:WDH75"/>
    <mergeCell ref="WDW75:WDY75"/>
    <mergeCell ref="WEN75:WEP75"/>
    <mergeCell ref="WFE75:WFG75"/>
    <mergeCell ref="VZH75:VZJ75"/>
    <mergeCell ref="VZY75:WAA75"/>
    <mergeCell ref="WAP75:WAR75"/>
    <mergeCell ref="WBG75:WBI75"/>
    <mergeCell ref="WBX75:WBZ75"/>
    <mergeCell ref="VWA75:VWC75"/>
    <mergeCell ref="VWR75:VWT75"/>
    <mergeCell ref="VXI75:VXK75"/>
    <mergeCell ref="VXZ75:VYB75"/>
    <mergeCell ref="VYQ75:VYS75"/>
    <mergeCell ref="VST75:VSV75"/>
    <mergeCell ref="VTK75:VTM75"/>
    <mergeCell ref="VUB75:VUD75"/>
    <mergeCell ref="VUS75:VUU75"/>
    <mergeCell ref="VVJ75:VVL75"/>
    <mergeCell ref="WPQ75:WPS75"/>
    <mergeCell ref="WQH75:WQJ75"/>
    <mergeCell ref="WQY75:WRA75"/>
    <mergeCell ref="WRP75:WRR75"/>
    <mergeCell ref="WSG75:WSI75"/>
    <mergeCell ref="WMJ75:WML75"/>
    <mergeCell ref="WNA75:WNC75"/>
    <mergeCell ref="WNR75:WNT75"/>
    <mergeCell ref="WOI75:WOK75"/>
    <mergeCell ref="WOZ75:WPB75"/>
    <mergeCell ref="WJC75:WJE75"/>
    <mergeCell ref="WJT75:WJV75"/>
    <mergeCell ref="WKK75:WKM75"/>
    <mergeCell ref="WLB75:WLD75"/>
    <mergeCell ref="WLS75:WLU75"/>
    <mergeCell ref="WFV75:WFX75"/>
    <mergeCell ref="WGM75:WGO75"/>
    <mergeCell ref="WHD75:WHF75"/>
    <mergeCell ref="WHU75:WHW75"/>
    <mergeCell ref="WIL75:WIN75"/>
    <mergeCell ref="XCS75:XCU75"/>
    <mergeCell ref="XDJ75:XDL75"/>
    <mergeCell ref="XEA75:XEC75"/>
    <mergeCell ref="XER75:XET75"/>
    <mergeCell ref="WZL75:WZN75"/>
    <mergeCell ref="XAC75:XAE75"/>
    <mergeCell ref="XAT75:XAV75"/>
    <mergeCell ref="XBK75:XBM75"/>
    <mergeCell ref="XCB75:XCD75"/>
    <mergeCell ref="WWE75:WWG75"/>
    <mergeCell ref="WWV75:WWX75"/>
    <mergeCell ref="WXM75:WXO75"/>
    <mergeCell ref="WYD75:WYF75"/>
    <mergeCell ref="WYU75:WYW75"/>
    <mergeCell ref="WSX75:WSZ75"/>
    <mergeCell ref="WTO75:WTQ75"/>
    <mergeCell ref="WUF75:WUH75"/>
    <mergeCell ref="WUW75:WUY75"/>
    <mergeCell ref="WVN75:WVP7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&amp;C&amp;"Times New Roman,Félkövér"&amp;12Martonvásár Város Önkormányzatának kiadásai 2017.
Intézmények mindösszesen&amp;R
&amp;"Times New Roman,Félkövér"&amp;12 6. melléklet</oddHeader>
  </headerFooter>
  <rowBreaks count="1" manualBreakCount="1">
    <brk id="47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Layout" topLeftCell="A21" workbookViewId="0">
      <selection activeCell="D70" sqref="D70"/>
    </sheetView>
  </sheetViews>
  <sheetFormatPr defaultRowHeight="15"/>
  <cols>
    <col min="1" max="1" width="9.140625" style="28"/>
    <col min="2" max="2" width="7.140625" style="29" customWidth="1"/>
    <col min="3" max="3" width="48.85546875" style="29" customWidth="1"/>
    <col min="4" max="4" width="9.7109375" style="29" customWidth="1"/>
    <col min="5" max="5" width="10.140625" style="69" customWidth="1"/>
    <col min="6" max="7" width="8.85546875" style="20" customWidth="1"/>
    <col min="8" max="8" width="9.42578125" style="20" customWidth="1"/>
    <col min="9" max="16384" width="9.140625" style="1"/>
  </cols>
  <sheetData>
    <row r="1" spans="1:8" ht="18.75" customHeight="1">
      <c r="E1" s="1212" t="s">
        <v>401</v>
      </c>
      <c r="F1" s="1212"/>
      <c r="G1" s="1212"/>
      <c r="H1" s="1"/>
    </row>
    <row r="2" spans="1:8" ht="31.5" customHeight="1">
      <c r="A2" s="1221" t="s">
        <v>0</v>
      </c>
      <c r="B2" s="1318" t="s">
        <v>182</v>
      </c>
      <c r="C2" s="1313"/>
      <c r="D2" s="1221" t="s">
        <v>753</v>
      </c>
      <c r="E2" s="1300" t="s">
        <v>296</v>
      </c>
      <c r="F2" s="1300"/>
      <c r="G2" s="1300"/>
      <c r="H2" s="1303" t="s">
        <v>628</v>
      </c>
    </row>
    <row r="3" spans="1:8" s="2" customFormat="1" ht="11.25" customHeight="1">
      <c r="A3" s="1222"/>
      <c r="B3" s="1321"/>
      <c r="C3" s="1322"/>
      <c r="D3" s="1222"/>
      <c r="E3" s="441" t="s">
        <v>177</v>
      </c>
      <c r="F3" s="3" t="s">
        <v>178</v>
      </c>
      <c r="G3" s="3" t="s">
        <v>179</v>
      </c>
      <c r="H3" s="1323"/>
    </row>
    <row r="4" spans="1:8" s="89" customFormat="1" ht="13.5" customHeight="1">
      <c r="A4" s="1223"/>
      <c r="B4" s="1319"/>
      <c r="C4" s="1315"/>
      <c r="D4" s="1223"/>
      <c r="E4" s="1324" t="s">
        <v>189</v>
      </c>
      <c r="F4" s="1325"/>
      <c r="G4" s="1326"/>
      <c r="H4" s="1304"/>
    </row>
    <row r="5" spans="1:8" ht="12" customHeight="1">
      <c r="A5" s="13" t="s">
        <v>2</v>
      </c>
      <c r="B5" s="1211" t="s">
        <v>1</v>
      </c>
      <c r="C5" s="1211"/>
      <c r="D5" s="30">
        <v>84376</v>
      </c>
      <c r="E5" s="30">
        <v>104171</v>
      </c>
      <c r="F5" s="5"/>
      <c r="G5" s="5"/>
      <c r="H5" s="540">
        <f>+E5/D5</f>
        <v>1.2346046269081254</v>
      </c>
    </row>
    <row r="6" spans="1:8" ht="12" customHeight="1">
      <c r="A6" s="4" t="s">
        <v>4</v>
      </c>
      <c r="B6" s="1211" t="s">
        <v>3</v>
      </c>
      <c r="C6" s="1211"/>
      <c r="D6" s="30"/>
      <c r="E6" s="30"/>
      <c r="F6" s="5"/>
      <c r="G6" s="5"/>
      <c r="H6" s="540"/>
    </row>
    <row r="7" spans="1:8" ht="12" customHeight="1">
      <c r="A7" s="4" t="s">
        <v>6</v>
      </c>
      <c r="B7" s="1211" t="s">
        <v>5</v>
      </c>
      <c r="C7" s="1211"/>
      <c r="D7" s="30">
        <v>5776</v>
      </c>
      <c r="E7" s="30">
        <v>8535</v>
      </c>
      <c r="F7" s="5"/>
      <c r="G7" s="5"/>
      <c r="H7" s="540">
        <f t="shared" ref="H7:H69" si="0">+E7/D7</f>
        <v>1.4776662049861495</v>
      </c>
    </row>
    <row r="8" spans="1:8" ht="12" customHeight="1">
      <c r="A8" s="4" t="s">
        <v>8</v>
      </c>
      <c r="B8" s="1211" t="s">
        <v>7</v>
      </c>
      <c r="C8" s="1211"/>
      <c r="D8" s="30">
        <v>77</v>
      </c>
      <c r="E8" s="30">
        <v>0</v>
      </c>
      <c r="F8" s="5"/>
      <c r="G8" s="5"/>
      <c r="H8" s="540"/>
    </row>
    <row r="9" spans="1:8" ht="12" customHeight="1">
      <c r="A9" s="4" t="s">
        <v>10</v>
      </c>
      <c r="B9" s="1211" t="s">
        <v>9</v>
      </c>
      <c r="C9" s="1211"/>
      <c r="D9" s="30"/>
      <c r="E9" s="30"/>
      <c r="F9" s="5"/>
      <c r="G9" s="5"/>
      <c r="H9" s="540"/>
    </row>
    <row r="10" spans="1:8" ht="12" customHeight="1">
      <c r="A10" s="4" t="s">
        <v>12</v>
      </c>
      <c r="B10" s="1211" t="s">
        <v>11</v>
      </c>
      <c r="C10" s="1211"/>
      <c r="D10" s="31">
        <v>1851</v>
      </c>
      <c r="E10" s="31">
        <v>0</v>
      </c>
      <c r="F10" s="21"/>
      <c r="G10" s="21"/>
      <c r="H10" s="540"/>
    </row>
    <row r="11" spans="1:8" ht="12" customHeight="1">
      <c r="A11" s="4" t="s">
        <v>14</v>
      </c>
      <c r="B11" s="1211" t="s">
        <v>13</v>
      </c>
      <c r="C11" s="1211"/>
      <c r="D11" s="31">
        <v>3893</v>
      </c>
      <c r="E11" s="31">
        <v>4158</v>
      </c>
      <c r="F11" s="21"/>
      <c r="G11" s="21"/>
      <c r="H11" s="540">
        <f t="shared" si="0"/>
        <v>1.0680708964808632</v>
      </c>
    </row>
    <row r="12" spans="1:8" ht="12" customHeight="1">
      <c r="A12" s="4" t="s">
        <v>16</v>
      </c>
      <c r="B12" s="1211" t="s">
        <v>15</v>
      </c>
      <c r="C12" s="1211"/>
      <c r="D12" s="31"/>
      <c r="E12" s="31"/>
      <c r="F12" s="21"/>
      <c r="G12" s="21"/>
      <c r="H12" s="540"/>
    </row>
    <row r="13" spans="1:8" ht="12" customHeight="1">
      <c r="A13" s="4" t="s">
        <v>18</v>
      </c>
      <c r="B13" s="1211" t="s">
        <v>17</v>
      </c>
      <c r="C13" s="1211"/>
      <c r="D13" s="31">
        <v>2836</v>
      </c>
      <c r="E13" s="31">
        <v>3982</v>
      </c>
      <c r="F13" s="21"/>
      <c r="G13" s="21"/>
      <c r="H13" s="540">
        <f t="shared" si="0"/>
        <v>1.4040902679830747</v>
      </c>
    </row>
    <row r="14" spans="1:8" ht="12" customHeight="1">
      <c r="A14" s="4" t="s">
        <v>20</v>
      </c>
      <c r="B14" s="1211" t="s">
        <v>19</v>
      </c>
      <c r="C14" s="1211"/>
      <c r="D14" s="31">
        <v>153</v>
      </c>
      <c r="E14" s="31">
        <v>155</v>
      </c>
      <c r="F14" s="21"/>
      <c r="G14" s="21"/>
      <c r="H14" s="540">
        <f t="shared" si="0"/>
        <v>1.0130718954248366</v>
      </c>
    </row>
    <row r="15" spans="1:8" ht="12" customHeight="1">
      <c r="A15" s="4" t="s">
        <v>22</v>
      </c>
      <c r="B15" s="1211" t="s">
        <v>21</v>
      </c>
      <c r="C15" s="1211"/>
      <c r="D15" s="31"/>
      <c r="E15" s="31"/>
      <c r="F15" s="21"/>
      <c r="G15" s="21"/>
      <c r="H15" s="540"/>
    </row>
    <row r="16" spans="1:8" ht="12" customHeight="1">
      <c r="A16" s="4" t="s">
        <v>24</v>
      </c>
      <c r="B16" s="1211" t="s">
        <v>23</v>
      </c>
      <c r="C16" s="1211"/>
      <c r="D16" s="31">
        <v>200</v>
      </c>
      <c r="E16" s="31">
        <v>200</v>
      </c>
      <c r="F16" s="21"/>
      <c r="G16" s="21"/>
      <c r="H16" s="540">
        <f t="shared" si="0"/>
        <v>1</v>
      </c>
    </row>
    <row r="17" spans="1:8" ht="12" customHeight="1">
      <c r="A17" s="4" t="s">
        <v>25</v>
      </c>
      <c r="B17" s="1211" t="s">
        <v>175</v>
      </c>
      <c r="C17" s="1211"/>
      <c r="D17" s="31"/>
      <c r="E17" s="31"/>
      <c r="F17" s="21"/>
      <c r="G17" s="21"/>
      <c r="H17" s="540"/>
    </row>
    <row r="18" spans="1:8" ht="12" customHeight="1">
      <c r="A18" s="4" t="s">
        <v>25</v>
      </c>
      <c r="B18" s="1211" t="s">
        <v>26</v>
      </c>
      <c r="C18" s="1211"/>
      <c r="D18" s="31"/>
      <c r="E18" s="31"/>
      <c r="F18" s="21"/>
      <c r="G18" s="21"/>
      <c r="H18" s="540"/>
    </row>
    <row r="19" spans="1:8" ht="12" customHeight="1">
      <c r="A19" s="6" t="s">
        <v>27</v>
      </c>
      <c r="B19" s="1215" t="s">
        <v>174</v>
      </c>
      <c r="C19" s="1215"/>
      <c r="D19" s="63">
        <f>SUM(D5:D18)</f>
        <v>99162</v>
      </c>
      <c r="E19" s="63">
        <f>SUM(E5:E18)</f>
        <v>121201</v>
      </c>
      <c r="F19" s="49">
        <f>SUM(F5:F18)</f>
        <v>0</v>
      </c>
      <c r="G19" s="49">
        <f>SUM(G5:G18)</f>
        <v>0</v>
      </c>
      <c r="H19" s="540">
        <f t="shared" si="0"/>
        <v>1.2222524757467579</v>
      </c>
    </row>
    <row r="20" spans="1:8" ht="12" customHeight="1">
      <c r="A20" s="4" t="s">
        <v>29</v>
      </c>
      <c r="B20" s="1211" t="s">
        <v>28</v>
      </c>
      <c r="C20" s="1211"/>
      <c r="D20" s="31"/>
      <c r="E20" s="31"/>
      <c r="F20" s="21"/>
      <c r="G20" s="21"/>
      <c r="H20" s="540"/>
    </row>
    <row r="21" spans="1:8" ht="12" customHeight="1">
      <c r="A21" s="4"/>
      <c r="B21" s="1211" t="s">
        <v>30</v>
      </c>
      <c r="C21" s="1211"/>
      <c r="D21" s="31">
        <v>700</v>
      </c>
      <c r="E21" s="31">
        <v>64</v>
      </c>
      <c r="F21" s="21"/>
      <c r="G21" s="21"/>
      <c r="H21" s="540">
        <f t="shared" si="0"/>
        <v>9.1428571428571428E-2</v>
      </c>
    </row>
    <row r="22" spans="1:8" ht="12" customHeight="1">
      <c r="A22" s="4" t="s">
        <v>32</v>
      </c>
      <c r="B22" s="1211" t="s">
        <v>31</v>
      </c>
      <c r="C22" s="1211"/>
      <c r="D22" s="31">
        <v>77</v>
      </c>
      <c r="E22" s="31">
        <v>77</v>
      </c>
      <c r="F22" s="21"/>
      <c r="G22" s="21"/>
      <c r="H22" s="540">
        <f t="shared" si="0"/>
        <v>1</v>
      </c>
    </row>
    <row r="23" spans="1:8" ht="12" customHeight="1">
      <c r="A23" s="6" t="s">
        <v>33</v>
      </c>
      <c r="B23" s="1215" t="s">
        <v>173</v>
      </c>
      <c r="C23" s="1215"/>
      <c r="D23" s="63">
        <f>SUM(D20:D22)</f>
        <v>777</v>
      </c>
      <c r="E23" s="63">
        <f>SUM(E20:E22)</f>
        <v>141</v>
      </c>
      <c r="F23" s="49">
        <f>SUM(F20:F22)</f>
        <v>0</v>
      </c>
      <c r="G23" s="49">
        <f>SUM(G20:G22)</f>
        <v>0</v>
      </c>
      <c r="H23" s="540">
        <f t="shared" si="0"/>
        <v>0.18146718146718147</v>
      </c>
    </row>
    <row r="24" spans="1:8" s="51" customFormat="1" ht="12" customHeight="1">
      <c r="A24" s="7" t="s">
        <v>34</v>
      </c>
      <c r="B24" s="1214" t="s">
        <v>172</v>
      </c>
      <c r="C24" s="1214"/>
      <c r="D24" s="60">
        <f>+D23+D19</f>
        <v>99939</v>
      </c>
      <c r="E24" s="60">
        <f>+E23+E19</f>
        <v>121342</v>
      </c>
      <c r="F24" s="47">
        <f>+F23+F19</f>
        <v>0</v>
      </c>
      <c r="G24" s="47">
        <f>+G23+G19</f>
        <v>0</v>
      </c>
      <c r="H24" s="540">
        <f t="shared" si="0"/>
        <v>1.2141606379891734</v>
      </c>
    </row>
    <row r="25" spans="1:8" ht="10.5" customHeight="1">
      <c r="A25" s="8"/>
      <c r="B25" s="9"/>
      <c r="C25" s="9"/>
      <c r="D25" s="32"/>
      <c r="E25" s="32"/>
      <c r="F25" s="23"/>
      <c r="G25" s="24"/>
      <c r="H25" s="540"/>
    </row>
    <row r="26" spans="1:8" s="51" customFormat="1" ht="12" customHeight="1">
      <c r="A26" s="10" t="s">
        <v>35</v>
      </c>
      <c r="B26" s="1214" t="s">
        <v>171</v>
      </c>
      <c r="C26" s="1214"/>
      <c r="D26" s="59">
        <f>SUM(D27:D31)</f>
        <v>28438</v>
      </c>
      <c r="E26" s="59">
        <f>SUM(E27:E31)</f>
        <v>28263</v>
      </c>
      <c r="F26" s="50">
        <f>SUM(F27:F31)</f>
        <v>0</v>
      </c>
      <c r="G26" s="50">
        <f>SUM(G27:G31)</f>
        <v>0</v>
      </c>
      <c r="H26" s="540">
        <f t="shared" si="0"/>
        <v>0.99384626204374427</v>
      </c>
    </row>
    <row r="27" spans="1:8" ht="12" customHeight="1">
      <c r="A27" s="36" t="s">
        <v>35</v>
      </c>
      <c r="B27" s="43"/>
      <c r="C27" s="37" t="s">
        <v>36</v>
      </c>
      <c r="D27" s="33">
        <v>25050</v>
      </c>
      <c r="E27" s="33">
        <v>24809</v>
      </c>
      <c r="F27" s="21"/>
      <c r="G27" s="21"/>
      <c r="H27" s="540">
        <f t="shared" si="0"/>
        <v>0.9903792415169661</v>
      </c>
    </row>
    <row r="28" spans="1:8" ht="12" customHeight="1">
      <c r="A28" s="36" t="s">
        <v>35</v>
      </c>
      <c r="B28" s="43"/>
      <c r="C28" s="37" t="s">
        <v>37</v>
      </c>
      <c r="D28" s="33">
        <v>1929</v>
      </c>
      <c r="E28" s="33">
        <v>1929</v>
      </c>
      <c r="F28" s="21"/>
      <c r="G28" s="21"/>
      <c r="H28" s="540">
        <f t="shared" si="0"/>
        <v>1</v>
      </c>
    </row>
    <row r="29" spans="1:8" ht="12" customHeight="1">
      <c r="A29" s="36" t="s">
        <v>35</v>
      </c>
      <c r="B29" s="43"/>
      <c r="C29" s="37" t="s">
        <v>38</v>
      </c>
      <c r="D29" s="33">
        <v>722</v>
      </c>
      <c r="E29" s="33">
        <v>748</v>
      </c>
      <c r="F29" s="21"/>
      <c r="G29" s="21"/>
      <c r="H29" s="540">
        <f t="shared" si="0"/>
        <v>1.0360110803324101</v>
      </c>
    </row>
    <row r="30" spans="1:8" ht="12" customHeight="1">
      <c r="A30" s="36" t="s">
        <v>35</v>
      </c>
      <c r="B30" s="43"/>
      <c r="C30" s="37" t="s">
        <v>39</v>
      </c>
      <c r="D30" s="33"/>
      <c r="E30" s="33"/>
      <c r="F30" s="21"/>
      <c r="G30" s="21"/>
      <c r="H30" s="540"/>
    </row>
    <row r="31" spans="1:8" ht="12" customHeight="1">
      <c r="A31" s="38" t="s">
        <v>35</v>
      </c>
      <c r="B31" s="43"/>
      <c r="C31" s="37" t="s">
        <v>40</v>
      </c>
      <c r="D31" s="442">
        <v>737</v>
      </c>
      <c r="E31" s="442">
        <v>777</v>
      </c>
      <c r="F31" s="22"/>
      <c r="G31" s="22"/>
      <c r="H31" s="540">
        <f t="shared" si="0"/>
        <v>1.0542740841248304</v>
      </c>
    </row>
    <row r="32" spans="1:8" ht="8.25" customHeight="1">
      <c r="A32" s="11"/>
      <c r="B32" s="27"/>
      <c r="C32" s="12"/>
      <c r="D32" s="32"/>
      <c r="E32" s="32"/>
      <c r="F32" s="23"/>
      <c r="G32" s="24"/>
      <c r="H32" s="540"/>
    </row>
    <row r="33" spans="1:8" ht="12" customHeight="1">
      <c r="A33" s="13" t="s">
        <v>42</v>
      </c>
      <c r="B33" s="1213" t="s">
        <v>41</v>
      </c>
      <c r="C33" s="1213"/>
      <c r="D33" s="34">
        <v>150</v>
      </c>
      <c r="E33" s="34">
        <v>370</v>
      </c>
      <c r="F33" s="25"/>
      <c r="G33" s="25"/>
      <c r="H33" s="540">
        <f t="shared" si="0"/>
        <v>2.4666666666666668</v>
      </c>
    </row>
    <row r="34" spans="1:8" ht="12" customHeight="1">
      <c r="A34" s="4" t="s">
        <v>44</v>
      </c>
      <c r="B34" s="1211" t="s">
        <v>43</v>
      </c>
      <c r="C34" s="1211"/>
      <c r="D34" s="31">
        <v>1750</v>
      </c>
      <c r="E34" s="31">
        <f>1910+354</f>
        <v>2264</v>
      </c>
      <c r="F34" s="21"/>
      <c r="G34" s="21"/>
      <c r="H34" s="540">
        <f t="shared" si="0"/>
        <v>1.2937142857142858</v>
      </c>
    </row>
    <row r="35" spans="1:8" ht="12" customHeight="1">
      <c r="A35" s="4" t="s">
        <v>46</v>
      </c>
      <c r="B35" s="1211" t="s">
        <v>45</v>
      </c>
      <c r="C35" s="1211"/>
      <c r="D35" s="31">
        <v>0</v>
      </c>
      <c r="E35" s="31">
        <v>0</v>
      </c>
      <c r="F35" s="21"/>
      <c r="G35" s="21"/>
      <c r="H35" s="540"/>
    </row>
    <row r="36" spans="1:8" s="51" customFormat="1" ht="12" customHeight="1">
      <c r="A36" s="6" t="s">
        <v>47</v>
      </c>
      <c r="B36" s="1215" t="s">
        <v>170</v>
      </c>
      <c r="C36" s="1215"/>
      <c r="D36" s="63">
        <f>SUM(D33:D35)</f>
        <v>1900</v>
      </c>
      <c r="E36" s="63">
        <f>SUM(E33:E35)</f>
        <v>2634</v>
      </c>
      <c r="F36" s="49"/>
      <c r="G36" s="49"/>
      <c r="H36" s="540">
        <f t="shared" si="0"/>
        <v>1.3863157894736842</v>
      </c>
    </row>
    <row r="37" spans="1:8" ht="12" customHeight="1">
      <c r="A37" s="4" t="s">
        <v>49</v>
      </c>
      <c r="B37" s="1211" t="s">
        <v>48</v>
      </c>
      <c r="C37" s="1211"/>
      <c r="D37" s="31">
        <v>1250</v>
      </c>
      <c r="E37" s="31">
        <v>1525</v>
      </c>
      <c r="F37" s="21"/>
      <c r="G37" s="21"/>
      <c r="H37" s="540">
        <f t="shared" si="0"/>
        <v>1.22</v>
      </c>
    </row>
    <row r="38" spans="1:8" ht="12" customHeight="1">
      <c r="A38" s="4" t="s">
        <v>51</v>
      </c>
      <c r="B38" s="1211" t="s">
        <v>50</v>
      </c>
      <c r="C38" s="1211"/>
      <c r="D38" s="31">
        <v>1250</v>
      </c>
      <c r="E38" s="31">
        <v>1600</v>
      </c>
      <c r="F38" s="21"/>
      <c r="G38" s="21"/>
      <c r="H38" s="540">
        <f t="shared" si="0"/>
        <v>1.28</v>
      </c>
    </row>
    <row r="39" spans="1:8" s="51" customFormat="1" ht="12" customHeight="1">
      <c r="A39" s="6" t="s">
        <v>52</v>
      </c>
      <c r="B39" s="1215" t="s">
        <v>169</v>
      </c>
      <c r="C39" s="1215"/>
      <c r="D39" s="63">
        <f>SUM(D37:D38)</f>
        <v>2500</v>
      </c>
      <c r="E39" s="63">
        <f>SUM(E37:E38)</f>
        <v>3125</v>
      </c>
      <c r="F39" s="49"/>
      <c r="G39" s="49"/>
      <c r="H39" s="540">
        <f t="shared" si="0"/>
        <v>1.25</v>
      </c>
    </row>
    <row r="40" spans="1:8" ht="12" customHeight="1">
      <c r="A40" s="4" t="s">
        <v>54</v>
      </c>
      <c r="B40" s="1211" t="s">
        <v>53</v>
      </c>
      <c r="C40" s="1211"/>
      <c r="D40" s="31"/>
      <c r="E40" s="31"/>
      <c r="F40" s="21"/>
      <c r="G40" s="21"/>
      <c r="H40" s="540"/>
    </row>
    <row r="41" spans="1:8" ht="12" customHeight="1">
      <c r="A41" s="4" t="s">
        <v>56</v>
      </c>
      <c r="B41" s="1211" t="s">
        <v>55</v>
      </c>
      <c r="C41" s="1211"/>
      <c r="D41" s="31"/>
      <c r="E41" s="31"/>
      <c r="F41" s="21"/>
      <c r="G41" s="21"/>
      <c r="H41" s="540"/>
    </row>
    <row r="42" spans="1:8" ht="12" customHeight="1">
      <c r="A42" s="4" t="s">
        <v>57</v>
      </c>
      <c r="B42" s="1211" t="s">
        <v>167</v>
      </c>
      <c r="C42" s="1211"/>
      <c r="D42" s="31"/>
      <c r="E42" s="31"/>
      <c r="F42" s="21"/>
      <c r="G42" s="21"/>
      <c r="H42" s="540"/>
    </row>
    <row r="43" spans="1:8" ht="12" customHeight="1">
      <c r="A43" s="4" t="s">
        <v>59</v>
      </c>
      <c r="B43" s="1211" t="s">
        <v>58</v>
      </c>
      <c r="C43" s="1211"/>
      <c r="D43" s="31">
        <v>1710</v>
      </c>
      <c r="E43" s="31">
        <v>1800</v>
      </c>
      <c r="F43" s="21"/>
      <c r="G43" s="21"/>
      <c r="H43" s="540">
        <f t="shared" si="0"/>
        <v>1.0526315789473684</v>
      </c>
    </row>
    <row r="44" spans="1:8" ht="12" customHeight="1">
      <c r="A44" s="4" t="s">
        <v>60</v>
      </c>
      <c r="B44" s="1287" t="s">
        <v>166</v>
      </c>
      <c r="C44" s="1287"/>
      <c r="D44" s="31">
        <f>+D45+D46</f>
        <v>0</v>
      </c>
      <c r="E44" s="31">
        <f>+E45+E46</f>
        <v>0</v>
      </c>
      <c r="F44" s="21"/>
      <c r="G44" s="21"/>
      <c r="H44" s="540"/>
    </row>
    <row r="45" spans="1:8" ht="12" customHeight="1">
      <c r="A45" s="36" t="s">
        <v>60</v>
      </c>
      <c r="B45" s="43"/>
      <c r="C45" s="37" t="s">
        <v>61</v>
      </c>
      <c r="D45" s="33"/>
      <c r="E45" s="33"/>
      <c r="F45" s="21"/>
      <c r="G45" s="21"/>
      <c r="H45" s="540"/>
    </row>
    <row r="46" spans="1:8" ht="12" customHeight="1">
      <c r="A46" s="36" t="s">
        <v>60</v>
      </c>
      <c r="B46" s="43"/>
      <c r="C46" s="37" t="s">
        <v>168</v>
      </c>
      <c r="D46" s="33"/>
      <c r="E46" s="33"/>
      <c r="F46" s="21"/>
      <c r="G46" s="21"/>
      <c r="H46" s="540"/>
    </row>
    <row r="47" spans="1:8" ht="12" customHeight="1">
      <c r="A47" s="4" t="s">
        <v>63</v>
      </c>
      <c r="B47" s="1213" t="s">
        <v>62</v>
      </c>
      <c r="C47" s="1213"/>
      <c r="D47" s="31">
        <v>1158</v>
      </c>
      <c r="E47" s="31">
        <f>440+810+300</f>
        <v>1550</v>
      </c>
      <c r="F47" s="21"/>
      <c r="G47" s="21"/>
      <c r="H47" s="540">
        <f t="shared" si="0"/>
        <v>1.3385146804835923</v>
      </c>
    </row>
    <row r="48" spans="1:8" ht="12" customHeight="1">
      <c r="A48" s="4" t="s">
        <v>65</v>
      </c>
      <c r="B48" s="1211" t="s">
        <v>64</v>
      </c>
      <c r="C48" s="1211"/>
      <c r="D48" s="31">
        <v>3850</v>
      </c>
      <c r="E48" s="31">
        <f>150+3000+100+705+39+77+77+100</f>
        <v>4248</v>
      </c>
      <c r="F48" s="21"/>
      <c r="G48" s="21"/>
      <c r="H48" s="540">
        <f t="shared" si="0"/>
        <v>1.1033766233766233</v>
      </c>
    </row>
    <row r="49" spans="1:8" s="51" customFormat="1" ht="12" customHeight="1">
      <c r="A49" s="6" t="s">
        <v>66</v>
      </c>
      <c r="B49" s="1215" t="s">
        <v>156</v>
      </c>
      <c r="C49" s="1215"/>
      <c r="D49" s="63">
        <f>+D48+D47+D44+D43+D42+D41+D40</f>
        <v>6718</v>
      </c>
      <c r="E49" s="63">
        <f>+E48+E47+E44+E43+E42+E41+E40</f>
        <v>7598</v>
      </c>
      <c r="F49" s="49"/>
      <c r="G49" s="49"/>
      <c r="H49" s="540">
        <f t="shared" si="0"/>
        <v>1.1309913664781186</v>
      </c>
    </row>
    <row r="50" spans="1:8" ht="12" customHeight="1">
      <c r="A50" s="4" t="s">
        <v>68</v>
      </c>
      <c r="B50" s="1211" t="s">
        <v>67</v>
      </c>
      <c r="C50" s="1211"/>
      <c r="D50" s="31">
        <v>300</v>
      </c>
      <c r="E50" s="31">
        <v>550</v>
      </c>
      <c r="F50" s="21"/>
      <c r="G50" s="21"/>
      <c r="H50" s="540">
        <f t="shared" si="0"/>
        <v>1.8333333333333333</v>
      </c>
    </row>
    <row r="51" spans="1:8" ht="12" customHeight="1">
      <c r="A51" s="4" t="s">
        <v>70</v>
      </c>
      <c r="B51" s="1211" t="s">
        <v>69</v>
      </c>
      <c r="C51" s="1211"/>
      <c r="D51" s="31"/>
      <c r="E51" s="31"/>
      <c r="F51" s="21"/>
      <c r="G51" s="21"/>
      <c r="H51" s="540"/>
    </row>
    <row r="52" spans="1:8" ht="12" customHeight="1">
      <c r="A52" s="6" t="s">
        <v>71</v>
      </c>
      <c r="B52" s="1215" t="s">
        <v>155</v>
      </c>
      <c r="C52" s="1215"/>
      <c r="D52" s="63">
        <f>SUM(D50:D51)</f>
        <v>300</v>
      </c>
      <c r="E52" s="63">
        <f>SUM(E50:E51)</f>
        <v>550</v>
      </c>
      <c r="F52" s="49"/>
      <c r="G52" s="49"/>
      <c r="H52" s="540">
        <f t="shared" si="0"/>
        <v>1.8333333333333333</v>
      </c>
    </row>
    <row r="53" spans="1:8" ht="12" customHeight="1">
      <c r="A53" s="4" t="s">
        <v>73</v>
      </c>
      <c r="B53" s="1211" t="s">
        <v>72</v>
      </c>
      <c r="C53" s="1211"/>
      <c r="D53" s="31">
        <v>1700</v>
      </c>
      <c r="E53" s="31">
        <f>1736+96</f>
        <v>1832</v>
      </c>
      <c r="F53" s="21"/>
      <c r="G53" s="21"/>
      <c r="H53" s="540">
        <f t="shared" si="0"/>
        <v>1.0776470588235294</v>
      </c>
    </row>
    <row r="54" spans="1:8" ht="12" customHeight="1">
      <c r="A54" s="4" t="s">
        <v>75</v>
      </c>
      <c r="B54" s="1211" t="s">
        <v>74</v>
      </c>
      <c r="C54" s="1211"/>
      <c r="D54" s="31"/>
      <c r="E54" s="31"/>
      <c r="F54" s="21"/>
      <c r="G54" s="21"/>
      <c r="H54" s="540"/>
    </row>
    <row r="55" spans="1:8" ht="12" customHeight="1">
      <c r="A55" s="4" t="s">
        <v>76</v>
      </c>
      <c r="B55" s="1211" t="s">
        <v>154</v>
      </c>
      <c r="C55" s="1211"/>
      <c r="D55" s="31"/>
      <c r="E55" s="31"/>
      <c r="F55" s="21"/>
      <c r="G55" s="21"/>
      <c r="H55" s="540"/>
    </row>
    <row r="56" spans="1:8" ht="12" customHeight="1">
      <c r="A56" s="4" t="s">
        <v>77</v>
      </c>
      <c r="B56" s="1211" t="s">
        <v>153</v>
      </c>
      <c r="C56" s="1211"/>
      <c r="D56" s="31"/>
      <c r="E56" s="31"/>
      <c r="F56" s="21"/>
      <c r="G56" s="21"/>
      <c r="H56" s="540"/>
    </row>
    <row r="57" spans="1:8" ht="12" customHeight="1">
      <c r="A57" s="4" t="s">
        <v>79</v>
      </c>
      <c r="B57" s="1211" t="s">
        <v>78</v>
      </c>
      <c r="C57" s="1211"/>
      <c r="D57" s="31">
        <v>100</v>
      </c>
      <c r="E57" s="31">
        <v>90</v>
      </c>
      <c r="F57" s="21"/>
      <c r="G57" s="21"/>
      <c r="H57" s="540">
        <f t="shared" si="0"/>
        <v>0.9</v>
      </c>
    </row>
    <row r="58" spans="1:8" ht="12" customHeight="1">
      <c r="A58" s="6" t="s">
        <v>80</v>
      </c>
      <c r="B58" s="1215" t="s">
        <v>152</v>
      </c>
      <c r="C58" s="1215"/>
      <c r="D58" s="63">
        <f>SUM(D53:D57)</f>
        <v>1800</v>
      </c>
      <c r="E58" s="63">
        <f>SUM(E53:E57)</f>
        <v>1922</v>
      </c>
      <c r="F58" s="49"/>
      <c r="G58" s="49"/>
      <c r="H58" s="540">
        <f t="shared" si="0"/>
        <v>1.0677777777777777</v>
      </c>
    </row>
    <row r="59" spans="1:8" ht="12" customHeight="1">
      <c r="A59" s="7" t="s">
        <v>81</v>
      </c>
      <c r="B59" s="1214" t="s">
        <v>151</v>
      </c>
      <c r="C59" s="1214"/>
      <c r="D59" s="60">
        <f>+D58+D52+D49+D39+D36</f>
        <v>13218</v>
      </c>
      <c r="E59" s="60">
        <f>+E58+E52+E49+E39+E36</f>
        <v>15829</v>
      </c>
      <c r="F59" s="47"/>
      <c r="G59" s="47"/>
      <c r="H59" s="540">
        <f t="shared" si="0"/>
        <v>1.1975336662127403</v>
      </c>
    </row>
    <row r="60" spans="1:8" ht="12" customHeight="1">
      <c r="A60" s="8"/>
      <c r="B60" s="9"/>
      <c r="C60" s="9"/>
      <c r="D60" s="32"/>
      <c r="E60" s="32"/>
      <c r="F60" s="23"/>
      <c r="G60" s="24"/>
      <c r="H60" s="540"/>
    </row>
    <row r="61" spans="1:8" ht="12" customHeight="1">
      <c r="A61" s="4" t="s">
        <v>107</v>
      </c>
      <c r="B61" s="1320" t="s">
        <v>164</v>
      </c>
      <c r="C61" s="1228"/>
      <c r="D61" s="31">
        <f>+D62</f>
        <v>8640</v>
      </c>
      <c r="E61" s="31">
        <f>+E62</f>
        <v>6752</v>
      </c>
      <c r="F61" s="21"/>
      <c r="G61" s="21"/>
      <c r="H61" s="540">
        <f t="shared" si="0"/>
        <v>0.78148148148148144</v>
      </c>
    </row>
    <row r="62" spans="1:8" ht="12" customHeight="1">
      <c r="A62" s="45" t="s">
        <v>107</v>
      </c>
      <c r="B62" s="43"/>
      <c r="C62" s="39" t="s">
        <v>104</v>
      </c>
      <c r="D62" s="31">
        <v>8640</v>
      </c>
      <c r="E62" s="31">
        <v>6752</v>
      </c>
      <c r="F62" s="21"/>
      <c r="G62" s="21"/>
      <c r="H62" s="540">
        <f t="shared" si="0"/>
        <v>0.78148148148148144</v>
      </c>
    </row>
    <row r="63" spans="1:8" ht="12" customHeight="1">
      <c r="A63" s="7" t="s">
        <v>108</v>
      </c>
      <c r="B63" s="1214" t="s">
        <v>163</v>
      </c>
      <c r="C63" s="1214"/>
      <c r="D63" s="60">
        <f>+D61</f>
        <v>8640</v>
      </c>
      <c r="E63" s="60">
        <f>+E61</f>
        <v>6752</v>
      </c>
      <c r="F63" s="47">
        <f>+F61</f>
        <v>0</v>
      </c>
      <c r="G63" s="47">
        <f>+G61</f>
        <v>0</v>
      </c>
      <c r="H63" s="540">
        <f t="shared" si="0"/>
        <v>0.78148148148148144</v>
      </c>
    </row>
    <row r="64" spans="1:8" ht="12" customHeight="1">
      <c r="A64" s="8"/>
      <c r="B64" s="9"/>
      <c r="C64" s="9"/>
      <c r="D64" s="32"/>
      <c r="E64" s="32"/>
      <c r="F64" s="23"/>
      <c r="G64" s="24"/>
      <c r="H64" s="540"/>
    </row>
    <row r="65" spans="1:8" ht="12" customHeight="1">
      <c r="A65" s="13" t="s">
        <v>110</v>
      </c>
      <c r="B65" s="1213" t="s">
        <v>109</v>
      </c>
      <c r="C65" s="1213"/>
      <c r="D65" s="34"/>
      <c r="E65" s="34"/>
      <c r="F65" s="25"/>
      <c r="G65" s="25"/>
      <c r="H65" s="540"/>
    </row>
    <row r="66" spans="1:8" ht="12" customHeight="1">
      <c r="A66" s="4" t="s">
        <v>111</v>
      </c>
      <c r="B66" s="1211" t="s">
        <v>162</v>
      </c>
      <c r="C66" s="1211"/>
      <c r="D66" s="31"/>
      <c r="E66" s="31"/>
      <c r="F66" s="21"/>
      <c r="G66" s="21"/>
      <c r="H66" s="540"/>
    </row>
    <row r="67" spans="1:8" ht="12" customHeight="1">
      <c r="A67" s="40" t="s">
        <v>111</v>
      </c>
      <c r="B67" s="43"/>
      <c r="C67" s="46" t="s">
        <v>112</v>
      </c>
      <c r="D67" s="31"/>
      <c r="E67" s="31"/>
      <c r="F67" s="21"/>
      <c r="G67" s="21"/>
      <c r="H67" s="540"/>
    </row>
    <row r="68" spans="1:8" ht="12" customHeight="1">
      <c r="A68" s="4" t="s">
        <v>114</v>
      </c>
      <c r="B68" s="1211" t="s">
        <v>113</v>
      </c>
      <c r="C68" s="1211"/>
      <c r="D68" s="31"/>
      <c r="E68" s="31">
        <v>236</v>
      </c>
      <c r="F68" s="21"/>
      <c r="G68" s="21"/>
      <c r="H68" s="540"/>
    </row>
    <row r="69" spans="1:8" ht="12" customHeight="1">
      <c r="A69" s="4" t="s">
        <v>116</v>
      </c>
      <c r="B69" s="1211" t="s">
        <v>115</v>
      </c>
      <c r="C69" s="1211"/>
      <c r="D69" s="31">
        <v>1575</v>
      </c>
      <c r="E69" s="31">
        <f>244+250+243+22+106</f>
        <v>865</v>
      </c>
      <c r="F69" s="21"/>
      <c r="G69" s="21"/>
      <c r="H69" s="540">
        <f t="shared" si="0"/>
        <v>0.54920634920634925</v>
      </c>
    </row>
    <row r="70" spans="1:8" ht="12" customHeight="1">
      <c r="A70" s="4" t="s">
        <v>118</v>
      </c>
      <c r="B70" s="1211" t="s">
        <v>117</v>
      </c>
      <c r="C70" s="1211"/>
      <c r="D70" s="31"/>
      <c r="E70" s="31"/>
      <c r="F70" s="21"/>
      <c r="G70" s="21"/>
      <c r="H70" s="540"/>
    </row>
    <row r="71" spans="1:8" ht="12" customHeight="1">
      <c r="A71" s="4" t="s">
        <v>120</v>
      </c>
      <c r="B71" s="1211" t="s">
        <v>119</v>
      </c>
      <c r="C71" s="1211"/>
      <c r="D71" s="31"/>
      <c r="E71" s="31"/>
      <c r="F71" s="21"/>
      <c r="G71" s="21"/>
      <c r="H71" s="540"/>
    </row>
    <row r="72" spans="1:8" ht="12" customHeight="1">
      <c r="A72" s="4" t="s">
        <v>122</v>
      </c>
      <c r="B72" s="1211" t="s">
        <v>121</v>
      </c>
      <c r="C72" s="1211"/>
      <c r="D72" s="31">
        <v>425</v>
      </c>
      <c r="E72" s="31">
        <v>298</v>
      </c>
      <c r="F72" s="21"/>
      <c r="G72" s="21"/>
      <c r="H72" s="540">
        <f t="shared" ref="H72:H83" si="1">+E72/D72</f>
        <v>0.70117647058823529</v>
      </c>
    </row>
    <row r="73" spans="1:8" ht="12" customHeight="1">
      <c r="A73" s="7" t="s">
        <v>123</v>
      </c>
      <c r="B73" s="1214" t="s">
        <v>161</v>
      </c>
      <c r="C73" s="1214"/>
      <c r="D73" s="60">
        <f>+D72+D71+D70+D69+D68+D66+D65</f>
        <v>2000</v>
      </c>
      <c r="E73" s="60">
        <f>+E72+E71+E70+E69+E68+E66+E65</f>
        <v>1399</v>
      </c>
      <c r="F73" s="47">
        <f>+F72+F71+F70+F69+F68+F66+F65</f>
        <v>0</v>
      </c>
      <c r="G73" s="47">
        <f>+G72+G71+G70+G69+G68+G66+G65</f>
        <v>0</v>
      </c>
      <c r="H73" s="540">
        <f t="shared" si="1"/>
        <v>0.69950000000000001</v>
      </c>
    </row>
    <row r="74" spans="1:8" ht="12" customHeight="1">
      <c r="A74" s="8"/>
      <c r="B74" s="9"/>
      <c r="C74" s="9"/>
      <c r="D74" s="32"/>
      <c r="E74" s="32"/>
      <c r="F74" s="23"/>
      <c r="G74" s="24"/>
      <c r="H74" s="540"/>
    </row>
    <row r="75" spans="1:8" ht="12" hidden="1" customHeight="1">
      <c r="A75" s="13" t="s">
        <v>125</v>
      </c>
      <c r="B75" s="1213" t="s">
        <v>124</v>
      </c>
      <c r="C75" s="1213"/>
      <c r="D75" s="34"/>
      <c r="E75" s="34"/>
      <c r="F75" s="25"/>
      <c r="G75" s="25"/>
      <c r="H75" s="540"/>
    </row>
    <row r="76" spans="1:8" ht="12" hidden="1" customHeight="1">
      <c r="A76" s="4" t="s">
        <v>127</v>
      </c>
      <c r="B76" s="1211" t="s">
        <v>126</v>
      </c>
      <c r="C76" s="1211"/>
      <c r="D76" s="31"/>
      <c r="E76" s="31"/>
      <c r="F76" s="21"/>
      <c r="G76" s="21"/>
      <c r="H76" s="540"/>
    </row>
    <row r="77" spans="1:8" ht="12" hidden="1" customHeight="1">
      <c r="A77" s="4" t="s">
        <v>129</v>
      </c>
      <c r="B77" s="1211" t="s">
        <v>128</v>
      </c>
      <c r="C77" s="1211"/>
      <c r="D77" s="31"/>
      <c r="E77" s="31"/>
      <c r="F77" s="21"/>
      <c r="G77" s="21"/>
      <c r="H77" s="540"/>
    </row>
    <row r="78" spans="1:8" ht="12" hidden="1" customHeight="1">
      <c r="A78" s="4" t="s">
        <v>131</v>
      </c>
      <c r="B78" s="1211" t="s">
        <v>130</v>
      </c>
      <c r="C78" s="1211"/>
      <c r="D78" s="31"/>
      <c r="E78" s="31"/>
      <c r="F78" s="21"/>
      <c r="G78" s="21"/>
      <c r="H78" s="540"/>
    </row>
    <row r="79" spans="1:8" ht="12" customHeight="1">
      <c r="A79" s="6" t="s">
        <v>132</v>
      </c>
      <c r="B79" s="1215" t="s">
        <v>160</v>
      </c>
      <c r="C79" s="1215"/>
      <c r="D79" s="63">
        <f>SUM(D75:D78)</f>
        <v>0</v>
      </c>
      <c r="E79" s="63">
        <f>SUM(E75:E78)</f>
        <v>0</v>
      </c>
      <c r="F79" s="49">
        <f>SUM(F75:F78)</f>
        <v>0</v>
      </c>
      <c r="G79" s="49">
        <f>SUM(G75:G78)</f>
        <v>0</v>
      </c>
      <c r="H79" s="540"/>
    </row>
    <row r="80" spans="1:8" ht="12" customHeight="1">
      <c r="A80" s="8"/>
      <c r="B80" s="17"/>
      <c r="C80" s="17"/>
      <c r="D80" s="32"/>
      <c r="E80" s="32"/>
      <c r="F80" s="23"/>
      <c r="G80" s="24"/>
      <c r="H80" s="540"/>
    </row>
    <row r="81" spans="1:8" ht="12" customHeight="1">
      <c r="A81" s="16" t="s">
        <v>134</v>
      </c>
      <c r="B81" s="1224" t="s">
        <v>158</v>
      </c>
      <c r="C81" s="1224"/>
      <c r="D81" s="31"/>
      <c r="E81" s="31"/>
      <c r="F81" s="21"/>
      <c r="G81" s="21"/>
      <c r="H81" s="540"/>
    </row>
    <row r="82" spans="1:8" ht="12" customHeight="1" thickBot="1">
      <c r="A82" s="52"/>
      <c r="B82" s="53"/>
      <c r="C82" s="53"/>
      <c r="D82" s="314"/>
      <c r="E82" s="314"/>
      <c r="F82" s="54"/>
      <c r="G82" s="26"/>
      <c r="H82" s="894"/>
    </row>
    <row r="83" spans="1:8" ht="12" customHeight="1" thickBot="1">
      <c r="A83" s="55" t="s">
        <v>135</v>
      </c>
      <c r="B83" s="1225" t="s">
        <v>157</v>
      </c>
      <c r="C83" s="1225"/>
      <c r="D83" s="70">
        <f>+D81+D79+D73+D63+D59+D26+D24</f>
        <v>152235</v>
      </c>
      <c r="E83" s="70">
        <f>+E81+E79+E73+E63+E59+E26+E24</f>
        <v>173585</v>
      </c>
      <c r="F83" s="56">
        <f>+F81+F79+F73+F63+F59+F26+F24</f>
        <v>0</v>
      </c>
      <c r="G83" s="56">
        <f>+G81+G79+G73+G63+G59+G26+G24</f>
        <v>0</v>
      </c>
      <c r="H83" s="895">
        <f t="shared" si="1"/>
        <v>1.1402437021709857</v>
      </c>
    </row>
  </sheetData>
  <mergeCells count="70">
    <mergeCell ref="B24:C24"/>
    <mergeCell ref="D2:D4"/>
    <mergeCell ref="H2:H4"/>
    <mergeCell ref="E2:G2"/>
    <mergeCell ref="E4:G4"/>
    <mergeCell ref="B5:C5"/>
    <mergeCell ref="B26:C26"/>
    <mergeCell ref="B22:C22"/>
    <mergeCell ref="B6:C6"/>
    <mergeCell ref="B33:C33"/>
    <mergeCell ref="B2:C4"/>
    <mergeCell ref="B13:C13"/>
    <mergeCell ref="B14:C14"/>
    <mergeCell ref="B15:C15"/>
    <mergeCell ref="B16:C16"/>
    <mergeCell ref="B19:C19"/>
    <mergeCell ref="B7:C7"/>
    <mergeCell ref="B8:C8"/>
    <mergeCell ref="B10:C10"/>
    <mergeCell ref="B11:C11"/>
    <mergeCell ref="B17:C17"/>
    <mergeCell ref="B23:C23"/>
    <mergeCell ref="B70:C70"/>
    <mergeCell ref="B71:C71"/>
    <mergeCell ref="B72:C72"/>
    <mergeCell ref="B57:C57"/>
    <mergeCell ref="B58:C58"/>
    <mergeCell ref="B59:C59"/>
    <mergeCell ref="B61:C61"/>
    <mergeCell ref="B63:C63"/>
    <mergeCell ref="B65:C65"/>
    <mergeCell ref="B66:C66"/>
    <mergeCell ref="A2:A4"/>
    <mergeCell ref="B38:C38"/>
    <mergeCell ref="B39:C39"/>
    <mergeCell ref="B12:C12"/>
    <mergeCell ref="B83:C83"/>
    <mergeCell ref="B73:C73"/>
    <mergeCell ref="B75:C75"/>
    <mergeCell ref="B76:C76"/>
    <mergeCell ref="B77:C77"/>
    <mergeCell ref="B78:C78"/>
    <mergeCell ref="B55:C55"/>
    <mergeCell ref="B56:C56"/>
    <mergeCell ref="B79:C79"/>
    <mergeCell ref="B81:C81"/>
    <mergeCell ref="B68:C68"/>
    <mergeCell ref="B69:C69"/>
    <mergeCell ref="E1:G1"/>
    <mergeCell ref="B50:C50"/>
    <mergeCell ref="B51:C51"/>
    <mergeCell ref="B20:C20"/>
    <mergeCell ref="B21:C21"/>
    <mergeCell ref="B42:C42"/>
    <mergeCell ref="B43:C43"/>
    <mergeCell ref="B44:C44"/>
    <mergeCell ref="B47:C47"/>
    <mergeCell ref="B48:C48"/>
    <mergeCell ref="B36:C36"/>
    <mergeCell ref="B37:C37"/>
    <mergeCell ref="B34:C34"/>
    <mergeCell ref="B35:C35"/>
    <mergeCell ref="B9:C9"/>
    <mergeCell ref="B18:C18"/>
    <mergeCell ref="B52:C52"/>
    <mergeCell ref="B53:C53"/>
    <mergeCell ref="B54:C54"/>
    <mergeCell ref="B49:C49"/>
    <mergeCell ref="B40:C40"/>
    <mergeCell ref="B41:C41"/>
  </mergeCells>
  <printOptions horizontalCentered="1"/>
  <pageMargins left="0.70866141732283472" right="0.31496062992125984" top="0.55118110236220474" bottom="0.15748031496062992" header="0.31496062992125984" footer="0.31496062992125984"/>
  <pageSetup paperSize="9" scale="78" orientation="portrait" r:id="rId1"/>
  <headerFooter>
    <oddHeader>&amp;C&amp;"Times New Roman,Félkövér"&amp;12Martonvásár Város Önkormányzatának kiadásai 2017.
Polgármesteri Hivatal&amp;R&amp;"Times New Roman,Félkövér"&amp;12 6.a melléklet</oddHeader>
  </headerFooter>
  <rowBreaks count="1" manualBreakCount="1">
    <brk id="59" max="16383" man="1"/>
  </row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84"/>
  <sheetViews>
    <sheetView view="pageLayout" workbookViewId="0">
      <selection activeCell="J8" sqref="J8"/>
    </sheetView>
  </sheetViews>
  <sheetFormatPr defaultColWidth="8.7109375" defaultRowHeight="15"/>
  <cols>
    <col min="1" max="1" width="6.140625" style="242" customWidth="1"/>
    <col min="2" max="2" width="7.140625" style="243" customWidth="1"/>
    <col min="3" max="3" width="25" style="243" customWidth="1"/>
    <col min="4" max="4" width="8.7109375" style="243" bestFit="1" customWidth="1"/>
    <col min="5" max="5" width="8.85546875" style="244" bestFit="1" customWidth="1"/>
    <col min="6" max="6" width="6.42578125" style="244" customWidth="1"/>
    <col min="7" max="7" width="6.7109375" style="244" bestFit="1" customWidth="1"/>
    <col min="8" max="8" width="7.5703125" style="543" customWidth="1"/>
    <col min="9" max="9" width="8.85546875" style="244" bestFit="1" customWidth="1"/>
    <col min="10" max="10" width="6.7109375" style="244" customWidth="1"/>
    <col min="11" max="11" width="6.42578125" style="244" customWidth="1"/>
    <col min="12" max="12" width="8.85546875" style="244" bestFit="1" customWidth="1"/>
    <col min="13" max="13" width="7.140625" style="244" customWidth="1"/>
    <col min="14" max="14" width="6.42578125" style="244" customWidth="1"/>
    <col min="15" max="15" width="6.5703125" style="244" bestFit="1" customWidth="1"/>
    <col min="16" max="17" width="6.85546875" style="244" customWidth="1"/>
    <col min="18" max="18" width="8.85546875" style="244" bestFit="1" customWidth="1"/>
    <col min="19" max="20" width="6.7109375" style="244" bestFit="1" customWidth="1"/>
    <col min="21" max="16384" width="8.7109375" style="205"/>
  </cols>
  <sheetData>
    <row r="1" spans="1:20">
      <c r="A1" s="206"/>
      <c r="B1" s="207"/>
      <c r="C1" s="207"/>
      <c r="D1" s="207"/>
      <c r="E1" s="208"/>
      <c r="F1" s="208"/>
      <c r="G1" s="208"/>
      <c r="H1" s="541"/>
      <c r="I1" s="208"/>
      <c r="J1" s="208"/>
      <c r="K1" s="208"/>
      <c r="L1" s="208"/>
      <c r="M1" s="208"/>
      <c r="N1" s="208"/>
      <c r="O1" s="208"/>
      <c r="P1" s="208"/>
      <c r="Q1" s="208"/>
      <c r="R1" s="1327" t="s">
        <v>401</v>
      </c>
      <c r="S1" s="1327"/>
      <c r="T1" s="1327"/>
    </row>
    <row r="2" spans="1:20" ht="40.5" customHeight="1">
      <c r="A2" s="1340" t="s">
        <v>0</v>
      </c>
      <c r="B2" s="1340" t="s">
        <v>182</v>
      </c>
      <c r="C2" s="1340"/>
      <c r="D2" s="1331" t="s">
        <v>748</v>
      </c>
      <c r="E2" s="1328" t="s">
        <v>180</v>
      </c>
      <c r="F2" s="1329"/>
      <c r="G2" s="1330"/>
      <c r="H2" s="1334" t="s">
        <v>616</v>
      </c>
      <c r="I2" s="1280" t="s">
        <v>185</v>
      </c>
      <c r="J2" s="1280"/>
      <c r="K2" s="1280"/>
      <c r="L2" s="1280" t="s">
        <v>290</v>
      </c>
      <c r="M2" s="1280"/>
      <c r="N2" s="1280"/>
      <c r="O2" s="1280" t="s">
        <v>291</v>
      </c>
      <c r="P2" s="1280"/>
      <c r="Q2" s="1280"/>
      <c r="R2" s="1280" t="s">
        <v>645</v>
      </c>
      <c r="S2" s="1280"/>
      <c r="T2" s="1280"/>
    </row>
    <row r="3" spans="1:20">
      <c r="A3" s="1340"/>
      <c r="B3" s="1340"/>
      <c r="C3" s="1340"/>
      <c r="D3" s="1332"/>
      <c r="E3" s="1328"/>
      <c r="F3" s="1329"/>
      <c r="G3" s="1330"/>
      <c r="H3" s="1335"/>
      <c r="I3" s="1280" t="s">
        <v>189</v>
      </c>
      <c r="J3" s="1280"/>
      <c r="K3" s="1280"/>
      <c r="L3" s="1280" t="s">
        <v>189</v>
      </c>
      <c r="M3" s="1280"/>
      <c r="N3" s="1280"/>
      <c r="O3" s="1280" t="s">
        <v>189</v>
      </c>
      <c r="P3" s="1280"/>
      <c r="Q3" s="1280"/>
      <c r="R3" s="1280" t="s">
        <v>189</v>
      </c>
      <c r="S3" s="1280"/>
      <c r="T3" s="1280"/>
    </row>
    <row r="4" spans="1:20" s="210" customFormat="1" ht="25.5" customHeight="1">
      <c r="A4" s="1340"/>
      <c r="B4" s="1340"/>
      <c r="C4" s="1340"/>
      <c r="D4" s="1333"/>
      <c r="E4" s="209" t="s">
        <v>177</v>
      </c>
      <c r="F4" s="209" t="s">
        <v>178</v>
      </c>
      <c r="G4" s="209" t="s">
        <v>179</v>
      </c>
      <c r="H4" s="1336"/>
      <c r="I4" s="209" t="s">
        <v>177</v>
      </c>
      <c r="J4" s="209" t="s">
        <v>178</v>
      </c>
      <c r="K4" s="209" t="s">
        <v>179</v>
      </c>
      <c r="L4" s="209" t="s">
        <v>177</v>
      </c>
      <c r="M4" s="209" t="s">
        <v>178</v>
      </c>
      <c r="N4" s="209" t="s">
        <v>179</v>
      </c>
      <c r="O4" s="209" t="s">
        <v>177</v>
      </c>
      <c r="P4" s="209" t="s">
        <v>178</v>
      </c>
      <c r="Q4" s="209" t="s">
        <v>179</v>
      </c>
      <c r="R4" s="209" t="s">
        <v>177</v>
      </c>
      <c r="S4" s="209" t="s">
        <v>178</v>
      </c>
      <c r="T4" s="209" t="s">
        <v>179</v>
      </c>
    </row>
    <row r="5" spans="1:20">
      <c r="A5" s="211" t="s">
        <v>2</v>
      </c>
      <c r="B5" s="1338" t="s">
        <v>1</v>
      </c>
      <c r="C5" s="1338"/>
      <c r="D5" s="290">
        <v>97322</v>
      </c>
      <c r="E5" s="212">
        <f>+I5+L5+O5+R5</f>
        <v>100717</v>
      </c>
      <c r="F5" s="212"/>
      <c r="G5" s="212"/>
      <c r="H5" s="542">
        <f>+E5/D5</f>
        <v>1.034884198845071</v>
      </c>
      <c r="I5" s="212"/>
      <c r="J5" s="212"/>
      <c r="K5" s="212"/>
      <c r="L5" s="212">
        <v>100717</v>
      </c>
      <c r="M5" s="212"/>
      <c r="N5" s="212"/>
      <c r="O5" s="212"/>
      <c r="P5" s="212"/>
      <c r="Q5" s="212"/>
      <c r="R5" s="212"/>
      <c r="S5" s="212"/>
      <c r="T5" s="212"/>
    </row>
    <row r="6" spans="1:20">
      <c r="A6" s="211" t="s">
        <v>4</v>
      </c>
      <c r="B6" s="1338" t="s">
        <v>3</v>
      </c>
      <c r="C6" s="1338"/>
      <c r="D6" s="290">
        <v>0</v>
      </c>
      <c r="E6" s="290">
        <f t="shared" ref="E6:E18" si="0">+I6+L6+O6+R6</f>
        <v>0</v>
      </c>
      <c r="F6" s="212"/>
      <c r="G6" s="212"/>
      <c r="H6" s="54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</row>
    <row r="7" spans="1:20">
      <c r="A7" s="211" t="s">
        <v>6</v>
      </c>
      <c r="B7" s="1338" t="s">
        <v>5</v>
      </c>
      <c r="C7" s="1338"/>
      <c r="D7" s="290">
        <v>0</v>
      </c>
      <c r="E7" s="290">
        <f t="shared" si="0"/>
        <v>0</v>
      </c>
      <c r="F7" s="212"/>
      <c r="G7" s="212"/>
      <c r="H7" s="54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0">
      <c r="A8" s="211" t="s">
        <v>8</v>
      </c>
      <c r="B8" s="1338" t="s">
        <v>7</v>
      </c>
      <c r="C8" s="1338"/>
      <c r="D8" s="290">
        <v>1034</v>
      </c>
      <c r="E8" s="290">
        <f t="shared" si="0"/>
        <v>735</v>
      </c>
      <c r="F8" s="212"/>
      <c r="G8" s="212"/>
      <c r="H8" s="542">
        <f t="shared" ref="H8:H63" si="1">+E8/D8</f>
        <v>0.71083172147001938</v>
      </c>
      <c r="I8" s="212"/>
      <c r="J8" s="212"/>
      <c r="K8" s="212"/>
      <c r="L8" s="212">
        <v>735</v>
      </c>
      <c r="M8" s="212"/>
      <c r="N8" s="212"/>
      <c r="O8" s="212"/>
      <c r="P8" s="212"/>
      <c r="Q8" s="212"/>
      <c r="R8" s="212"/>
      <c r="S8" s="212"/>
      <c r="T8" s="212"/>
    </row>
    <row r="9" spans="1:20">
      <c r="A9" s="211" t="s">
        <v>10</v>
      </c>
      <c r="B9" s="1338" t="s">
        <v>9</v>
      </c>
      <c r="C9" s="1338"/>
      <c r="D9" s="290">
        <v>0</v>
      </c>
      <c r="E9" s="290">
        <f t="shared" si="0"/>
        <v>0</v>
      </c>
      <c r="F9" s="212"/>
      <c r="G9" s="212"/>
      <c r="H9" s="54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</row>
    <row r="10" spans="1:20">
      <c r="A10" s="211" t="s">
        <v>12</v>
      </c>
      <c r="B10" s="1338" t="s">
        <v>11</v>
      </c>
      <c r="C10" s="1338"/>
      <c r="D10" s="290">
        <v>4689</v>
      </c>
      <c r="E10" s="290">
        <f t="shared" si="0"/>
        <v>708</v>
      </c>
      <c r="F10" s="212"/>
      <c r="G10" s="212"/>
      <c r="H10" s="542"/>
      <c r="I10" s="212"/>
      <c r="J10" s="212"/>
      <c r="K10" s="212"/>
      <c r="L10" s="212">
        <v>708</v>
      </c>
      <c r="M10" s="212"/>
      <c r="N10" s="212"/>
      <c r="O10" s="212"/>
      <c r="P10" s="212"/>
      <c r="Q10" s="212"/>
      <c r="R10" s="212"/>
      <c r="S10" s="212"/>
      <c r="T10" s="212"/>
    </row>
    <row r="11" spans="1:20">
      <c r="A11" s="211" t="s">
        <v>14</v>
      </c>
      <c r="B11" s="1338" t="s">
        <v>13</v>
      </c>
      <c r="C11" s="1338"/>
      <c r="D11" s="290">
        <v>2100</v>
      </c>
      <c r="E11" s="290">
        <f t="shared" si="0"/>
        <v>2110</v>
      </c>
      <c r="F11" s="212"/>
      <c r="G11" s="212"/>
      <c r="H11" s="542">
        <f t="shared" si="1"/>
        <v>1.0047619047619047</v>
      </c>
      <c r="I11" s="212"/>
      <c r="J11" s="212"/>
      <c r="K11" s="212"/>
      <c r="L11" s="212">
        <v>2110</v>
      </c>
      <c r="M11" s="212"/>
      <c r="N11" s="212"/>
      <c r="O11" s="212"/>
      <c r="P11" s="212"/>
      <c r="Q11" s="212"/>
      <c r="R11" s="212"/>
      <c r="S11" s="212"/>
      <c r="T11" s="212"/>
    </row>
    <row r="12" spans="1:20">
      <c r="A12" s="211" t="s">
        <v>16</v>
      </c>
      <c r="B12" s="1338" t="s">
        <v>15</v>
      </c>
      <c r="C12" s="1338"/>
      <c r="D12" s="290">
        <v>0</v>
      </c>
      <c r="E12" s="290">
        <f t="shared" si="0"/>
        <v>530</v>
      </c>
      <c r="F12" s="212"/>
      <c r="G12" s="212"/>
      <c r="H12" s="542"/>
      <c r="I12" s="212"/>
      <c r="J12" s="212"/>
      <c r="K12" s="212"/>
      <c r="L12" s="212">
        <v>530</v>
      </c>
      <c r="M12" s="212"/>
      <c r="N12" s="212"/>
      <c r="O12" s="212"/>
      <c r="P12" s="212"/>
      <c r="Q12" s="212"/>
      <c r="R12" s="212"/>
      <c r="S12" s="212"/>
      <c r="T12" s="212"/>
    </row>
    <row r="13" spans="1:20">
      <c r="A13" s="211" t="s">
        <v>18</v>
      </c>
      <c r="B13" s="1338" t="s">
        <v>17</v>
      </c>
      <c r="C13" s="1338"/>
      <c r="D13" s="290">
        <v>952</v>
      </c>
      <c r="E13" s="290">
        <f t="shared" si="0"/>
        <v>1219</v>
      </c>
      <c r="F13" s="212"/>
      <c r="G13" s="212"/>
      <c r="H13" s="542">
        <f t="shared" si="1"/>
        <v>1.2804621848739495</v>
      </c>
      <c r="I13" s="212"/>
      <c r="J13" s="212"/>
      <c r="K13" s="212"/>
      <c r="L13" s="212">
        <v>1219</v>
      </c>
      <c r="M13" s="212"/>
      <c r="N13" s="212"/>
      <c r="O13" s="212"/>
      <c r="P13" s="212"/>
      <c r="Q13" s="212"/>
      <c r="R13" s="212"/>
      <c r="S13" s="212"/>
      <c r="T13" s="212"/>
    </row>
    <row r="14" spans="1:20">
      <c r="A14" s="211" t="s">
        <v>20</v>
      </c>
      <c r="B14" s="1338" t="s">
        <v>19</v>
      </c>
      <c r="C14" s="1338"/>
      <c r="D14" s="290">
        <v>0</v>
      </c>
      <c r="E14" s="290">
        <f t="shared" si="0"/>
        <v>0</v>
      </c>
      <c r="F14" s="212"/>
      <c r="G14" s="212"/>
      <c r="H14" s="54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</row>
    <row r="15" spans="1:20">
      <c r="A15" s="211" t="s">
        <v>22</v>
      </c>
      <c r="B15" s="1338" t="s">
        <v>21</v>
      </c>
      <c r="C15" s="1338"/>
      <c r="D15" s="290">
        <v>0</v>
      </c>
      <c r="E15" s="290">
        <f t="shared" si="0"/>
        <v>0</v>
      </c>
      <c r="F15" s="212"/>
      <c r="G15" s="212"/>
      <c r="H15" s="54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</row>
    <row r="16" spans="1:20">
      <c r="A16" s="211" t="s">
        <v>24</v>
      </c>
      <c r="B16" s="1338" t="s">
        <v>23</v>
      </c>
      <c r="C16" s="1338"/>
      <c r="D16" s="290">
        <v>0</v>
      </c>
      <c r="E16" s="290">
        <f t="shared" si="0"/>
        <v>0</v>
      </c>
      <c r="F16" s="212"/>
      <c r="G16" s="212"/>
      <c r="H16" s="54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</row>
    <row r="17" spans="1:20">
      <c r="A17" s="211" t="s">
        <v>25</v>
      </c>
      <c r="B17" s="1338" t="s">
        <v>175</v>
      </c>
      <c r="C17" s="1338"/>
      <c r="D17" s="290"/>
      <c r="E17" s="290">
        <f t="shared" si="0"/>
        <v>0</v>
      </c>
      <c r="F17" s="212"/>
      <c r="G17" s="212"/>
      <c r="H17" s="54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</row>
    <row r="18" spans="1:20">
      <c r="A18" s="211" t="s">
        <v>25</v>
      </c>
      <c r="B18" s="1338" t="s">
        <v>26</v>
      </c>
      <c r="C18" s="1338"/>
      <c r="D18" s="290">
        <v>0</v>
      </c>
      <c r="E18" s="290">
        <f t="shared" si="0"/>
        <v>0</v>
      </c>
      <c r="F18" s="212"/>
      <c r="G18" s="212"/>
      <c r="H18" s="54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</row>
    <row r="19" spans="1:20" s="293" customFormat="1">
      <c r="A19" s="291" t="s">
        <v>27</v>
      </c>
      <c r="B19" s="1337" t="s">
        <v>435</v>
      </c>
      <c r="C19" s="1337"/>
      <c r="D19" s="292">
        <f>SUM(D5:D18)</f>
        <v>106097</v>
      </c>
      <c r="E19" s="292">
        <f>SUM(E5:E18)</f>
        <v>106019</v>
      </c>
      <c r="F19" s="292">
        <f t="shared" ref="F19:T19" si="2">SUM(F5:F18)</f>
        <v>0</v>
      </c>
      <c r="G19" s="292">
        <f t="shared" si="2"/>
        <v>0</v>
      </c>
      <c r="H19" s="542">
        <f t="shared" si="1"/>
        <v>0.99926482369906788</v>
      </c>
      <c r="I19" s="292">
        <f t="shared" si="2"/>
        <v>0</v>
      </c>
      <c r="J19" s="292">
        <f t="shared" si="2"/>
        <v>0</v>
      </c>
      <c r="K19" s="292">
        <f t="shared" si="2"/>
        <v>0</v>
      </c>
      <c r="L19" s="292">
        <f t="shared" si="2"/>
        <v>106019</v>
      </c>
      <c r="M19" s="292">
        <f t="shared" si="2"/>
        <v>0</v>
      </c>
      <c r="N19" s="292">
        <f t="shared" si="2"/>
        <v>0</v>
      </c>
      <c r="O19" s="292">
        <f t="shared" si="2"/>
        <v>0</v>
      </c>
      <c r="P19" s="292">
        <f t="shared" si="2"/>
        <v>0</v>
      </c>
      <c r="Q19" s="292">
        <f t="shared" si="2"/>
        <v>0</v>
      </c>
      <c r="R19" s="292">
        <f t="shared" si="2"/>
        <v>0</v>
      </c>
      <c r="S19" s="292">
        <f t="shared" si="2"/>
        <v>0</v>
      </c>
      <c r="T19" s="292">
        <f t="shared" si="2"/>
        <v>0</v>
      </c>
    </row>
    <row r="20" spans="1:20">
      <c r="A20" s="211" t="s">
        <v>29</v>
      </c>
      <c r="B20" s="1338" t="s">
        <v>28</v>
      </c>
      <c r="C20" s="1338"/>
      <c r="D20" s="290">
        <v>0</v>
      </c>
      <c r="E20" s="212">
        <f>+I20+L20+O20+R20</f>
        <v>0</v>
      </c>
      <c r="F20" s="212"/>
      <c r="G20" s="212"/>
      <c r="H20" s="54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</row>
    <row r="21" spans="1:20" ht="28.5" customHeight="1">
      <c r="A21" s="211" t="s">
        <v>782</v>
      </c>
      <c r="B21" s="1338" t="s">
        <v>30</v>
      </c>
      <c r="C21" s="1338"/>
      <c r="D21" s="290">
        <v>1995</v>
      </c>
      <c r="E21" s="290">
        <f t="shared" ref="E21:E22" si="3">+I21+L21+O21+R21</f>
        <v>2000</v>
      </c>
      <c r="F21" s="212"/>
      <c r="G21" s="212"/>
      <c r="H21" s="542">
        <f t="shared" si="1"/>
        <v>1.0025062656641603</v>
      </c>
      <c r="I21" s="212"/>
      <c r="J21" s="212"/>
      <c r="K21" s="212"/>
      <c r="L21" s="212"/>
      <c r="M21" s="212"/>
      <c r="N21" s="212"/>
      <c r="O21" s="212">
        <v>2000</v>
      </c>
      <c r="P21" s="212"/>
      <c r="Q21" s="212"/>
      <c r="R21" s="212"/>
      <c r="S21" s="212"/>
      <c r="T21" s="212"/>
    </row>
    <row r="22" spans="1:20">
      <c r="A22" s="211" t="s">
        <v>32</v>
      </c>
      <c r="B22" s="1338" t="s">
        <v>31</v>
      </c>
      <c r="C22" s="1338"/>
      <c r="D22" s="290">
        <v>0</v>
      </c>
      <c r="E22" s="290">
        <f t="shared" si="3"/>
        <v>30</v>
      </c>
      <c r="F22" s="212"/>
      <c r="G22" s="212"/>
      <c r="H22" s="542"/>
      <c r="I22" s="212"/>
      <c r="J22" s="212"/>
      <c r="K22" s="212"/>
      <c r="L22" s="212">
        <v>30</v>
      </c>
      <c r="M22" s="212"/>
      <c r="N22" s="212"/>
      <c r="O22" s="212"/>
      <c r="P22" s="212"/>
      <c r="Q22" s="212"/>
      <c r="R22" s="212"/>
      <c r="S22" s="212"/>
      <c r="T22" s="212"/>
    </row>
    <row r="23" spans="1:20" s="293" customFormat="1">
      <c r="A23" s="291" t="s">
        <v>33</v>
      </c>
      <c r="B23" s="1337" t="s">
        <v>436</v>
      </c>
      <c r="C23" s="1337"/>
      <c r="D23" s="292">
        <f>+D21</f>
        <v>1995</v>
      </c>
      <c r="E23" s="292">
        <f>SUM(E20:E22)</f>
        <v>2030</v>
      </c>
      <c r="F23" s="292">
        <f t="shared" ref="F23:T23" si="4">SUM(F20:F22)</f>
        <v>0</v>
      </c>
      <c r="G23" s="292">
        <f t="shared" si="4"/>
        <v>0</v>
      </c>
      <c r="H23" s="542">
        <f t="shared" si="1"/>
        <v>1.0175438596491229</v>
      </c>
      <c r="I23" s="292">
        <f t="shared" si="4"/>
        <v>0</v>
      </c>
      <c r="J23" s="292">
        <f t="shared" si="4"/>
        <v>0</v>
      </c>
      <c r="K23" s="292">
        <f t="shared" si="4"/>
        <v>0</v>
      </c>
      <c r="L23" s="292">
        <f t="shared" si="4"/>
        <v>30</v>
      </c>
      <c r="M23" s="292">
        <f t="shared" si="4"/>
        <v>0</v>
      </c>
      <c r="N23" s="292">
        <f t="shared" si="4"/>
        <v>0</v>
      </c>
      <c r="O23" s="292">
        <f t="shared" si="4"/>
        <v>2000</v>
      </c>
      <c r="P23" s="292">
        <f t="shared" si="4"/>
        <v>0</v>
      </c>
      <c r="Q23" s="292">
        <f t="shared" si="4"/>
        <v>0</v>
      </c>
      <c r="R23" s="292">
        <f t="shared" si="4"/>
        <v>0</v>
      </c>
      <c r="S23" s="292">
        <f t="shared" si="4"/>
        <v>0</v>
      </c>
      <c r="T23" s="292">
        <f t="shared" si="4"/>
        <v>0</v>
      </c>
    </row>
    <row r="24" spans="1:20" s="215" customFormat="1">
      <c r="A24" s="213" t="s">
        <v>34</v>
      </c>
      <c r="B24" s="1337" t="s">
        <v>437</v>
      </c>
      <c r="C24" s="1337"/>
      <c r="D24" s="292">
        <f>+D23+D19</f>
        <v>108092</v>
      </c>
      <c r="E24" s="292">
        <f t="shared" ref="E24:G24" si="5">+E23+E19</f>
        <v>108049</v>
      </c>
      <c r="F24" s="292">
        <f t="shared" si="5"/>
        <v>0</v>
      </c>
      <c r="G24" s="292">
        <f t="shared" si="5"/>
        <v>0</v>
      </c>
      <c r="H24" s="542">
        <f t="shared" si="1"/>
        <v>0.9996021907264182</v>
      </c>
      <c r="I24" s="214">
        <f t="shared" ref="I24:T24" si="6">+I23+I19</f>
        <v>0</v>
      </c>
      <c r="J24" s="214">
        <f t="shared" si="6"/>
        <v>0</v>
      </c>
      <c r="K24" s="214">
        <f t="shared" si="6"/>
        <v>0</v>
      </c>
      <c r="L24" s="214">
        <f t="shared" si="6"/>
        <v>106049</v>
      </c>
      <c r="M24" s="214">
        <f t="shared" si="6"/>
        <v>0</v>
      </c>
      <c r="N24" s="214">
        <f t="shared" si="6"/>
        <v>0</v>
      </c>
      <c r="O24" s="214">
        <f t="shared" si="6"/>
        <v>2000</v>
      </c>
      <c r="P24" s="214">
        <f>+P23+P19</f>
        <v>0</v>
      </c>
      <c r="Q24" s="214">
        <f t="shared" si="6"/>
        <v>0</v>
      </c>
      <c r="R24" s="214">
        <f t="shared" si="6"/>
        <v>0</v>
      </c>
      <c r="S24" s="214">
        <f t="shared" si="6"/>
        <v>0</v>
      </c>
      <c r="T24" s="214">
        <f t="shared" si="6"/>
        <v>0</v>
      </c>
    </row>
    <row r="25" spans="1:20">
      <c r="A25" s="216"/>
      <c r="B25" s="217"/>
      <c r="C25" s="217"/>
      <c r="D25" s="218"/>
      <c r="E25" s="218"/>
      <c r="F25" s="218"/>
      <c r="G25" s="219"/>
      <c r="H25" s="542"/>
      <c r="I25" s="220"/>
      <c r="J25" s="218"/>
      <c r="K25" s="219"/>
      <c r="L25" s="220"/>
      <c r="M25" s="218"/>
      <c r="N25" s="219"/>
      <c r="O25" s="220"/>
      <c r="P25" s="218"/>
      <c r="Q25" s="219"/>
      <c r="R25" s="220"/>
      <c r="S25" s="218"/>
      <c r="T25" s="219"/>
    </row>
    <row r="26" spans="1:20" s="294" customFormat="1">
      <c r="A26" s="291" t="s">
        <v>35</v>
      </c>
      <c r="B26" s="1337" t="s">
        <v>438</v>
      </c>
      <c r="C26" s="1337"/>
      <c r="D26" s="292">
        <f>SUM(D27:D31)</f>
        <v>30051</v>
      </c>
      <c r="E26" s="292">
        <f>SUM(E27:E31)</f>
        <v>24610</v>
      </c>
      <c r="F26" s="292"/>
      <c r="G26" s="292"/>
      <c r="H26" s="542">
        <f t="shared" si="1"/>
        <v>0.81894113340654218</v>
      </c>
      <c r="I26" s="292">
        <f t="shared" ref="I26:T26" si="7">SUM(I27:I31)</f>
        <v>0</v>
      </c>
      <c r="J26" s="292">
        <f t="shared" si="7"/>
        <v>0</v>
      </c>
      <c r="K26" s="292">
        <f t="shared" si="7"/>
        <v>0</v>
      </c>
      <c r="L26" s="292">
        <f t="shared" si="7"/>
        <v>24170</v>
      </c>
      <c r="M26" s="292">
        <f t="shared" si="7"/>
        <v>0</v>
      </c>
      <c r="N26" s="292">
        <f t="shared" si="7"/>
        <v>0</v>
      </c>
      <c r="O26" s="292">
        <f t="shared" si="7"/>
        <v>440</v>
      </c>
      <c r="P26" s="292">
        <f t="shared" si="7"/>
        <v>0</v>
      </c>
      <c r="Q26" s="292">
        <f t="shared" si="7"/>
        <v>0</v>
      </c>
      <c r="R26" s="292">
        <f t="shared" si="7"/>
        <v>0</v>
      </c>
      <c r="S26" s="292">
        <f t="shared" si="7"/>
        <v>0</v>
      </c>
      <c r="T26" s="292">
        <f t="shared" si="7"/>
        <v>0</v>
      </c>
    </row>
    <row r="27" spans="1:20" ht="25.5">
      <c r="A27" s="221" t="s">
        <v>35</v>
      </c>
      <c r="B27" s="222"/>
      <c r="C27" s="223" t="s">
        <v>36</v>
      </c>
      <c r="D27" s="290">
        <v>28361</v>
      </c>
      <c r="E27" s="290">
        <f>+I27+L27+O27+R27</f>
        <v>22915</v>
      </c>
      <c r="F27" s="212"/>
      <c r="G27" s="212"/>
      <c r="H27" s="542">
        <f t="shared" si="1"/>
        <v>0.80797574133493177</v>
      </c>
      <c r="I27" s="212"/>
      <c r="J27" s="212"/>
      <c r="K27" s="212"/>
      <c r="L27" s="212">
        <v>22475</v>
      </c>
      <c r="M27" s="212"/>
      <c r="N27" s="212"/>
      <c r="O27" s="212">
        <v>440</v>
      </c>
      <c r="P27" s="212"/>
      <c r="Q27" s="212"/>
      <c r="R27" s="212"/>
      <c r="S27" s="212"/>
      <c r="T27" s="212"/>
    </row>
    <row r="28" spans="1:20" ht="25.5">
      <c r="A28" s="221" t="s">
        <v>35</v>
      </c>
      <c r="B28" s="222"/>
      <c r="C28" s="223" t="s">
        <v>37</v>
      </c>
      <c r="D28" s="290">
        <v>965</v>
      </c>
      <c r="E28" s="290">
        <f t="shared" ref="E28:E31" si="8">+I28+L28+O28+R28</f>
        <v>965</v>
      </c>
      <c r="F28" s="212"/>
      <c r="G28" s="212"/>
      <c r="H28" s="542">
        <f t="shared" si="1"/>
        <v>1</v>
      </c>
      <c r="I28" s="212"/>
      <c r="J28" s="212"/>
      <c r="K28" s="212"/>
      <c r="L28" s="212">
        <v>965</v>
      </c>
      <c r="M28" s="212"/>
      <c r="N28" s="212"/>
      <c r="O28" s="212"/>
      <c r="P28" s="212"/>
      <c r="Q28" s="212"/>
      <c r="R28" s="212"/>
      <c r="S28" s="212"/>
      <c r="T28" s="212"/>
    </row>
    <row r="29" spans="1:20" ht="25.5">
      <c r="A29" s="221" t="s">
        <v>35</v>
      </c>
      <c r="B29" s="222"/>
      <c r="C29" s="223" t="s">
        <v>38</v>
      </c>
      <c r="D29" s="290">
        <v>350</v>
      </c>
      <c r="E29" s="290">
        <f t="shared" si="8"/>
        <v>350</v>
      </c>
      <c r="F29" s="212"/>
      <c r="G29" s="212"/>
      <c r="H29" s="542">
        <f t="shared" si="1"/>
        <v>1</v>
      </c>
      <c r="I29" s="212"/>
      <c r="J29" s="212"/>
      <c r="K29" s="212"/>
      <c r="L29" s="212">
        <v>350</v>
      </c>
      <c r="M29" s="212"/>
      <c r="N29" s="212"/>
      <c r="O29" s="212"/>
      <c r="P29" s="212"/>
      <c r="Q29" s="212"/>
      <c r="R29" s="212"/>
      <c r="S29" s="212"/>
      <c r="T29" s="212"/>
    </row>
    <row r="30" spans="1:20" ht="13.5" customHeight="1">
      <c r="A30" s="221" t="s">
        <v>35</v>
      </c>
      <c r="B30" s="222"/>
      <c r="C30" s="223" t="s">
        <v>39</v>
      </c>
      <c r="D30" s="290">
        <v>0</v>
      </c>
      <c r="E30" s="290">
        <f t="shared" si="8"/>
        <v>0</v>
      </c>
      <c r="F30" s="212"/>
      <c r="G30" s="212"/>
      <c r="H30" s="54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</row>
    <row r="31" spans="1:20" ht="25.5" customHeight="1">
      <c r="A31" s="221" t="s">
        <v>35</v>
      </c>
      <c r="B31" s="222"/>
      <c r="C31" s="223" t="s">
        <v>40</v>
      </c>
      <c r="D31" s="290">
        <v>375</v>
      </c>
      <c r="E31" s="290">
        <f t="shared" si="8"/>
        <v>380</v>
      </c>
      <c r="F31" s="212"/>
      <c r="G31" s="212"/>
      <c r="H31" s="542">
        <f t="shared" si="1"/>
        <v>1.0133333333333334</v>
      </c>
      <c r="I31" s="212"/>
      <c r="J31" s="212"/>
      <c r="K31" s="212"/>
      <c r="L31" s="212">
        <v>380</v>
      </c>
      <c r="M31" s="212"/>
      <c r="N31" s="212"/>
      <c r="O31" s="212"/>
      <c r="P31" s="212"/>
      <c r="Q31" s="212"/>
      <c r="R31" s="212"/>
      <c r="S31" s="212"/>
      <c r="T31" s="212"/>
    </row>
    <row r="32" spans="1:20">
      <c r="A32" s="224"/>
      <c r="B32" s="225"/>
      <c r="C32" s="226"/>
      <c r="D32" s="227"/>
      <c r="E32" s="227"/>
      <c r="F32" s="227"/>
      <c r="G32" s="227"/>
      <c r="H32" s="542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</row>
    <row r="33" spans="1:20">
      <c r="A33" s="211" t="s">
        <v>42</v>
      </c>
      <c r="B33" s="1338" t="s">
        <v>41</v>
      </c>
      <c r="C33" s="1338"/>
      <c r="D33" s="290">
        <v>665</v>
      </c>
      <c r="E33" s="212">
        <f>+I33+L33+O33+R33</f>
        <v>350</v>
      </c>
      <c r="F33" s="212"/>
      <c r="G33" s="212"/>
      <c r="H33" s="542">
        <f t="shared" si="1"/>
        <v>0.52631578947368418</v>
      </c>
      <c r="I33" s="212">
        <v>350</v>
      </c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</row>
    <row r="34" spans="1:20">
      <c r="A34" s="211" t="s">
        <v>44</v>
      </c>
      <c r="B34" s="1338" t="s">
        <v>43</v>
      </c>
      <c r="C34" s="1338"/>
      <c r="D34" s="290">
        <v>1210</v>
      </c>
      <c r="E34" s="290">
        <f t="shared" ref="E34:E35" si="9">+I34+L34+O34+R34</f>
        <v>975</v>
      </c>
      <c r="F34" s="212"/>
      <c r="G34" s="212"/>
      <c r="H34" s="542">
        <f t="shared" si="1"/>
        <v>0.80578512396694213</v>
      </c>
      <c r="I34" s="212">
        <v>975</v>
      </c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</row>
    <row r="35" spans="1:20">
      <c r="A35" s="211" t="s">
        <v>46</v>
      </c>
      <c r="B35" s="1338" t="s">
        <v>45</v>
      </c>
      <c r="C35" s="1338"/>
      <c r="D35" s="290">
        <v>0</v>
      </c>
      <c r="E35" s="290">
        <f t="shared" si="9"/>
        <v>0</v>
      </c>
      <c r="F35" s="212"/>
      <c r="G35" s="212"/>
      <c r="H35" s="54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</row>
    <row r="36" spans="1:20" s="294" customFormat="1">
      <c r="A36" s="291" t="s">
        <v>47</v>
      </c>
      <c r="B36" s="1337" t="s">
        <v>440</v>
      </c>
      <c r="C36" s="1337"/>
      <c r="D36" s="292">
        <v>1875</v>
      </c>
      <c r="E36" s="292">
        <f>SUM(E33:E35)</f>
        <v>1325</v>
      </c>
      <c r="F36" s="292">
        <f t="shared" ref="F36:T36" si="10">SUM(F33:F35)</f>
        <v>0</v>
      </c>
      <c r="G36" s="292">
        <f t="shared" si="10"/>
        <v>0</v>
      </c>
      <c r="H36" s="542">
        <f t="shared" si="1"/>
        <v>0.70666666666666667</v>
      </c>
      <c r="I36" s="292">
        <f t="shared" si="10"/>
        <v>1325</v>
      </c>
      <c r="J36" s="292">
        <f t="shared" si="10"/>
        <v>0</v>
      </c>
      <c r="K36" s="292">
        <f t="shared" si="10"/>
        <v>0</v>
      </c>
      <c r="L36" s="292">
        <f t="shared" si="10"/>
        <v>0</v>
      </c>
      <c r="M36" s="292">
        <f t="shared" si="10"/>
        <v>0</v>
      </c>
      <c r="N36" s="292">
        <f t="shared" si="10"/>
        <v>0</v>
      </c>
      <c r="O36" s="292">
        <f t="shared" si="10"/>
        <v>0</v>
      </c>
      <c r="P36" s="292">
        <f t="shared" si="10"/>
        <v>0</v>
      </c>
      <c r="Q36" s="292">
        <f t="shared" si="10"/>
        <v>0</v>
      </c>
      <c r="R36" s="292">
        <f t="shared" si="10"/>
        <v>0</v>
      </c>
      <c r="S36" s="292">
        <f t="shared" si="10"/>
        <v>0</v>
      </c>
      <c r="T36" s="292">
        <f t="shared" si="10"/>
        <v>0</v>
      </c>
    </row>
    <row r="37" spans="1:20">
      <c r="A37" s="211" t="s">
        <v>49</v>
      </c>
      <c r="B37" s="1338" t="s">
        <v>48</v>
      </c>
      <c r="C37" s="1338"/>
      <c r="D37" s="290">
        <v>250</v>
      </c>
      <c r="E37" s="212">
        <f>+I37+L37+O37+R37</f>
        <v>0</v>
      </c>
      <c r="F37" s="212"/>
      <c r="G37" s="212"/>
      <c r="H37" s="542">
        <f t="shared" si="1"/>
        <v>0</v>
      </c>
      <c r="I37" s="212"/>
      <c r="J37" s="212"/>
      <c r="K37" s="212"/>
      <c r="L37" s="212">
        <v>0</v>
      </c>
      <c r="M37" s="212"/>
      <c r="N37" s="212"/>
      <c r="O37" s="212"/>
      <c r="P37" s="212"/>
      <c r="Q37" s="212"/>
      <c r="R37" s="212"/>
      <c r="S37" s="212"/>
      <c r="T37" s="212"/>
    </row>
    <row r="38" spans="1:20">
      <c r="A38" s="211" t="s">
        <v>51</v>
      </c>
      <c r="B38" s="1338" t="s">
        <v>50</v>
      </c>
      <c r="C38" s="1338"/>
      <c r="D38" s="290">
        <v>0</v>
      </c>
      <c r="E38" s="290">
        <f>+I38+L38+O38+R38</f>
        <v>250</v>
      </c>
      <c r="F38" s="212"/>
      <c r="G38" s="212"/>
      <c r="H38" s="542"/>
      <c r="I38" s="212"/>
      <c r="J38" s="212"/>
      <c r="K38" s="212"/>
      <c r="L38" s="212">
        <v>250</v>
      </c>
      <c r="M38" s="212"/>
      <c r="N38" s="212"/>
      <c r="O38" s="212"/>
      <c r="P38" s="212"/>
      <c r="Q38" s="212"/>
      <c r="R38" s="212"/>
      <c r="S38" s="212"/>
      <c r="T38" s="212"/>
    </row>
    <row r="39" spans="1:20" s="294" customFormat="1">
      <c r="A39" s="291" t="s">
        <v>52</v>
      </c>
      <c r="B39" s="1337" t="s">
        <v>441</v>
      </c>
      <c r="C39" s="1337"/>
      <c r="D39" s="292">
        <f>SUM(D37:D38)</f>
        <v>250</v>
      </c>
      <c r="E39" s="292">
        <f t="shared" ref="E39:G39" si="11">SUM(E37:E38)</f>
        <v>250</v>
      </c>
      <c r="F39" s="292">
        <f t="shared" si="11"/>
        <v>0</v>
      </c>
      <c r="G39" s="292">
        <f t="shared" si="11"/>
        <v>0</v>
      </c>
      <c r="H39" s="542">
        <f t="shared" si="1"/>
        <v>1</v>
      </c>
      <c r="I39" s="292">
        <f t="shared" ref="I39:T39" si="12">+I38+I37</f>
        <v>0</v>
      </c>
      <c r="J39" s="292">
        <f t="shared" si="12"/>
        <v>0</v>
      </c>
      <c r="K39" s="292">
        <f t="shared" si="12"/>
        <v>0</v>
      </c>
      <c r="L39" s="292">
        <f t="shared" si="12"/>
        <v>250</v>
      </c>
      <c r="M39" s="292">
        <f t="shared" si="12"/>
        <v>0</v>
      </c>
      <c r="N39" s="292">
        <f t="shared" si="12"/>
        <v>0</v>
      </c>
      <c r="O39" s="292">
        <f t="shared" si="12"/>
        <v>0</v>
      </c>
      <c r="P39" s="292">
        <f t="shared" si="12"/>
        <v>0</v>
      </c>
      <c r="Q39" s="292">
        <f t="shared" si="12"/>
        <v>0</v>
      </c>
      <c r="R39" s="292">
        <f t="shared" si="12"/>
        <v>0</v>
      </c>
      <c r="S39" s="292">
        <f t="shared" si="12"/>
        <v>0</v>
      </c>
      <c r="T39" s="292">
        <f t="shared" si="12"/>
        <v>0</v>
      </c>
    </row>
    <row r="40" spans="1:20">
      <c r="A40" s="211" t="s">
        <v>54</v>
      </c>
      <c r="B40" s="1338" t="s">
        <v>53</v>
      </c>
      <c r="C40" s="1338"/>
      <c r="D40" s="290">
        <v>0</v>
      </c>
      <c r="E40" s="212">
        <f>+I40+L40+O40+R40</f>
        <v>0</v>
      </c>
      <c r="F40" s="212"/>
      <c r="G40" s="212"/>
      <c r="H40" s="54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</row>
    <row r="41" spans="1:20">
      <c r="A41" s="211" t="s">
        <v>56</v>
      </c>
      <c r="B41" s="1338" t="s">
        <v>55</v>
      </c>
      <c r="C41" s="1338"/>
      <c r="D41" s="290">
        <v>15242</v>
      </c>
      <c r="E41" s="290">
        <f t="shared" ref="E41:E44" si="13">+I41+L41+O41+R41</f>
        <v>14800</v>
      </c>
      <c r="F41" s="212"/>
      <c r="G41" s="212"/>
      <c r="H41" s="542">
        <f t="shared" si="1"/>
        <v>0.97100118094738219</v>
      </c>
      <c r="I41" s="212"/>
      <c r="J41" s="212"/>
      <c r="K41" s="212"/>
      <c r="L41" s="212"/>
      <c r="M41" s="212"/>
      <c r="N41" s="212"/>
      <c r="O41" s="212"/>
      <c r="P41" s="212"/>
      <c r="Q41" s="212"/>
      <c r="R41" s="212">
        <v>14800</v>
      </c>
      <c r="S41" s="212"/>
      <c r="T41" s="212"/>
    </row>
    <row r="42" spans="1:20">
      <c r="A42" s="211" t="s">
        <v>57</v>
      </c>
      <c r="B42" s="1338" t="s">
        <v>442</v>
      </c>
      <c r="C42" s="1338"/>
      <c r="D42" s="290">
        <v>0</v>
      </c>
      <c r="E42" s="290">
        <f t="shared" si="13"/>
        <v>0</v>
      </c>
      <c r="F42" s="212"/>
      <c r="G42" s="212"/>
      <c r="H42" s="54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</row>
    <row r="43" spans="1:20">
      <c r="A43" s="211" t="s">
        <v>59</v>
      </c>
      <c r="B43" s="1338" t="s">
        <v>58</v>
      </c>
      <c r="C43" s="1338"/>
      <c r="D43" s="290">
        <v>150</v>
      </c>
      <c r="E43" s="290">
        <f t="shared" si="13"/>
        <v>0</v>
      </c>
      <c r="F43" s="212"/>
      <c r="G43" s="212"/>
      <c r="H43" s="542"/>
      <c r="I43" s="212"/>
      <c r="J43" s="212"/>
      <c r="K43" s="212"/>
      <c r="L43" s="212">
        <v>0</v>
      </c>
      <c r="M43" s="212"/>
      <c r="N43" s="212"/>
      <c r="O43" s="212"/>
      <c r="P43" s="212"/>
      <c r="Q43" s="212"/>
      <c r="R43" s="212"/>
      <c r="S43" s="212"/>
      <c r="T43" s="212"/>
    </row>
    <row r="44" spans="1:20">
      <c r="A44" s="211" t="s">
        <v>60</v>
      </c>
      <c r="B44" s="1338" t="s">
        <v>166</v>
      </c>
      <c r="C44" s="1338"/>
      <c r="D44" s="290">
        <v>0</v>
      </c>
      <c r="E44" s="290">
        <f t="shared" si="13"/>
        <v>0</v>
      </c>
      <c r="F44" s="212"/>
      <c r="G44" s="212"/>
      <c r="H44" s="54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</row>
    <row r="45" spans="1:20" ht="25.5">
      <c r="A45" s="221" t="s">
        <v>60</v>
      </c>
      <c r="B45" s="222"/>
      <c r="C45" s="223" t="s">
        <v>61</v>
      </c>
      <c r="D45" s="290">
        <v>0</v>
      </c>
      <c r="E45" s="212"/>
      <c r="F45" s="212"/>
      <c r="G45" s="212"/>
      <c r="H45" s="54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</row>
    <row r="46" spans="1:20" ht="25.5">
      <c r="A46" s="221" t="s">
        <v>60</v>
      </c>
      <c r="B46" s="222"/>
      <c r="C46" s="223" t="s">
        <v>168</v>
      </c>
      <c r="D46" s="290">
        <v>0</v>
      </c>
      <c r="E46" s="212"/>
      <c r="F46" s="212"/>
      <c r="G46" s="212"/>
      <c r="H46" s="54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</row>
    <row r="47" spans="1:20">
      <c r="A47" s="211" t="s">
        <v>63</v>
      </c>
      <c r="B47" s="1338" t="s">
        <v>443</v>
      </c>
      <c r="C47" s="1338"/>
      <c r="D47" s="290">
        <v>200</v>
      </c>
      <c r="E47" s="212">
        <f>+I47+L47+O47+R47</f>
        <v>150</v>
      </c>
      <c r="F47" s="212"/>
      <c r="G47" s="212"/>
      <c r="H47" s="542">
        <f t="shared" si="1"/>
        <v>0.75</v>
      </c>
      <c r="I47" s="212">
        <v>150</v>
      </c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</row>
    <row r="48" spans="1:20">
      <c r="A48" s="211" t="s">
        <v>65</v>
      </c>
      <c r="B48" s="1338" t="s">
        <v>444</v>
      </c>
      <c r="C48" s="1338"/>
      <c r="D48" s="290">
        <v>460</v>
      </c>
      <c r="E48" s="290">
        <f>+I48+L48+O48+R48</f>
        <v>350</v>
      </c>
      <c r="F48" s="212"/>
      <c r="G48" s="212"/>
      <c r="H48" s="542">
        <f t="shared" si="1"/>
        <v>0.76086956521739135</v>
      </c>
      <c r="I48" s="212">
        <v>350</v>
      </c>
      <c r="J48" s="212"/>
      <c r="K48" s="212"/>
      <c r="L48" s="212">
        <v>0</v>
      </c>
      <c r="M48" s="212"/>
      <c r="N48" s="212"/>
      <c r="O48" s="212"/>
      <c r="P48" s="212"/>
      <c r="Q48" s="212"/>
      <c r="R48" s="212"/>
      <c r="S48" s="212"/>
      <c r="T48" s="212"/>
    </row>
    <row r="49" spans="1:20" s="294" customFormat="1">
      <c r="A49" s="291" t="s">
        <v>66</v>
      </c>
      <c r="B49" s="1337" t="s">
        <v>445</v>
      </c>
      <c r="C49" s="1337"/>
      <c r="D49" s="292">
        <f>SUM(D40:D48)</f>
        <v>16052</v>
      </c>
      <c r="E49" s="292">
        <f t="shared" ref="E49:G49" si="14">SUM(E40:E48)</f>
        <v>15300</v>
      </c>
      <c r="F49" s="292">
        <f t="shared" si="14"/>
        <v>0</v>
      </c>
      <c r="G49" s="292">
        <f t="shared" si="14"/>
        <v>0</v>
      </c>
      <c r="H49" s="542">
        <f t="shared" si="1"/>
        <v>0.95315225517069524</v>
      </c>
      <c r="I49" s="292">
        <f t="shared" ref="I49:T49" si="15">SUM(I40:I48)</f>
        <v>500</v>
      </c>
      <c r="J49" s="292">
        <f t="shared" si="15"/>
        <v>0</v>
      </c>
      <c r="K49" s="292">
        <f t="shared" si="15"/>
        <v>0</v>
      </c>
      <c r="L49" s="292">
        <f t="shared" si="15"/>
        <v>0</v>
      </c>
      <c r="M49" s="292">
        <f t="shared" si="15"/>
        <v>0</v>
      </c>
      <c r="N49" s="292">
        <f t="shared" si="15"/>
        <v>0</v>
      </c>
      <c r="O49" s="292">
        <f t="shared" si="15"/>
        <v>0</v>
      </c>
      <c r="P49" s="292">
        <f t="shared" si="15"/>
        <v>0</v>
      </c>
      <c r="Q49" s="292">
        <f t="shared" si="15"/>
        <v>0</v>
      </c>
      <c r="R49" s="292">
        <f t="shared" si="15"/>
        <v>14800</v>
      </c>
      <c r="S49" s="292">
        <f t="shared" si="15"/>
        <v>0</v>
      </c>
      <c r="T49" s="292">
        <f t="shared" si="15"/>
        <v>0</v>
      </c>
    </row>
    <row r="50" spans="1:20">
      <c r="A50" s="211" t="s">
        <v>68</v>
      </c>
      <c r="B50" s="1338" t="s">
        <v>67</v>
      </c>
      <c r="C50" s="1338"/>
      <c r="D50" s="290">
        <v>50</v>
      </c>
      <c r="E50" s="212">
        <f>I50</f>
        <v>60</v>
      </c>
      <c r="F50" s="212"/>
      <c r="G50" s="212"/>
      <c r="H50" s="542">
        <f t="shared" si="1"/>
        <v>1.2</v>
      </c>
      <c r="I50" s="212">
        <v>60</v>
      </c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</row>
    <row r="51" spans="1:20">
      <c r="A51" s="211" t="s">
        <v>70</v>
      </c>
      <c r="B51" s="1338" t="s">
        <v>69</v>
      </c>
      <c r="C51" s="1338"/>
      <c r="D51" s="290">
        <v>0</v>
      </c>
      <c r="E51" s="212"/>
      <c r="F51" s="212"/>
      <c r="G51" s="212"/>
      <c r="H51" s="54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</row>
    <row r="52" spans="1:20" s="293" customFormat="1">
      <c r="A52" s="291" t="s">
        <v>71</v>
      </c>
      <c r="B52" s="1337" t="s">
        <v>155</v>
      </c>
      <c r="C52" s="1337"/>
      <c r="D52" s="292">
        <f>SUM(D50:D51)</f>
        <v>50</v>
      </c>
      <c r="E52" s="292">
        <f>SUM(E50:E51)</f>
        <v>60</v>
      </c>
      <c r="F52" s="292">
        <f t="shared" ref="F52:T52" si="16">+F51+F50</f>
        <v>0</v>
      </c>
      <c r="G52" s="292">
        <f t="shared" si="16"/>
        <v>0</v>
      </c>
      <c r="H52" s="542">
        <f t="shared" si="1"/>
        <v>1.2</v>
      </c>
      <c r="I52" s="292">
        <f t="shared" si="16"/>
        <v>60</v>
      </c>
      <c r="J52" s="292">
        <f t="shared" si="16"/>
        <v>0</v>
      </c>
      <c r="K52" s="292">
        <f t="shared" si="16"/>
        <v>0</v>
      </c>
      <c r="L52" s="292">
        <f t="shared" si="16"/>
        <v>0</v>
      </c>
      <c r="M52" s="292">
        <f t="shared" si="16"/>
        <v>0</v>
      </c>
      <c r="N52" s="292">
        <f t="shared" si="16"/>
        <v>0</v>
      </c>
      <c r="O52" s="292">
        <f t="shared" si="16"/>
        <v>0</v>
      </c>
      <c r="P52" s="292">
        <f t="shared" si="16"/>
        <v>0</v>
      </c>
      <c r="Q52" s="292">
        <f t="shared" si="16"/>
        <v>0</v>
      </c>
      <c r="R52" s="292">
        <f t="shared" si="16"/>
        <v>0</v>
      </c>
      <c r="S52" s="292">
        <f t="shared" si="16"/>
        <v>0</v>
      </c>
      <c r="T52" s="292">
        <f t="shared" si="16"/>
        <v>0</v>
      </c>
    </row>
    <row r="53" spans="1:20">
      <c r="A53" s="211" t="s">
        <v>73</v>
      </c>
      <c r="B53" s="1338" t="s">
        <v>72</v>
      </c>
      <c r="C53" s="1338"/>
      <c r="D53" s="290">
        <v>4625</v>
      </c>
      <c r="E53" s="212">
        <f>+I53+L53+O53+R53</f>
        <v>4328</v>
      </c>
      <c r="F53" s="212"/>
      <c r="G53" s="212"/>
      <c r="H53" s="542">
        <f t="shared" si="1"/>
        <v>0.9357837837837838</v>
      </c>
      <c r="I53" s="212">
        <v>264</v>
      </c>
      <c r="J53" s="212"/>
      <c r="K53" s="212"/>
      <c r="L53" s="212">
        <v>68</v>
      </c>
      <c r="M53" s="212"/>
      <c r="N53" s="212"/>
      <c r="O53" s="212"/>
      <c r="P53" s="212"/>
      <c r="Q53" s="212"/>
      <c r="R53" s="212">
        <v>3996</v>
      </c>
      <c r="S53" s="212"/>
      <c r="T53" s="212"/>
    </row>
    <row r="54" spans="1:20">
      <c r="A54" s="211" t="s">
        <v>75</v>
      </c>
      <c r="B54" s="1338" t="s">
        <v>446</v>
      </c>
      <c r="C54" s="1338"/>
      <c r="D54" s="290">
        <v>0</v>
      </c>
      <c r="E54" s="290">
        <f t="shared" ref="E54:E57" si="17">+I54+L54+O54+R54</f>
        <v>0</v>
      </c>
      <c r="F54" s="212"/>
      <c r="G54" s="212"/>
      <c r="H54" s="54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</row>
    <row r="55" spans="1:20">
      <c r="A55" s="211" t="s">
        <v>76</v>
      </c>
      <c r="B55" s="1338" t="s">
        <v>447</v>
      </c>
      <c r="C55" s="1338"/>
      <c r="D55" s="290">
        <v>0</v>
      </c>
      <c r="E55" s="290">
        <f t="shared" si="17"/>
        <v>0</v>
      </c>
      <c r="F55" s="212"/>
      <c r="G55" s="212"/>
      <c r="H55" s="54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</row>
    <row r="56" spans="1:20">
      <c r="A56" s="211" t="s">
        <v>77</v>
      </c>
      <c r="B56" s="1338" t="s">
        <v>448</v>
      </c>
      <c r="C56" s="1338"/>
      <c r="D56" s="290">
        <v>0</v>
      </c>
      <c r="E56" s="290">
        <f t="shared" si="17"/>
        <v>0</v>
      </c>
      <c r="F56" s="212"/>
      <c r="G56" s="212"/>
      <c r="H56" s="54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</row>
    <row r="57" spans="1:20">
      <c r="A57" s="211" t="s">
        <v>79</v>
      </c>
      <c r="B57" s="1338" t="s">
        <v>78</v>
      </c>
      <c r="C57" s="1338"/>
      <c r="D57" s="290">
        <v>0</v>
      </c>
      <c r="E57" s="290">
        <f t="shared" si="17"/>
        <v>0</v>
      </c>
      <c r="F57" s="212"/>
      <c r="G57" s="212"/>
      <c r="H57" s="54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</row>
    <row r="58" spans="1:20" s="293" customFormat="1">
      <c r="A58" s="291" t="s">
        <v>80</v>
      </c>
      <c r="B58" s="1337" t="s">
        <v>152</v>
      </c>
      <c r="C58" s="1337"/>
      <c r="D58" s="292">
        <f>SUM(D53:D57)</f>
        <v>4625</v>
      </c>
      <c r="E58" s="292">
        <f>SUM(E53:E57)</f>
        <v>4328</v>
      </c>
      <c r="F58" s="292">
        <f t="shared" ref="F58:T58" si="18">SUM(F53:F57)</f>
        <v>0</v>
      </c>
      <c r="G58" s="292">
        <f t="shared" si="18"/>
        <v>0</v>
      </c>
      <c r="H58" s="542">
        <f t="shared" si="1"/>
        <v>0.9357837837837838</v>
      </c>
      <c r="I58" s="292">
        <f t="shared" si="18"/>
        <v>264</v>
      </c>
      <c r="J58" s="292">
        <f t="shared" si="18"/>
        <v>0</v>
      </c>
      <c r="K58" s="292">
        <f t="shared" si="18"/>
        <v>0</v>
      </c>
      <c r="L58" s="292">
        <f t="shared" si="18"/>
        <v>68</v>
      </c>
      <c r="M58" s="292">
        <f t="shared" si="18"/>
        <v>0</v>
      </c>
      <c r="N58" s="292">
        <f t="shared" si="18"/>
        <v>0</v>
      </c>
      <c r="O58" s="292">
        <f t="shared" si="18"/>
        <v>0</v>
      </c>
      <c r="P58" s="292">
        <f t="shared" si="18"/>
        <v>0</v>
      </c>
      <c r="Q58" s="292">
        <f t="shared" si="18"/>
        <v>0</v>
      </c>
      <c r="R58" s="292">
        <f t="shared" si="18"/>
        <v>3996</v>
      </c>
      <c r="S58" s="292">
        <f t="shared" si="18"/>
        <v>0</v>
      </c>
      <c r="T58" s="292">
        <f t="shared" si="18"/>
        <v>0</v>
      </c>
    </row>
    <row r="59" spans="1:20">
      <c r="A59" s="213" t="s">
        <v>81</v>
      </c>
      <c r="B59" s="1337" t="s">
        <v>347</v>
      </c>
      <c r="C59" s="1337"/>
      <c r="D59" s="292">
        <f>+D58+D52+D49+D39+D36</f>
        <v>22852</v>
      </c>
      <c r="E59" s="292">
        <f t="shared" ref="E59:G59" si="19">+E58+E52+E49+E39+E36</f>
        <v>21263</v>
      </c>
      <c r="F59" s="292">
        <f t="shared" si="19"/>
        <v>0</v>
      </c>
      <c r="G59" s="292">
        <f t="shared" si="19"/>
        <v>0</v>
      </c>
      <c r="H59" s="542">
        <f t="shared" si="1"/>
        <v>0.93046560476107121</v>
      </c>
      <c r="I59" s="214">
        <f t="shared" ref="I59:T59" si="20">+I58+I52+I49+I39+I36</f>
        <v>2149</v>
      </c>
      <c r="J59" s="214">
        <f t="shared" si="20"/>
        <v>0</v>
      </c>
      <c r="K59" s="214">
        <f t="shared" si="20"/>
        <v>0</v>
      </c>
      <c r="L59" s="214">
        <f t="shared" si="20"/>
        <v>318</v>
      </c>
      <c r="M59" s="214">
        <f t="shared" si="20"/>
        <v>0</v>
      </c>
      <c r="N59" s="214">
        <f t="shared" si="20"/>
        <v>0</v>
      </c>
      <c r="O59" s="214">
        <f t="shared" si="20"/>
        <v>0</v>
      </c>
      <c r="P59" s="214">
        <f t="shared" si="20"/>
        <v>0</v>
      </c>
      <c r="Q59" s="214">
        <f t="shared" si="20"/>
        <v>0</v>
      </c>
      <c r="R59" s="214">
        <f t="shared" si="20"/>
        <v>18796</v>
      </c>
      <c r="S59" s="214">
        <f t="shared" si="20"/>
        <v>0</v>
      </c>
      <c r="T59" s="214">
        <f t="shared" si="20"/>
        <v>0</v>
      </c>
    </row>
    <row r="60" spans="1:20">
      <c r="A60" s="216"/>
      <c r="B60" s="1339"/>
      <c r="C60" s="1339"/>
      <c r="D60" s="218"/>
      <c r="E60" s="218"/>
      <c r="F60" s="218"/>
      <c r="G60" s="219"/>
      <c r="H60" s="542"/>
      <c r="I60" s="220"/>
      <c r="J60" s="218"/>
      <c r="K60" s="219"/>
      <c r="L60" s="220"/>
      <c r="M60" s="218"/>
      <c r="N60" s="219"/>
      <c r="O60" s="220"/>
      <c r="P60" s="218"/>
      <c r="Q60" s="219"/>
      <c r="R60" s="220"/>
      <c r="S60" s="218"/>
      <c r="T60" s="219"/>
    </row>
    <row r="61" spans="1:20">
      <c r="A61" s="211" t="s">
        <v>107</v>
      </c>
      <c r="B61" s="1338" t="s">
        <v>164</v>
      </c>
      <c r="C61" s="1338"/>
      <c r="D61" s="290">
        <v>11115</v>
      </c>
      <c r="E61" s="212">
        <f>+I61+L61+O61+R61</f>
        <v>13274</v>
      </c>
      <c r="F61" s="212"/>
      <c r="G61" s="212"/>
      <c r="H61" s="542">
        <f t="shared" si="1"/>
        <v>1.1942420152946469</v>
      </c>
      <c r="I61" s="212"/>
      <c r="J61" s="212"/>
      <c r="K61" s="212"/>
      <c r="L61" s="212">
        <v>13274</v>
      </c>
      <c r="M61" s="212"/>
      <c r="N61" s="212"/>
      <c r="O61" s="212"/>
      <c r="P61" s="212"/>
      <c r="Q61" s="212"/>
      <c r="R61" s="212"/>
      <c r="S61" s="212"/>
      <c r="T61" s="212"/>
    </row>
    <row r="62" spans="1:20" ht="25.5" customHeight="1">
      <c r="A62" s="232" t="s">
        <v>107</v>
      </c>
      <c r="B62" s="222"/>
      <c r="C62" s="233" t="s">
        <v>104</v>
      </c>
      <c r="D62" s="290">
        <v>11115</v>
      </c>
      <c r="E62" s="290">
        <f>+I62+L62+O62+R62</f>
        <v>13274</v>
      </c>
      <c r="F62" s="212"/>
      <c r="G62" s="212"/>
      <c r="H62" s="542">
        <f t="shared" si="1"/>
        <v>1.1942420152946469</v>
      </c>
      <c r="I62" s="212"/>
      <c r="J62" s="212"/>
      <c r="K62" s="212"/>
      <c r="L62" s="212">
        <v>13274</v>
      </c>
      <c r="M62" s="212"/>
      <c r="N62" s="212"/>
      <c r="O62" s="212"/>
      <c r="P62" s="212"/>
      <c r="Q62" s="212"/>
      <c r="R62" s="212"/>
      <c r="S62" s="212"/>
      <c r="T62" s="212"/>
    </row>
    <row r="63" spans="1:20">
      <c r="A63" s="213" t="s">
        <v>108</v>
      </c>
      <c r="B63" s="1337" t="s">
        <v>163</v>
      </c>
      <c r="C63" s="1337"/>
      <c r="D63" s="292">
        <v>11115</v>
      </c>
      <c r="E63" s="214">
        <f>+E61</f>
        <v>13274</v>
      </c>
      <c r="F63" s="214">
        <f t="shared" ref="F63:T63" si="21">+F61</f>
        <v>0</v>
      </c>
      <c r="G63" s="214">
        <f t="shared" si="21"/>
        <v>0</v>
      </c>
      <c r="H63" s="542">
        <f t="shared" si="1"/>
        <v>1.1942420152946469</v>
      </c>
      <c r="I63" s="214">
        <f t="shared" si="21"/>
        <v>0</v>
      </c>
      <c r="J63" s="214">
        <f t="shared" si="21"/>
        <v>0</v>
      </c>
      <c r="K63" s="214">
        <f t="shared" si="21"/>
        <v>0</v>
      </c>
      <c r="L63" s="214">
        <f t="shared" si="21"/>
        <v>13274</v>
      </c>
      <c r="M63" s="214">
        <f t="shared" si="21"/>
        <v>0</v>
      </c>
      <c r="N63" s="214">
        <f t="shared" si="21"/>
        <v>0</v>
      </c>
      <c r="O63" s="214">
        <f t="shared" si="21"/>
        <v>0</v>
      </c>
      <c r="P63" s="214">
        <f t="shared" si="21"/>
        <v>0</v>
      </c>
      <c r="Q63" s="214">
        <f t="shared" si="21"/>
        <v>0</v>
      </c>
      <c r="R63" s="214">
        <f t="shared" si="21"/>
        <v>0</v>
      </c>
      <c r="S63" s="214">
        <f t="shared" si="21"/>
        <v>0</v>
      </c>
      <c r="T63" s="214">
        <f t="shared" si="21"/>
        <v>0</v>
      </c>
    </row>
    <row r="64" spans="1:20" ht="8.25" customHeight="1">
      <c r="A64" s="234"/>
      <c r="B64" s="235"/>
      <c r="C64" s="235"/>
      <c r="D64" s="236"/>
      <c r="E64" s="236"/>
      <c r="F64" s="236"/>
      <c r="G64" s="236"/>
      <c r="H64" s="551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</row>
    <row r="65" spans="1:20" ht="11.25" customHeight="1">
      <c r="A65" s="237"/>
      <c r="B65" s="238"/>
      <c r="C65" s="238"/>
      <c r="D65" s="231"/>
      <c r="E65" s="231"/>
      <c r="F65" s="231"/>
      <c r="G65" s="231"/>
      <c r="H65" s="552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</row>
    <row r="66" spans="1:20">
      <c r="A66" s="211" t="s">
        <v>110</v>
      </c>
      <c r="B66" s="1338" t="s">
        <v>109</v>
      </c>
      <c r="C66" s="1338"/>
      <c r="D66" s="290">
        <v>0</v>
      </c>
      <c r="E66" s="212">
        <f>+I66+L66+O66+R66</f>
        <v>0</v>
      </c>
      <c r="F66" s="212"/>
      <c r="G66" s="212"/>
      <c r="H66" s="54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</row>
    <row r="67" spans="1:20">
      <c r="A67" s="211" t="s">
        <v>111</v>
      </c>
      <c r="B67" s="1338" t="s">
        <v>449</v>
      </c>
      <c r="C67" s="1338"/>
      <c r="D67" s="290">
        <v>0</v>
      </c>
      <c r="E67" s="290">
        <f t="shared" ref="E67:E73" si="22">+I67+L67+O67+R67</f>
        <v>0</v>
      </c>
      <c r="F67" s="212"/>
      <c r="G67" s="212"/>
      <c r="H67" s="54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</row>
    <row r="68" spans="1:20" ht="25.5">
      <c r="A68" s="221" t="s">
        <v>111</v>
      </c>
      <c r="B68" s="222"/>
      <c r="C68" s="233" t="s">
        <v>112</v>
      </c>
      <c r="D68" s="290">
        <v>0</v>
      </c>
      <c r="E68" s="290">
        <f t="shared" si="22"/>
        <v>0</v>
      </c>
      <c r="F68" s="212"/>
      <c r="G68" s="212"/>
      <c r="H68" s="54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</row>
    <row r="69" spans="1:20">
      <c r="A69" s="211" t="s">
        <v>114</v>
      </c>
      <c r="B69" s="1338" t="s">
        <v>113</v>
      </c>
      <c r="C69" s="1338"/>
      <c r="D69" s="290">
        <v>0</v>
      </c>
      <c r="E69" s="290">
        <f t="shared" si="22"/>
        <v>0</v>
      </c>
      <c r="F69" s="212"/>
      <c r="G69" s="212"/>
      <c r="H69" s="54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</row>
    <row r="70" spans="1:20">
      <c r="A70" s="211" t="s">
        <v>116</v>
      </c>
      <c r="B70" s="1338" t="s">
        <v>115</v>
      </c>
      <c r="C70" s="1338"/>
      <c r="D70" s="290">
        <v>0</v>
      </c>
      <c r="E70" s="290">
        <f t="shared" si="22"/>
        <v>500</v>
      </c>
      <c r="F70" s="212"/>
      <c r="G70" s="212"/>
      <c r="H70" s="542"/>
      <c r="I70" s="212">
        <v>500</v>
      </c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</row>
    <row r="71" spans="1:20">
      <c r="A71" s="211" t="s">
        <v>118</v>
      </c>
      <c r="B71" s="1338" t="s">
        <v>117</v>
      </c>
      <c r="C71" s="1338"/>
      <c r="D71" s="290">
        <v>0</v>
      </c>
      <c r="E71" s="290">
        <f t="shared" si="22"/>
        <v>0</v>
      </c>
      <c r="F71" s="212"/>
      <c r="G71" s="212"/>
      <c r="H71" s="54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</row>
    <row r="72" spans="1:20">
      <c r="A72" s="211" t="s">
        <v>120</v>
      </c>
      <c r="B72" s="1338" t="s">
        <v>119</v>
      </c>
      <c r="C72" s="1338"/>
      <c r="D72" s="290">
        <v>0</v>
      </c>
      <c r="E72" s="290">
        <f t="shared" si="22"/>
        <v>0</v>
      </c>
      <c r="F72" s="212"/>
      <c r="G72" s="212"/>
      <c r="H72" s="54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</row>
    <row r="73" spans="1:20">
      <c r="A73" s="211" t="s">
        <v>122</v>
      </c>
      <c r="B73" s="1338" t="s">
        <v>121</v>
      </c>
      <c r="C73" s="1338"/>
      <c r="D73" s="290">
        <v>0</v>
      </c>
      <c r="E73" s="290">
        <f t="shared" si="22"/>
        <v>0</v>
      </c>
      <c r="F73" s="212"/>
      <c r="G73" s="212"/>
      <c r="H73" s="54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</row>
    <row r="74" spans="1:20">
      <c r="A74" s="213" t="s">
        <v>123</v>
      </c>
      <c r="B74" s="1337" t="s">
        <v>161</v>
      </c>
      <c r="C74" s="1337"/>
      <c r="D74" s="292">
        <f>SUM(D66:D73)</f>
        <v>0</v>
      </c>
      <c r="E74" s="292">
        <f t="shared" ref="E74:G74" si="23">SUM(E66:E73)</f>
        <v>500</v>
      </c>
      <c r="F74" s="292">
        <f t="shared" si="23"/>
        <v>0</v>
      </c>
      <c r="G74" s="292">
        <f t="shared" si="23"/>
        <v>0</v>
      </c>
      <c r="H74" s="542"/>
      <c r="I74" s="214">
        <f t="shared" ref="I74:T74" si="24">(((((+I73+I72)+I71)+I70)+I69)+I67)+I66</f>
        <v>500</v>
      </c>
      <c r="J74" s="214">
        <f t="shared" si="24"/>
        <v>0</v>
      </c>
      <c r="K74" s="214">
        <f t="shared" si="24"/>
        <v>0</v>
      </c>
      <c r="L74" s="214">
        <f t="shared" si="24"/>
        <v>0</v>
      </c>
      <c r="M74" s="214">
        <f t="shared" si="24"/>
        <v>0</v>
      </c>
      <c r="N74" s="214">
        <f t="shared" si="24"/>
        <v>0</v>
      </c>
      <c r="O74" s="214">
        <f t="shared" si="24"/>
        <v>0</v>
      </c>
      <c r="P74" s="214">
        <f t="shared" si="24"/>
        <v>0</v>
      </c>
      <c r="Q74" s="214">
        <f t="shared" si="24"/>
        <v>0</v>
      </c>
      <c r="R74" s="214">
        <f t="shared" si="24"/>
        <v>0</v>
      </c>
      <c r="S74" s="214">
        <f t="shared" si="24"/>
        <v>0</v>
      </c>
      <c r="T74" s="214">
        <f t="shared" si="24"/>
        <v>0</v>
      </c>
    </row>
    <row r="75" spans="1:20">
      <c r="A75" s="216"/>
      <c r="B75" s="217"/>
      <c r="C75" s="217"/>
      <c r="D75" s="218"/>
      <c r="E75" s="218"/>
      <c r="F75" s="218"/>
      <c r="G75" s="219"/>
      <c r="H75" s="542"/>
      <c r="I75" s="220"/>
      <c r="J75" s="218"/>
      <c r="K75" s="219"/>
      <c r="L75" s="220"/>
      <c r="M75" s="218"/>
      <c r="N75" s="219"/>
      <c r="O75" s="220"/>
      <c r="P75" s="218"/>
      <c r="Q75" s="219"/>
      <c r="R75" s="220"/>
      <c r="S75" s="218"/>
      <c r="T75" s="219"/>
    </row>
    <row r="76" spans="1:20" hidden="1">
      <c r="A76" s="211" t="s">
        <v>125</v>
      </c>
      <c r="B76" s="1338" t="s">
        <v>124</v>
      </c>
      <c r="C76" s="1338"/>
      <c r="D76" s="290">
        <v>0</v>
      </c>
      <c r="E76" s="212">
        <f>+I76+L76+O76+R76</f>
        <v>0</v>
      </c>
      <c r="F76" s="212"/>
      <c r="G76" s="212"/>
      <c r="H76" s="54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</row>
    <row r="77" spans="1:20" hidden="1">
      <c r="A77" s="211" t="s">
        <v>127</v>
      </c>
      <c r="B77" s="1338" t="s">
        <v>126</v>
      </c>
      <c r="C77" s="1338"/>
      <c r="D77" s="290">
        <v>0</v>
      </c>
      <c r="E77" s="290">
        <f t="shared" ref="E77:E79" si="25">+I77+L77+O77+R77</f>
        <v>0</v>
      </c>
      <c r="F77" s="212"/>
      <c r="G77" s="212"/>
      <c r="H77" s="54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</row>
    <row r="78" spans="1:20" hidden="1">
      <c r="A78" s="211" t="s">
        <v>129</v>
      </c>
      <c r="B78" s="1338" t="s">
        <v>450</v>
      </c>
      <c r="C78" s="1338"/>
      <c r="D78" s="290">
        <v>0</v>
      </c>
      <c r="E78" s="290">
        <f t="shared" si="25"/>
        <v>0</v>
      </c>
      <c r="F78" s="212"/>
      <c r="G78" s="212"/>
      <c r="H78" s="54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</row>
    <row r="79" spans="1:20" hidden="1">
      <c r="A79" s="211" t="s">
        <v>131</v>
      </c>
      <c r="B79" s="1338" t="s">
        <v>130</v>
      </c>
      <c r="C79" s="1338"/>
      <c r="D79" s="290">
        <v>0</v>
      </c>
      <c r="E79" s="290">
        <f t="shared" si="25"/>
        <v>0</v>
      </c>
      <c r="F79" s="212"/>
      <c r="G79" s="212"/>
      <c r="H79" s="54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</row>
    <row r="80" spans="1:20">
      <c r="A80" s="213" t="s">
        <v>132</v>
      </c>
      <c r="B80" s="1337" t="s">
        <v>317</v>
      </c>
      <c r="C80" s="1337"/>
      <c r="D80" s="292">
        <v>0</v>
      </c>
      <c r="E80" s="214">
        <f t="shared" ref="E80:T80" si="26">SUM(E76:E79)</f>
        <v>0</v>
      </c>
      <c r="F80" s="214">
        <f t="shared" si="26"/>
        <v>0</v>
      </c>
      <c r="G80" s="214">
        <f t="shared" si="26"/>
        <v>0</v>
      </c>
      <c r="H80" s="542"/>
      <c r="I80" s="214">
        <f t="shared" si="26"/>
        <v>0</v>
      </c>
      <c r="J80" s="214">
        <f t="shared" si="26"/>
        <v>0</v>
      </c>
      <c r="K80" s="214">
        <f t="shared" si="26"/>
        <v>0</v>
      </c>
      <c r="L80" s="214">
        <f t="shared" si="26"/>
        <v>0</v>
      </c>
      <c r="M80" s="214">
        <f t="shared" si="26"/>
        <v>0</v>
      </c>
      <c r="N80" s="214">
        <f t="shared" si="26"/>
        <v>0</v>
      </c>
      <c r="O80" s="214">
        <f t="shared" si="26"/>
        <v>0</v>
      </c>
      <c r="P80" s="214">
        <f t="shared" si="26"/>
        <v>0</v>
      </c>
      <c r="Q80" s="214">
        <f t="shared" si="26"/>
        <v>0</v>
      </c>
      <c r="R80" s="214">
        <f t="shared" si="26"/>
        <v>0</v>
      </c>
      <c r="S80" s="214">
        <f t="shared" si="26"/>
        <v>0</v>
      </c>
      <c r="T80" s="214">
        <f t="shared" si="26"/>
        <v>0</v>
      </c>
    </row>
    <row r="81" spans="1:20">
      <c r="A81" s="216"/>
      <c r="B81" s="239"/>
      <c r="C81" s="239"/>
      <c r="D81" s="218"/>
      <c r="E81" s="218"/>
      <c r="F81" s="218"/>
      <c r="G81" s="219"/>
      <c r="H81" s="542"/>
      <c r="I81" s="220"/>
      <c r="J81" s="218"/>
      <c r="K81" s="219"/>
      <c r="L81" s="220"/>
      <c r="M81" s="218"/>
      <c r="N81" s="219"/>
      <c r="O81" s="220"/>
      <c r="P81" s="218"/>
      <c r="Q81" s="219"/>
      <c r="R81" s="220"/>
      <c r="S81" s="218"/>
      <c r="T81" s="219"/>
    </row>
    <row r="82" spans="1:20">
      <c r="A82" s="213" t="s">
        <v>134</v>
      </c>
      <c r="B82" s="1337" t="s">
        <v>158</v>
      </c>
      <c r="C82" s="1337"/>
      <c r="D82" s="290"/>
      <c r="E82" s="212"/>
      <c r="F82" s="212"/>
      <c r="G82" s="212"/>
      <c r="H82" s="54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</row>
    <row r="83" spans="1:20" ht="15.75" customHeight="1" thickBot="1">
      <c r="A83" s="544"/>
      <c r="B83" s="235"/>
      <c r="C83" s="235"/>
      <c r="D83" s="227"/>
      <c r="E83" s="227"/>
      <c r="F83" s="227"/>
      <c r="G83" s="545"/>
      <c r="H83" s="546"/>
      <c r="I83" s="547"/>
      <c r="J83" s="227"/>
      <c r="K83" s="545"/>
      <c r="L83" s="547"/>
      <c r="M83" s="227"/>
      <c r="N83" s="545"/>
      <c r="O83" s="547"/>
      <c r="P83" s="227"/>
      <c r="Q83" s="545"/>
      <c r="R83" s="547"/>
      <c r="S83" s="227"/>
      <c r="T83" s="545"/>
    </row>
    <row r="84" spans="1:20" s="824" customFormat="1" ht="40.5" customHeight="1" thickBot="1">
      <c r="A84" s="823" t="s">
        <v>135</v>
      </c>
      <c r="B84" s="1341" t="s">
        <v>157</v>
      </c>
      <c r="C84" s="1342"/>
      <c r="D84" s="826">
        <f>+D82+D80+D74+D63+D59+D26+D24</f>
        <v>172110</v>
      </c>
      <c r="E84" s="826">
        <f t="shared" ref="E84:G84" si="27">+E82+E80+E74+E63+E59+E26+E24</f>
        <v>167696</v>
      </c>
      <c r="F84" s="826">
        <f t="shared" si="27"/>
        <v>0</v>
      </c>
      <c r="G84" s="826">
        <f t="shared" si="27"/>
        <v>0</v>
      </c>
      <c r="H84" s="825">
        <f t="shared" ref="H84" si="28">+E84/D84</f>
        <v>0.97435361106269247</v>
      </c>
      <c r="I84" s="826">
        <f t="shared" ref="I84:T84" si="29">+I82+I80+I74+I63+I59+I26+I24</f>
        <v>2649</v>
      </c>
      <c r="J84" s="826">
        <f t="shared" si="29"/>
        <v>0</v>
      </c>
      <c r="K84" s="826">
        <f t="shared" si="29"/>
        <v>0</v>
      </c>
      <c r="L84" s="826">
        <f t="shared" si="29"/>
        <v>143811</v>
      </c>
      <c r="M84" s="826">
        <f t="shared" si="29"/>
        <v>0</v>
      </c>
      <c r="N84" s="826">
        <f t="shared" si="29"/>
        <v>0</v>
      </c>
      <c r="O84" s="826">
        <f t="shared" si="29"/>
        <v>2440</v>
      </c>
      <c r="P84" s="826">
        <f t="shared" si="29"/>
        <v>0</v>
      </c>
      <c r="Q84" s="826">
        <f t="shared" si="29"/>
        <v>0</v>
      </c>
      <c r="R84" s="826">
        <f t="shared" si="29"/>
        <v>18796</v>
      </c>
      <c r="S84" s="826">
        <f t="shared" si="29"/>
        <v>0</v>
      </c>
      <c r="T84" s="827">
        <f t="shared" si="29"/>
        <v>0</v>
      </c>
    </row>
  </sheetData>
  <mergeCells count="78">
    <mergeCell ref="B14:C14"/>
    <mergeCell ref="B84:C84"/>
    <mergeCell ref="B44:C44"/>
    <mergeCell ref="B61:C61"/>
    <mergeCell ref="B63:C63"/>
    <mergeCell ref="B66:C66"/>
    <mergeCell ref="B73:C73"/>
    <mergeCell ref="B57:C57"/>
    <mergeCell ref="B47:C47"/>
    <mergeCell ref="B48:C48"/>
    <mergeCell ref="B49:C49"/>
    <mergeCell ref="B50:C50"/>
    <mergeCell ref="B51:C51"/>
    <mergeCell ref="B52:C52"/>
    <mergeCell ref="B53:C53"/>
    <mergeCell ref="B54:C54"/>
    <mergeCell ref="B13:C13"/>
    <mergeCell ref="A2:A4"/>
    <mergeCell ref="B2:C4"/>
    <mergeCell ref="B5:C5"/>
    <mergeCell ref="B6:C6"/>
    <mergeCell ref="B7:C7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38:C38"/>
    <mergeCell ref="B20:C20"/>
    <mergeCell ref="B21:C21"/>
    <mergeCell ref="B22:C22"/>
    <mergeCell ref="B23:C23"/>
    <mergeCell ref="B24:C24"/>
    <mergeCell ref="B33:C33"/>
    <mergeCell ref="B34:C34"/>
    <mergeCell ref="B35:C35"/>
    <mergeCell ref="B26:C26"/>
    <mergeCell ref="B58:C58"/>
    <mergeCell ref="B67:C67"/>
    <mergeCell ref="B69:C69"/>
    <mergeCell ref="B39:C39"/>
    <mergeCell ref="B40:C40"/>
    <mergeCell ref="B41:C41"/>
    <mergeCell ref="B42:C42"/>
    <mergeCell ref="B56:C56"/>
    <mergeCell ref="B43:C43"/>
    <mergeCell ref="B55:C55"/>
    <mergeCell ref="D2:D4"/>
    <mergeCell ref="H2:H4"/>
    <mergeCell ref="B80:C80"/>
    <mergeCell ref="B82:C82"/>
    <mergeCell ref="B71:C71"/>
    <mergeCell ref="B72:C72"/>
    <mergeCell ref="B74:C74"/>
    <mergeCell ref="B76:C76"/>
    <mergeCell ref="B77:C77"/>
    <mergeCell ref="B79:C79"/>
    <mergeCell ref="B78:C78"/>
    <mergeCell ref="B36:C36"/>
    <mergeCell ref="B37:C37"/>
    <mergeCell ref="B70:C70"/>
    <mergeCell ref="B60:C60"/>
    <mergeCell ref="B59:C59"/>
    <mergeCell ref="E2:G3"/>
    <mergeCell ref="I3:K3"/>
    <mergeCell ref="L3:N3"/>
    <mergeCell ref="O3:Q3"/>
    <mergeCell ref="R3:T3"/>
    <mergeCell ref="R1:T1"/>
    <mergeCell ref="I2:K2"/>
    <mergeCell ref="O2:Q2"/>
    <mergeCell ref="R2:T2"/>
    <mergeCell ref="L2:N2"/>
  </mergeCells>
  <pageMargins left="0.31496062992125984" right="0.11811023622047245" top="0.74803149606299213" bottom="0.74803149606299213" header="0.31496062992125984" footer="0.31496062992125984"/>
  <pageSetup paperSize="9" scale="80" orientation="landscape" cellComments="asDisplayed" r:id="rId1"/>
  <headerFooter>
    <oddHeader>&amp;C&amp;"Times New Roman,Félkövér"&amp;12Martonvásár Város Önkormányzatának kiadásai 2017.
Brunszvik Teréz Óvoda&amp;R
&amp;"Times New Roman,Félkövér"&amp;12 6/b. melléklet</oddHeader>
  </headerFooter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view="pageLayout" workbookViewId="0">
      <selection activeCell="B6" sqref="B6"/>
    </sheetView>
  </sheetViews>
  <sheetFormatPr defaultRowHeight="15.75"/>
  <cols>
    <col min="1" max="1" width="5.42578125" style="167" customWidth="1"/>
    <col min="2" max="2" width="54.85546875" style="161" customWidth="1"/>
    <col min="3" max="3" width="9.7109375" style="161" customWidth="1"/>
    <col min="4" max="4" width="10.42578125" style="161" customWidth="1"/>
    <col min="5" max="5" width="9.140625" style="161" customWidth="1"/>
    <col min="6" max="6" width="9" style="161" customWidth="1"/>
    <col min="7" max="7" width="10.140625" style="161" customWidth="1"/>
    <col min="8" max="22" width="9.140625" style="105"/>
    <col min="23" max="16384" width="9.140625" style="161"/>
  </cols>
  <sheetData>
    <row r="1" spans="1:22" ht="15.95" customHeight="1">
      <c r="A1" s="99" t="s">
        <v>303</v>
      </c>
      <c r="B1" s="100"/>
      <c r="C1" s="100"/>
      <c r="D1" s="100"/>
      <c r="E1" s="100"/>
      <c r="F1" s="100"/>
      <c r="G1" s="100"/>
    </row>
    <row r="2" spans="1:22" ht="15.95" customHeight="1">
      <c r="A2" s="1154" t="s">
        <v>304</v>
      </c>
      <c r="B2" s="1154"/>
      <c r="C2" s="718"/>
      <c r="E2" s="770"/>
      <c r="F2" s="1157" t="s">
        <v>398</v>
      </c>
      <c r="G2" s="1157"/>
    </row>
    <row r="3" spans="1:22" ht="35.25" customHeight="1">
      <c r="A3" s="168"/>
      <c r="B3" s="168" t="s">
        <v>182</v>
      </c>
      <c r="C3" s="881" t="s">
        <v>747</v>
      </c>
      <c r="D3" s="188" t="s">
        <v>177</v>
      </c>
      <c r="E3" s="76" t="s">
        <v>178</v>
      </c>
      <c r="F3" s="76" t="s">
        <v>179</v>
      </c>
      <c r="G3" s="76" t="s">
        <v>616</v>
      </c>
      <c r="Q3" s="161"/>
      <c r="R3" s="161"/>
      <c r="S3" s="161"/>
      <c r="T3" s="161"/>
      <c r="U3" s="161"/>
      <c r="V3" s="161"/>
    </row>
    <row r="4" spans="1:22" s="182" customFormat="1">
      <c r="A4" s="180" t="s">
        <v>410</v>
      </c>
      <c r="B4" s="172" t="s">
        <v>409</v>
      </c>
      <c r="C4" s="186">
        <f>+C7+C8+C13+C14</f>
        <v>961770</v>
      </c>
      <c r="D4" s="186">
        <f>+D7+D8+D13+D14</f>
        <v>962788</v>
      </c>
      <c r="E4" s="3"/>
      <c r="F4" s="3"/>
      <c r="G4" s="721">
        <f>+D4/C4</f>
        <v>1.0010584651215988</v>
      </c>
      <c r="H4" s="181"/>
      <c r="I4" s="181"/>
      <c r="J4" s="181"/>
      <c r="K4" s="181"/>
      <c r="L4" s="181"/>
      <c r="M4" s="181"/>
      <c r="N4" s="181"/>
      <c r="O4" s="181"/>
      <c r="P4" s="181"/>
    </row>
    <row r="5" spans="1:22" s="162" customFormat="1" ht="12" customHeight="1">
      <c r="A5" s="112" t="s">
        <v>407</v>
      </c>
      <c r="B5" s="185" t="s">
        <v>334</v>
      </c>
      <c r="C5" s="109">
        <f>+'3.mell. Bevétel'!C11</f>
        <v>590230</v>
      </c>
      <c r="D5" s="109">
        <f>+'3.mell. Bevétel'!D11</f>
        <v>593496</v>
      </c>
      <c r="E5" s="92"/>
      <c r="F5" s="92"/>
      <c r="G5" s="721">
        <f t="shared" ref="G5:G25" si="0">+D5/C5</f>
        <v>1.0055334361181234</v>
      </c>
      <c r="H5" s="105"/>
      <c r="I5" s="105"/>
      <c r="J5" s="105"/>
      <c r="K5" s="105"/>
      <c r="L5" s="105"/>
      <c r="M5" s="105"/>
      <c r="N5" s="105"/>
      <c r="O5" s="105"/>
      <c r="P5" s="105"/>
    </row>
    <row r="6" spans="1:22" s="162" customFormat="1" ht="13.5" customHeight="1">
      <c r="A6" s="184" t="s">
        <v>408</v>
      </c>
      <c r="B6" s="185" t="s">
        <v>205</v>
      </c>
      <c r="C6" s="109">
        <f>+'3.mell. Bevétel'!C12+'6. mell. Int.összesen'!D4</f>
        <v>36407</v>
      </c>
      <c r="D6" s="109">
        <f>+'3.mell. Bevétel'!D12+'6. mell. Int.összesen'!E4</f>
        <v>31372</v>
      </c>
      <c r="E6" s="92"/>
      <c r="F6" s="92"/>
      <c r="G6" s="721">
        <f t="shared" si="0"/>
        <v>0.86170241986431184</v>
      </c>
      <c r="H6" s="105"/>
      <c r="I6" s="105"/>
      <c r="J6" s="105"/>
      <c r="K6" s="105"/>
      <c r="L6" s="105"/>
      <c r="M6" s="105"/>
      <c r="N6" s="105"/>
      <c r="O6" s="105"/>
      <c r="P6" s="105"/>
    </row>
    <row r="7" spans="1:22" s="183" customFormat="1" ht="12" customHeight="1">
      <c r="A7" s="81" t="s">
        <v>311</v>
      </c>
      <c r="B7" s="67" t="s">
        <v>332</v>
      </c>
      <c r="C7" s="92">
        <f>+C5+C6</f>
        <v>626637</v>
      </c>
      <c r="D7" s="92">
        <f>+D5+D6</f>
        <v>624868</v>
      </c>
      <c r="E7" s="96"/>
      <c r="F7" s="96"/>
      <c r="G7" s="721">
        <f t="shared" si="0"/>
        <v>0.99717699401727</v>
      </c>
      <c r="H7" s="181"/>
      <c r="I7" s="181"/>
      <c r="J7" s="181"/>
      <c r="K7" s="181"/>
      <c r="L7" s="181"/>
      <c r="M7" s="181"/>
      <c r="N7" s="181"/>
      <c r="O7" s="181"/>
      <c r="P7" s="181"/>
    </row>
    <row r="8" spans="1:22" s="162" customFormat="1" ht="12" customHeight="1">
      <c r="A8" s="174" t="s">
        <v>411</v>
      </c>
      <c r="B8" s="67" t="s">
        <v>338</v>
      </c>
      <c r="C8" s="92">
        <f>SUM(C9:C12)</f>
        <v>284500</v>
      </c>
      <c r="D8" s="92">
        <f>SUM(D9:D12)</f>
        <v>294479</v>
      </c>
      <c r="E8" s="92"/>
      <c r="F8" s="92"/>
      <c r="G8" s="721">
        <f t="shared" si="0"/>
        <v>1.0350755711775044</v>
      </c>
      <c r="H8" s="105"/>
      <c r="I8" s="105"/>
      <c r="J8" s="105"/>
      <c r="K8" s="105"/>
      <c r="L8" s="105"/>
      <c r="M8" s="105"/>
      <c r="N8" s="105"/>
      <c r="O8" s="105"/>
      <c r="P8" s="105"/>
    </row>
    <row r="9" spans="1:22" s="162" customFormat="1" ht="12" customHeight="1">
      <c r="A9" s="112" t="s">
        <v>412</v>
      </c>
      <c r="B9" s="185" t="s">
        <v>336</v>
      </c>
      <c r="C9" s="92">
        <f>+'3.mell. Bevétel'!C40</f>
        <v>0</v>
      </c>
      <c r="D9" s="92">
        <f>+'3.mell. Bevétel'!D40</f>
        <v>0</v>
      </c>
      <c r="E9" s="92"/>
      <c r="F9" s="92"/>
      <c r="G9" s="721"/>
      <c r="H9" s="105"/>
      <c r="I9" s="105"/>
      <c r="J9" s="105"/>
      <c r="K9" s="105"/>
      <c r="L9" s="105"/>
      <c r="M9" s="105"/>
      <c r="N9" s="105"/>
      <c r="O9" s="105"/>
      <c r="P9" s="105"/>
    </row>
    <row r="10" spans="1:22" s="162" customFormat="1" ht="12" customHeight="1">
      <c r="A10" s="184" t="s">
        <v>413</v>
      </c>
      <c r="B10" s="185" t="s">
        <v>220</v>
      </c>
      <c r="C10" s="92">
        <f>+'3.mell. Bevétel'!C43</f>
        <v>147800</v>
      </c>
      <c r="D10" s="92">
        <f>+'3.mell. Bevétel'!D43</f>
        <v>151397</v>
      </c>
      <c r="E10" s="92"/>
      <c r="F10" s="92"/>
      <c r="G10" s="721">
        <f t="shared" si="0"/>
        <v>1.0243369418132611</v>
      </c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22" s="162" customFormat="1" ht="12" customHeight="1">
      <c r="A11" s="112" t="s">
        <v>414</v>
      </c>
      <c r="B11" s="185" t="s">
        <v>337</v>
      </c>
      <c r="C11" s="92">
        <f>+'3.mell. Bevétel'!C52</f>
        <v>135000</v>
      </c>
      <c r="D11" s="92">
        <f>+'3.mell. Bevétel'!D52</f>
        <v>140082</v>
      </c>
      <c r="E11" s="92"/>
      <c r="F11" s="92"/>
      <c r="G11" s="721">
        <f t="shared" si="0"/>
        <v>1.0376444444444444</v>
      </c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22" s="162" customFormat="1" ht="12" customHeight="1">
      <c r="A12" s="184" t="s">
        <v>415</v>
      </c>
      <c r="B12" s="185" t="s">
        <v>233</v>
      </c>
      <c r="C12" s="92">
        <f>+'3.mell. Bevétel'!C53</f>
        <v>1700</v>
      </c>
      <c r="D12" s="92">
        <f>+'3.mell. Bevétel'!D53</f>
        <v>3000</v>
      </c>
      <c r="E12" s="92"/>
      <c r="F12" s="92"/>
      <c r="G12" s="721">
        <f t="shared" si="0"/>
        <v>1.7647058823529411</v>
      </c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22" s="162" customFormat="1" ht="12" customHeight="1">
      <c r="A13" s="81">
        <v>3</v>
      </c>
      <c r="B13" s="67" t="s">
        <v>280</v>
      </c>
      <c r="C13" s="92">
        <f>+'3.mell. Bevétel'!C65+'6. mell. Int.összesen'!D34</f>
        <v>35591</v>
      </c>
      <c r="D13" s="92">
        <f>+'3.mell. Bevétel'!D65+'6. mell. Int.összesen'!E34</f>
        <v>40898</v>
      </c>
      <c r="E13" s="92"/>
      <c r="F13" s="92"/>
      <c r="G13" s="721">
        <f t="shared" si="0"/>
        <v>1.1491107302407912</v>
      </c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22" s="162" customFormat="1" ht="12" customHeight="1">
      <c r="A14" s="174">
        <v>4</v>
      </c>
      <c r="B14" s="67" t="s">
        <v>278</v>
      </c>
      <c r="C14" s="92">
        <f>+'3.mell. Bevétel'!C69</f>
        <v>15042</v>
      </c>
      <c r="D14" s="92">
        <f>+'3.mell. Bevétel'!D69</f>
        <v>2543</v>
      </c>
      <c r="E14" s="92"/>
      <c r="F14" s="92"/>
      <c r="G14" s="721">
        <f t="shared" si="0"/>
        <v>0.16905996543012897</v>
      </c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22" s="183" customFormat="1" ht="12" customHeight="1">
      <c r="A15" s="82" t="s">
        <v>416</v>
      </c>
      <c r="B15" s="172" t="s">
        <v>279</v>
      </c>
      <c r="C15" s="96">
        <f>SUM(C16:C18)</f>
        <v>21000</v>
      </c>
      <c r="D15" s="96">
        <f>SUM(D16:D18)</f>
        <v>0</v>
      </c>
      <c r="E15" s="96"/>
      <c r="F15" s="96"/>
      <c r="G15" s="721">
        <f t="shared" si="0"/>
        <v>0</v>
      </c>
      <c r="H15" s="181"/>
      <c r="I15" s="181"/>
      <c r="J15" s="181"/>
      <c r="K15" s="181"/>
      <c r="L15" s="181"/>
      <c r="M15" s="181"/>
      <c r="N15" s="181"/>
      <c r="O15" s="181"/>
      <c r="P15" s="181"/>
    </row>
    <row r="16" spans="1:22" s="162" customFormat="1" ht="12" customHeight="1">
      <c r="A16" s="174">
        <v>1</v>
      </c>
      <c r="B16" s="67" t="s">
        <v>333</v>
      </c>
      <c r="C16" s="92">
        <f>+'3.mell. Bevétel'!C37+'6. mell. Int.összesen'!D16</f>
        <v>0</v>
      </c>
      <c r="D16" s="92">
        <f>+'3.mell. Bevétel'!D37+'6. mell. Int.összesen'!E16</f>
        <v>0</v>
      </c>
      <c r="E16" s="92"/>
      <c r="F16" s="92"/>
      <c r="G16" s="721"/>
      <c r="H16" s="105"/>
      <c r="I16" s="105"/>
      <c r="J16" s="105"/>
      <c r="K16" s="105"/>
      <c r="L16" s="105"/>
      <c r="M16" s="105"/>
      <c r="N16" s="105"/>
      <c r="O16" s="105"/>
      <c r="P16" s="105"/>
    </row>
    <row r="17" spans="1:22" s="162" customFormat="1" ht="12" customHeight="1">
      <c r="A17" s="81">
        <v>2</v>
      </c>
      <c r="B17" s="67" t="s">
        <v>279</v>
      </c>
      <c r="C17" s="92">
        <f>+'3.mell. Bevétel'!C66</f>
        <v>21000</v>
      </c>
      <c r="D17" s="92">
        <f>+'3.mell. Bevétel'!D66</f>
        <v>0</v>
      </c>
      <c r="E17" s="92"/>
      <c r="F17" s="92"/>
      <c r="G17" s="721"/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22" s="162" customFormat="1" ht="12" customHeight="1">
      <c r="A18" s="174">
        <v>3</v>
      </c>
      <c r="B18" s="67" t="s">
        <v>284</v>
      </c>
      <c r="C18" s="92">
        <f>+'3.mell. Bevétel'!C71</f>
        <v>0</v>
      </c>
      <c r="D18" s="92">
        <f>+'3.mell. Bevétel'!D71</f>
        <v>0</v>
      </c>
      <c r="E18" s="92"/>
      <c r="F18" s="92"/>
      <c r="G18" s="721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22" s="162" customFormat="1" ht="12" customHeight="1">
      <c r="A19" s="81"/>
      <c r="B19" s="68" t="s">
        <v>394</v>
      </c>
      <c r="C19" s="96">
        <f>+C15+C4</f>
        <v>982770</v>
      </c>
      <c r="D19" s="96">
        <f>+D15+D4</f>
        <v>962788</v>
      </c>
      <c r="E19" s="96"/>
      <c r="F19" s="96"/>
      <c r="G19" s="721">
        <f t="shared" si="0"/>
        <v>0.97966767402342358</v>
      </c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22" s="162" customFormat="1" ht="12" customHeight="1">
      <c r="A20" s="180" t="s">
        <v>417</v>
      </c>
      <c r="B20" s="68" t="s">
        <v>287</v>
      </c>
      <c r="C20" s="96">
        <f>+C22+C21</f>
        <v>364092</v>
      </c>
      <c r="D20" s="96">
        <f>+D22+D21</f>
        <v>1028185</v>
      </c>
      <c r="E20" s="92"/>
      <c r="F20" s="92"/>
      <c r="G20" s="721">
        <f t="shared" si="0"/>
        <v>2.8239703151950608</v>
      </c>
      <c r="H20" s="105"/>
      <c r="I20" s="105"/>
      <c r="J20" s="105"/>
      <c r="K20" s="105"/>
      <c r="L20" s="105"/>
      <c r="M20" s="105"/>
      <c r="N20" s="105"/>
      <c r="O20" s="105"/>
      <c r="P20" s="105"/>
    </row>
    <row r="21" spans="1:22" s="162" customFormat="1" ht="12" customHeight="1">
      <c r="A21" s="81"/>
      <c r="B21" s="67" t="s">
        <v>391</v>
      </c>
      <c r="C21" s="92">
        <f>+'3.mell. Bevétel'!C74</f>
        <v>0</v>
      </c>
      <c r="D21" s="92">
        <f>+'3.mell. Bevétel'!D74</f>
        <v>0</v>
      </c>
      <c r="E21" s="92"/>
      <c r="F21" s="92"/>
      <c r="G21" s="721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22" s="162" customFormat="1" ht="12" customHeight="1">
      <c r="A22" s="174">
        <v>2</v>
      </c>
      <c r="B22" s="67" t="s">
        <v>339</v>
      </c>
      <c r="C22" s="92">
        <f>SUM(C23:C24)</f>
        <v>364092</v>
      </c>
      <c r="D22" s="92">
        <f>SUM(D23:D24)</f>
        <v>1028185</v>
      </c>
      <c r="E22" s="92"/>
      <c r="F22" s="92"/>
      <c r="G22" s="721">
        <f t="shared" si="0"/>
        <v>2.8239703151950608</v>
      </c>
      <c r="H22" s="105"/>
      <c r="I22" s="105"/>
      <c r="J22" s="105"/>
      <c r="K22" s="105"/>
      <c r="L22" s="105"/>
      <c r="M22" s="105"/>
      <c r="N22" s="105"/>
      <c r="O22" s="105"/>
      <c r="P22" s="105"/>
    </row>
    <row r="23" spans="1:22" s="162" customFormat="1" ht="12" customHeight="1">
      <c r="A23" s="81" t="s">
        <v>407</v>
      </c>
      <c r="B23" s="185" t="s">
        <v>392</v>
      </c>
      <c r="C23" s="109">
        <f>+'3.mell. Bevétel'!C76+'6. mell. Int.összesen'!D42</f>
        <v>8286</v>
      </c>
      <c r="D23" s="109">
        <f>+'3.mell. Bevétel'!D76+'6. mell. Int.összesen'!E42</f>
        <v>5835</v>
      </c>
      <c r="E23" s="92"/>
      <c r="F23" s="92"/>
      <c r="G23" s="721">
        <f t="shared" si="0"/>
        <v>0.70419985517740769</v>
      </c>
      <c r="H23" s="105"/>
      <c r="I23" s="105"/>
      <c r="J23" s="105"/>
      <c r="K23" s="105"/>
      <c r="L23" s="105"/>
      <c r="M23" s="105"/>
      <c r="N23" s="105"/>
      <c r="O23" s="105"/>
      <c r="P23" s="105"/>
    </row>
    <row r="24" spans="1:22" s="162" customFormat="1" ht="12" customHeight="1">
      <c r="A24" s="174" t="s">
        <v>408</v>
      </c>
      <c r="B24" s="185" t="s">
        <v>393</v>
      </c>
      <c r="C24" s="109">
        <f>+'3.mell. Bevétel'!C77+'6. mell. Int.összesen'!D43</f>
        <v>355806</v>
      </c>
      <c r="D24" s="109">
        <f>+'3.mell. Bevétel'!D77+'6. mell. Int.összesen'!E43</f>
        <v>1022350</v>
      </c>
      <c r="E24" s="92"/>
      <c r="F24" s="92"/>
      <c r="G24" s="721">
        <f t="shared" si="0"/>
        <v>2.8733354693287914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1:22" s="162" customFormat="1" ht="12.75" customHeight="1">
      <c r="A25" s="1149" t="s">
        <v>395</v>
      </c>
      <c r="B25" s="1150"/>
      <c r="C25" s="187">
        <f>+C20+C15+C4</f>
        <v>1346862</v>
      </c>
      <c r="D25" s="187">
        <f>+D20+D15+D4</f>
        <v>1990973</v>
      </c>
      <c r="E25" s="157"/>
      <c r="F25" s="157"/>
      <c r="G25" s="721">
        <f t="shared" si="0"/>
        <v>1.4782308803723023</v>
      </c>
      <c r="H25" s="105"/>
      <c r="I25" s="105"/>
      <c r="J25" s="105"/>
      <c r="K25" s="105"/>
      <c r="L25" s="105"/>
      <c r="M25" s="105"/>
      <c r="N25" s="105"/>
      <c r="O25" s="105"/>
      <c r="P25" s="105"/>
    </row>
    <row r="26" spans="1:22" s="162" customFormat="1" ht="12" customHeight="1">
      <c r="A26" s="160"/>
      <c r="B26" s="95"/>
      <c r="C26" s="95"/>
      <c r="D26" s="175"/>
      <c r="E26" s="95"/>
      <c r="F26" s="95"/>
      <c r="G26" s="95"/>
      <c r="H26" s="105"/>
      <c r="I26" s="105"/>
      <c r="J26" s="105"/>
      <c r="K26" s="105"/>
      <c r="L26" s="105"/>
      <c r="M26" s="105"/>
      <c r="N26" s="105"/>
      <c r="O26" s="105"/>
      <c r="P26" s="105"/>
    </row>
    <row r="27" spans="1:22" s="162" customFormat="1" ht="16.5" customHeight="1">
      <c r="A27" s="1155" t="s">
        <v>312</v>
      </c>
      <c r="B27" s="1156"/>
      <c r="C27" s="1156"/>
      <c r="D27" s="1156"/>
      <c r="E27" s="1156"/>
      <c r="F27" s="1156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1:22" s="162" customFormat="1" ht="15" customHeight="1">
      <c r="A28" s="1154" t="s">
        <v>313</v>
      </c>
      <c r="B28" s="1154"/>
      <c r="C28" s="718"/>
      <c r="D28" s="163"/>
      <c r="E28" s="163"/>
      <c r="F28" s="163"/>
      <c r="G28" s="719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</row>
    <row r="29" spans="1:22" ht="16.5" customHeight="1">
      <c r="A29" s="169"/>
      <c r="B29" s="169" t="s">
        <v>182</v>
      </c>
      <c r="C29" s="881" t="s">
        <v>747</v>
      </c>
      <c r="D29" s="188" t="s">
        <v>177</v>
      </c>
      <c r="E29" s="76" t="s">
        <v>178</v>
      </c>
      <c r="F29" s="76" t="s">
        <v>179</v>
      </c>
      <c r="G29" s="76" t="s">
        <v>616</v>
      </c>
    </row>
    <row r="30" spans="1:22" ht="16.5" customHeight="1">
      <c r="A30" s="180" t="s">
        <v>410</v>
      </c>
      <c r="B30" s="172" t="s">
        <v>421</v>
      </c>
      <c r="C30" s="186">
        <v>1369941</v>
      </c>
      <c r="D30" s="186">
        <f>+D31+D32+D33+D34+D35+D36</f>
        <v>1198550</v>
      </c>
      <c r="E30" s="76"/>
      <c r="F30" s="76"/>
      <c r="G30" s="721">
        <f>+D30/C30</f>
        <v>0.87489169241595077</v>
      </c>
    </row>
    <row r="31" spans="1:22" ht="13.5" customHeight="1">
      <c r="A31" s="4">
        <v>1</v>
      </c>
      <c r="B31" s="151" t="s">
        <v>172</v>
      </c>
      <c r="C31" s="173">
        <v>256234</v>
      </c>
      <c r="D31" s="173">
        <f>+'5. mell. Önk.össz kiadás'!E5+'6. mell. Int.összesen'!E53</f>
        <v>292454</v>
      </c>
      <c r="E31" s="159"/>
      <c r="F31" s="159"/>
      <c r="G31" s="721">
        <f t="shared" ref="G31:G43" si="1">+D31/C31</f>
        <v>1.1413551675421685</v>
      </c>
      <c r="Q31" s="161"/>
      <c r="R31" s="161"/>
      <c r="S31" s="161"/>
      <c r="T31" s="161"/>
      <c r="U31" s="161"/>
      <c r="V31" s="161"/>
    </row>
    <row r="32" spans="1:22" ht="12" customHeight="1">
      <c r="A32" s="4">
        <v>2</v>
      </c>
      <c r="B32" s="151" t="s">
        <v>171</v>
      </c>
      <c r="C32" s="173">
        <v>68236</v>
      </c>
      <c r="D32" s="173">
        <f>+'5. mell. Önk.össz kiadás'!E7+'6. mell. Int.összesen'!E54</f>
        <v>67120</v>
      </c>
      <c r="E32" s="157"/>
      <c r="F32" s="157"/>
      <c r="G32" s="721">
        <f t="shared" si="1"/>
        <v>0.98364499677589545</v>
      </c>
      <c r="Q32" s="161"/>
      <c r="R32" s="161"/>
      <c r="S32" s="161"/>
      <c r="T32" s="161"/>
      <c r="U32" s="161"/>
      <c r="V32" s="161"/>
    </row>
    <row r="33" spans="1:22" ht="12" customHeight="1">
      <c r="A33" s="4">
        <v>3</v>
      </c>
      <c r="B33" s="151" t="s">
        <v>151</v>
      </c>
      <c r="C33" s="173">
        <v>160015</v>
      </c>
      <c r="D33" s="173">
        <f>+'5. mell. Önk.össz kiadás'!E14+'6. mell. Int.összesen'!E61</f>
        <v>132802</v>
      </c>
      <c r="E33" s="157"/>
      <c r="F33" s="157"/>
      <c r="G33" s="721">
        <f t="shared" si="1"/>
        <v>0.82993469362247285</v>
      </c>
      <c r="Q33" s="161"/>
      <c r="R33" s="161"/>
      <c r="S33" s="161"/>
      <c r="T33" s="161"/>
      <c r="U33" s="161"/>
      <c r="V33" s="161"/>
    </row>
    <row r="34" spans="1:22" ht="12" customHeight="1">
      <c r="A34" s="4">
        <v>4</v>
      </c>
      <c r="B34" s="152" t="s">
        <v>150</v>
      </c>
      <c r="C34" s="173">
        <v>21921</v>
      </c>
      <c r="D34" s="173">
        <f>+'5. mell. Önk.össz kiadás'!E16</f>
        <v>25020</v>
      </c>
      <c r="E34" s="157"/>
      <c r="F34" s="157"/>
      <c r="G34" s="721">
        <f t="shared" si="1"/>
        <v>1.1413712878062132</v>
      </c>
      <c r="Q34" s="161"/>
      <c r="R34" s="161"/>
      <c r="S34" s="161"/>
      <c r="T34" s="161"/>
      <c r="U34" s="161"/>
      <c r="V34" s="161"/>
    </row>
    <row r="35" spans="1:22" ht="12" customHeight="1">
      <c r="A35" s="4">
        <v>5</v>
      </c>
      <c r="B35" s="151" t="s">
        <v>163</v>
      </c>
      <c r="C35" s="173">
        <v>395323</v>
      </c>
      <c r="D35" s="173">
        <f>+'5. mell. Önk.össz kiadás'!E18+'6. mell. Int.összesen'!E64-D36</f>
        <v>386701</v>
      </c>
      <c r="E35" s="157"/>
      <c r="F35" s="157"/>
      <c r="G35" s="721">
        <f t="shared" si="1"/>
        <v>0.97818998641617105</v>
      </c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</row>
    <row r="36" spans="1:22" ht="12" customHeight="1">
      <c r="A36" s="4">
        <v>6</v>
      </c>
      <c r="B36" s="151" t="s">
        <v>432</v>
      </c>
      <c r="C36" s="173">
        <v>468212</v>
      </c>
      <c r="D36" s="173">
        <f>+'5. mell. Önk.össz kiadás'!E19</f>
        <v>294453</v>
      </c>
      <c r="E36" s="157"/>
      <c r="F36" s="157"/>
      <c r="G36" s="721">
        <f t="shared" si="1"/>
        <v>0.62888819594542644</v>
      </c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</row>
    <row r="37" spans="1:22" ht="12" customHeight="1">
      <c r="A37" s="6" t="s">
        <v>422</v>
      </c>
      <c r="B37" s="172" t="s">
        <v>423</v>
      </c>
      <c r="C37" s="187">
        <v>159703</v>
      </c>
      <c r="D37" s="187">
        <f>+D38+D39+D40</f>
        <v>792423</v>
      </c>
      <c r="E37" s="157"/>
      <c r="F37" s="157"/>
      <c r="G37" s="721">
        <f t="shared" si="1"/>
        <v>4.9618541918436101</v>
      </c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</row>
    <row r="38" spans="1:22" ht="12" customHeight="1">
      <c r="A38" s="4">
        <v>1</v>
      </c>
      <c r="B38" s="151" t="s">
        <v>161</v>
      </c>
      <c r="C38" s="173">
        <v>159703</v>
      </c>
      <c r="D38" s="173">
        <f>+'5. mell. Önk.össz kiadás'!E21+'6. mell. Int.összesen'!E66</f>
        <v>602423</v>
      </c>
      <c r="E38" s="157"/>
      <c r="F38" s="157"/>
      <c r="G38" s="721">
        <f t="shared" si="1"/>
        <v>3.7721457956331439</v>
      </c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</row>
    <row r="39" spans="1:22" ht="12" customHeight="1">
      <c r="A39" s="4">
        <v>2</v>
      </c>
      <c r="B39" s="151" t="s">
        <v>160</v>
      </c>
      <c r="C39" s="173">
        <v>0</v>
      </c>
      <c r="D39" s="173">
        <f>+'5. mell. Önk.össz kiadás'!E23</f>
        <v>190000</v>
      </c>
      <c r="E39" s="157"/>
      <c r="F39" s="157"/>
      <c r="G39" s="72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</row>
    <row r="40" spans="1:22" ht="12" customHeight="1">
      <c r="A40" s="4">
        <v>3</v>
      </c>
      <c r="B40" s="151" t="s">
        <v>158</v>
      </c>
      <c r="C40" s="173">
        <v>0</v>
      </c>
      <c r="D40" s="173">
        <f>+'5. mell. Önk.össz kiadás'!E25+'6. mell. Int.összesen'!E70</f>
        <v>0</v>
      </c>
      <c r="E40" s="157"/>
      <c r="F40" s="157"/>
      <c r="G40" s="72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</row>
    <row r="41" spans="1:22" s="182" customFormat="1" ht="12" customHeight="1">
      <c r="A41" s="6"/>
      <c r="B41" s="155" t="s">
        <v>419</v>
      </c>
      <c r="C41" s="187">
        <v>1529644</v>
      </c>
      <c r="D41" s="187">
        <f>+D37+D30</f>
        <v>1990973</v>
      </c>
      <c r="E41" s="187"/>
      <c r="F41" s="158"/>
      <c r="G41" s="721">
        <f t="shared" si="1"/>
        <v>1.3015923966622298</v>
      </c>
    </row>
    <row r="42" spans="1:22" ht="12" customHeight="1">
      <c r="A42" s="6" t="s">
        <v>424</v>
      </c>
      <c r="B42" s="189" t="s">
        <v>277</v>
      </c>
      <c r="C42" s="187">
        <v>6160</v>
      </c>
      <c r="D42" s="187">
        <f>+'5.g. mell. Egyéb tev.'!E101</f>
        <v>0</v>
      </c>
      <c r="E42" s="157"/>
      <c r="F42" s="157"/>
      <c r="G42" s="721">
        <f t="shared" si="1"/>
        <v>0</v>
      </c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</row>
    <row r="43" spans="1:22" s="182" customFormat="1" ht="12" customHeight="1">
      <c r="A43" s="1151" t="s">
        <v>420</v>
      </c>
      <c r="B43" s="1152"/>
      <c r="C43" s="187">
        <v>1535804</v>
      </c>
      <c r="D43" s="187">
        <f>D42+D41</f>
        <v>1990973</v>
      </c>
      <c r="E43" s="158"/>
      <c r="F43" s="158"/>
      <c r="G43" s="721">
        <f t="shared" si="1"/>
        <v>1.2963718026519009</v>
      </c>
    </row>
    <row r="44" spans="1:22" ht="15" customHeight="1">
      <c r="A44" s="164"/>
      <c r="B44" s="105"/>
      <c r="C44" s="105"/>
      <c r="D44" s="105"/>
      <c r="E44" s="105"/>
      <c r="F44" s="105"/>
      <c r="G44" s="105"/>
      <c r="Q44" s="161"/>
      <c r="R44" s="161"/>
      <c r="S44" s="161"/>
      <c r="T44" s="161"/>
      <c r="U44" s="161"/>
      <c r="V44" s="161"/>
    </row>
    <row r="45" spans="1:22" s="162" customFormat="1" ht="15.75" customHeight="1">
      <c r="A45" s="1153" t="s">
        <v>318</v>
      </c>
      <c r="B45" s="1153"/>
      <c r="C45" s="1153"/>
      <c r="D45" s="1153"/>
      <c r="E45" s="1153"/>
      <c r="F45" s="1153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</row>
    <row r="46" spans="1:22" s="105" customFormat="1">
      <c r="A46" s="165" t="s">
        <v>319</v>
      </c>
      <c r="B46" s="166"/>
      <c r="C46" s="718"/>
      <c r="D46" s="161"/>
      <c r="E46" s="161"/>
      <c r="F46" s="161"/>
      <c r="G46" s="161"/>
    </row>
    <row r="47" spans="1:22" ht="21">
      <c r="A47" s="170">
        <v>1</v>
      </c>
      <c r="B47" s="104" t="s">
        <v>425</v>
      </c>
      <c r="C47" s="104">
        <v>-574662</v>
      </c>
      <c r="D47" s="101">
        <f>+D19-D41</f>
        <v>-1028185</v>
      </c>
      <c r="E47" s="101"/>
      <c r="F47" s="101"/>
      <c r="G47" s="724">
        <f>+D47/C47</f>
        <v>1.7891995642656031</v>
      </c>
    </row>
    <row r="48" spans="1:22">
      <c r="A48" s="164"/>
      <c r="B48" s="105"/>
      <c r="C48" s="105"/>
      <c r="D48" s="105"/>
      <c r="E48" s="105"/>
      <c r="F48" s="105"/>
      <c r="G48" s="105"/>
    </row>
    <row r="49" spans="1:22">
      <c r="A49" s="1153" t="s">
        <v>320</v>
      </c>
      <c r="B49" s="1153"/>
      <c r="C49" s="1153"/>
      <c r="D49" s="1153"/>
      <c r="E49" s="1153"/>
      <c r="F49" s="1153"/>
      <c r="G49" s="105"/>
    </row>
    <row r="50" spans="1:22">
      <c r="A50" s="165" t="s">
        <v>321</v>
      </c>
      <c r="B50" s="166"/>
      <c r="C50" s="718"/>
    </row>
    <row r="51" spans="1:22">
      <c r="A51" s="170" t="s">
        <v>311</v>
      </c>
      <c r="B51" s="104" t="s">
        <v>322</v>
      </c>
      <c r="C51" s="722">
        <v>574662</v>
      </c>
      <c r="D51" s="101">
        <f>+D52-D53</f>
        <v>1028185</v>
      </c>
      <c r="E51" s="101"/>
      <c r="F51" s="101"/>
      <c r="G51" s="724">
        <f>+D51/C51</f>
        <v>1.7891995642656031</v>
      </c>
    </row>
    <row r="52" spans="1:22">
      <c r="A52" s="171" t="s">
        <v>315</v>
      </c>
      <c r="B52" s="102" t="s">
        <v>426</v>
      </c>
      <c r="C52" s="723">
        <v>580822</v>
      </c>
      <c r="D52" s="103">
        <f>+D20</f>
        <v>1028185</v>
      </c>
      <c r="E52" s="103"/>
      <c r="F52" s="103"/>
      <c r="G52" s="724">
        <f t="shared" ref="G52:G53" si="2">+D52/C52</f>
        <v>1.7702239240249165</v>
      </c>
    </row>
    <row r="53" spans="1:22">
      <c r="A53" s="171" t="s">
        <v>316</v>
      </c>
      <c r="B53" s="102" t="s">
        <v>427</v>
      </c>
      <c r="C53" s="723">
        <v>6160</v>
      </c>
      <c r="D53" s="103">
        <f>+D42</f>
        <v>0</v>
      </c>
      <c r="E53" s="103"/>
      <c r="F53" s="103"/>
      <c r="G53" s="724">
        <f t="shared" si="2"/>
        <v>0</v>
      </c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</row>
    <row r="54" spans="1:22">
      <c r="A54" s="164"/>
      <c r="B54" s="105"/>
      <c r="C54" s="105"/>
      <c r="D54" s="105"/>
      <c r="E54" s="105"/>
      <c r="F54" s="105"/>
      <c r="G54" s="105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</row>
    <row r="55" spans="1:22">
      <c r="A55" s="165" t="s">
        <v>323</v>
      </c>
      <c r="B55" s="166"/>
      <c r="C55" s="718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</row>
    <row r="56" spans="1:22">
      <c r="A56" s="138"/>
      <c r="B56" s="104" t="s">
        <v>647</v>
      </c>
      <c r="C56" s="104">
        <v>0</v>
      </c>
      <c r="D56" s="101">
        <f>+D25-D43</f>
        <v>0</v>
      </c>
      <c r="E56" s="101"/>
      <c r="F56" s="101"/>
      <c r="G56" s="10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</row>
    <row r="57" spans="1:22">
      <c r="A57" s="164"/>
      <c r="B57" s="105"/>
      <c r="C57" s="105"/>
      <c r="D57" s="105"/>
      <c r="E57" s="105"/>
      <c r="F57" s="105"/>
      <c r="G57" s="105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</row>
    <row r="58" spans="1:22">
      <c r="A58" s="164"/>
      <c r="B58" s="105"/>
      <c r="C58" s="105"/>
      <c r="D58" s="105"/>
      <c r="E58" s="105"/>
      <c r="F58" s="105"/>
      <c r="G58" s="105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</row>
    <row r="59" spans="1:22">
      <c r="A59" s="164"/>
      <c r="B59" s="105"/>
      <c r="C59" s="105"/>
      <c r="D59" s="105"/>
      <c r="E59" s="105"/>
      <c r="F59" s="105"/>
      <c r="G59" s="105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</row>
    <row r="60" spans="1:22">
      <c r="A60" s="164"/>
      <c r="B60" s="105"/>
      <c r="C60" s="105"/>
      <c r="D60" s="105"/>
      <c r="E60" s="105"/>
      <c r="F60" s="105"/>
      <c r="G60" s="105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</row>
    <row r="61" spans="1:22">
      <c r="A61" s="164"/>
      <c r="B61" s="105"/>
      <c r="C61" s="105"/>
      <c r="D61" s="105"/>
      <c r="E61" s="105"/>
      <c r="F61" s="105"/>
      <c r="G61" s="105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</row>
    <row r="62" spans="1:22">
      <c r="A62" s="164"/>
      <c r="B62" s="105"/>
      <c r="C62" s="105"/>
      <c r="D62" s="105"/>
      <c r="E62" s="105"/>
      <c r="F62" s="105"/>
      <c r="G62" s="105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</row>
    <row r="63" spans="1:22">
      <c r="A63" s="164"/>
      <c r="B63" s="105"/>
      <c r="C63" s="105"/>
      <c r="D63" s="105"/>
      <c r="E63" s="105"/>
      <c r="F63" s="105"/>
      <c r="G63" s="105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</row>
    <row r="64" spans="1:22">
      <c r="A64" s="164"/>
      <c r="B64" s="105"/>
      <c r="C64" s="105"/>
      <c r="D64" s="105"/>
      <c r="E64" s="105"/>
      <c r="F64" s="105"/>
      <c r="G64" s="105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</row>
    <row r="65" spans="1:22">
      <c r="A65" s="164"/>
      <c r="B65" s="105"/>
      <c r="C65" s="105"/>
      <c r="D65" s="105"/>
      <c r="E65" s="105"/>
      <c r="F65" s="105"/>
      <c r="G65" s="105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</row>
    <row r="66" spans="1:22">
      <c r="A66" s="164"/>
      <c r="B66" s="105"/>
      <c r="C66" s="105"/>
      <c r="D66" s="105"/>
      <c r="E66" s="105"/>
      <c r="F66" s="105"/>
      <c r="G66" s="105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</row>
    <row r="67" spans="1:22">
      <c r="A67" s="164"/>
      <c r="B67" s="105"/>
      <c r="C67" s="105"/>
      <c r="D67" s="105"/>
      <c r="E67" s="105"/>
      <c r="F67" s="105"/>
      <c r="G67" s="105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</row>
    <row r="68" spans="1:22">
      <c r="A68" s="164"/>
      <c r="B68" s="105"/>
      <c r="C68" s="105"/>
      <c r="D68" s="105"/>
      <c r="E68" s="105"/>
      <c r="F68" s="105"/>
      <c r="G68" s="105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</row>
    <row r="69" spans="1:22">
      <c r="A69" s="164"/>
      <c r="B69" s="105"/>
      <c r="C69" s="105"/>
      <c r="D69" s="105"/>
      <c r="E69" s="105"/>
      <c r="F69" s="105"/>
      <c r="G69" s="105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</row>
    <row r="70" spans="1:22">
      <c r="A70" s="164"/>
      <c r="B70" s="105"/>
      <c r="C70" s="105"/>
      <c r="D70" s="105"/>
      <c r="E70" s="105"/>
      <c r="F70" s="105"/>
      <c r="G70" s="105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</row>
    <row r="71" spans="1:22">
      <c r="A71" s="164"/>
      <c r="B71" s="105"/>
      <c r="C71" s="105"/>
      <c r="D71" s="105"/>
      <c r="E71" s="105"/>
      <c r="F71" s="105"/>
      <c r="G71" s="105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</row>
    <row r="72" spans="1:22">
      <c r="A72" s="164"/>
      <c r="B72" s="105"/>
      <c r="C72" s="105"/>
      <c r="D72" s="105"/>
      <c r="E72" s="105"/>
      <c r="F72" s="105"/>
      <c r="G72" s="105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</row>
    <row r="73" spans="1:22">
      <c r="A73" s="164"/>
      <c r="B73" s="105"/>
      <c r="C73" s="105"/>
      <c r="D73" s="105"/>
      <c r="E73" s="105"/>
      <c r="F73" s="105"/>
      <c r="G73" s="105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</row>
    <row r="74" spans="1:22">
      <c r="A74" s="164"/>
      <c r="B74" s="105"/>
      <c r="C74" s="105"/>
      <c r="D74" s="105"/>
      <c r="E74" s="105"/>
      <c r="F74" s="105"/>
      <c r="G74" s="105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</row>
    <row r="75" spans="1:22">
      <c r="A75" s="164"/>
      <c r="B75" s="105"/>
      <c r="C75" s="105"/>
      <c r="D75" s="105"/>
      <c r="E75" s="105"/>
      <c r="F75" s="105"/>
      <c r="G75" s="105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</row>
    <row r="76" spans="1:22">
      <c r="A76" s="164"/>
      <c r="B76" s="105"/>
      <c r="C76" s="105"/>
      <c r="D76" s="105"/>
      <c r="E76" s="105"/>
      <c r="F76" s="105"/>
      <c r="G76" s="105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</row>
    <row r="77" spans="1:22">
      <c r="A77" s="164"/>
      <c r="B77" s="105"/>
      <c r="C77" s="105"/>
      <c r="D77" s="105"/>
      <c r="E77" s="105"/>
      <c r="F77" s="105"/>
      <c r="G77" s="105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</row>
    <row r="78" spans="1:22">
      <c r="A78" s="164"/>
      <c r="B78" s="105"/>
      <c r="C78" s="105"/>
      <c r="D78" s="105"/>
      <c r="E78" s="105"/>
      <c r="F78" s="105"/>
      <c r="G78" s="105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</row>
    <row r="79" spans="1:22">
      <c r="A79" s="164"/>
      <c r="B79" s="105"/>
      <c r="C79" s="105"/>
      <c r="D79" s="105"/>
      <c r="E79" s="105"/>
      <c r="F79" s="105"/>
      <c r="G79" s="105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</row>
    <row r="80" spans="1:22">
      <c r="A80" s="164"/>
      <c r="B80" s="105"/>
      <c r="C80" s="105"/>
      <c r="D80" s="105"/>
      <c r="E80" s="105"/>
      <c r="F80" s="105"/>
      <c r="G80" s="105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</row>
    <row r="81" spans="1:22">
      <c r="A81" s="164"/>
      <c r="B81" s="105"/>
      <c r="C81" s="105"/>
      <c r="D81" s="105"/>
      <c r="E81" s="105"/>
      <c r="F81" s="105"/>
      <c r="G81" s="105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</row>
    <row r="82" spans="1:22">
      <c r="A82" s="164"/>
      <c r="B82" s="105"/>
      <c r="C82" s="105"/>
      <c r="D82" s="105"/>
      <c r="E82" s="105"/>
      <c r="F82" s="105"/>
      <c r="G82" s="105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</row>
    <row r="83" spans="1:22">
      <c r="A83" s="164"/>
      <c r="B83" s="105"/>
      <c r="C83" s="105"/>
      <c r="D83" s="105"/>
      <c r="E83" s="105"/>
      <c r="F83" s="105"/>
      <c r="G83" s="105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</row>
    <row r="84" spans="1:22">
      <c r="A84" s="164"/>
      <c r="B84" s="105"/>
      <c r="C84" s="105"/>
      <c r="D84" s="105"/>
      <c r="E84" s="105"/>
      <c r="F84" s="105"/>
      <c r="G84" s="105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</row>
    <row r="85" spans="1:22">
      <c r="A85" s="164"/>
      <c r="B85" s="105"/>
      <c r="C85" s="105"/>
      <c r="D85" s="105"/>
      <c r="E85" s="105"/>
      <c r="F85" s="105"/>
      <c r="G85" s="105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</row>
    <row r="86" spans="1:22">
      <c r="A86" s="164"/>
      <c r="B86" s="105"/>
      <c r="C86" s="105"/>
      <c r="D86" s="105"/>
      <c r="E86" s="105"/>
      <c r="F86" s="105"/>
      <c r="G86" s="105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</row>
    <row r="87" spans="1:22">
      <c r="A87" s="164"/>
      <c r="B87" s="105"/>
      <c r="C87" s="105"/>
      <c r="D87" s="105"/>
      <c r="E87" s="105"/>
      <c r="F87" s="105"/>
      <c r="G87" s="105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</row>
    <row r="88" spans="1:22">
      <c r="A88" s="164"/>
      <c r="B88" s="105"/>
      <c r="C88" s="105"/>
      <c r="D88" s="105"/>
      <c r="E88" s="105"/>
      <c r="F88" s="105"/>
      <c r="G88" s="105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</row>
    <row r="89" spans="1:22">
      <c r="A89" s="164"/>
      <c r="B89" s="105"/>
      <c r="C89" s="105"/>
      <c r="D89" s="105"/>
      <c r="E89" s="105"/>
      <c r="F89" s="105"/>
      <c r="G89" s="105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</row>
    <row r="90" spans="1:22">
      <c r="A90" s="164"/>
      <c r="B90" s="105"/>
      <c r="C90" s="105"/>
      <c r="D90" s="105"/>
      <c r="E90" s="105"/>
      <c r="F90" s="105"/>
      <c r="G90" s="105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</row>
    <row r="91" spans="1:22">
      <c r="A91" s="164"/>
      <c r="B91" s="105"/>
      <c r="C91" s="105"/>
      <c r="D91" s="105"/>
      <c r="E91" s="105"/>
      <c r="F91" s="105"/>
      <c r="G91" s="105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</row>
    <row r="92" spans="1:22">
      <c r="A92" s="164"/>
      <c r="B92" s="105"/>
      <c r="C92" s="105"/>
      <c r="D92" s="105"/>
      <c r="E92" s="105"/>
      <c r="F92" s="105"/>
      <c r="G92" s="105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</row>
    <row r="93" spans="1:22">
      <c r="A93" s="164"/>
      <c r="B93" s="105"/>
      <c r="C93" s="105"/>
      <c r="D93" s="105"/>
      <c r="E93" s="105"/>
      <c r="F93" s="105"/>
      <c r="G93" s="105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</row>
    <row r="94" spans="1:22">
      <c r="A94" s="164"/>
      <c r="B94" s="105"/>
      <c r="C94" s="105"/>
      <c r="D94" s="105"/>
      <c r="E94" s="105"/>
      <c r="F94" s="105"/>
      <c r="G94" s="105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</row>
    <row r="95" spans="1:22">
      <c r="A95" s="164"/>
      <c r="B95" s="105"/>
      <c r="C95" s="105"/>
      <c r="D95" s="105"/>
      <c r="E95" s="105"/>
      <c r="F95" s="105"/>
      <c r="G95" s="105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</row>
    <row r="96" spans="1:22">
      <c r="A96" s="164"/>
      <c r="B96" s="105"/>
      <c r="C96" s="105"/>
      <c r="D96" s="105"/>
      <c r="E96" s="105"/>
      <c r="F96" s="105"/>
      <c r="G96" s="105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</row>
    <row r="97" spans="1:22">
      <c r="A97" s="164"/>
      <c r="B97" s="105"/>
      <c r="C97" s="105"/>
      <c r="D97" s="105"/>
      <c r="E97" s="105"/>
      <c r="F97" s="105"/>
      <c r="G97" s="105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</row>
    <row r="98" spans="1:22">
      <c r="A98" s="164"/>
      <c r="B98" s="105"/>
      <c r="C98" s="105"/>
      <c r="D98" s="105"/>
      <c r="E98" s="105"/>
      <c r="F98" s="105"/>
      <c r="G98" s="105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</row>
    <row r="99" spans="1:22">
      <c r="A99" s="164"/>
      <c r="B99" s="105"/>
      <c r="C99" s="105"/>
      <c r="D99" s="105"/>
      <c r="E99" s="105"/>
      <c r="F99" s="105"/>
      <c r="G99" s="105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</row>
    <row r="100" spans="1:22">
      <c r="A100" s="164"/>
      <c r="B100" s="105"/>
      <c r="C100" s="105"/>
      <c r="D100" s="105"/>
      <c r="E100" s="105"/>
      <c r="F100" s="105"/>
      <c r="G100" s="105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</row>
    <row r="101" spans="1:22">
      <c r="A101" s="164"/>
      <c r="B101" s="105"/>
      <c r="C101" s="105"/>
      <c r="D101" s="105"/>
      <c r="E101" s="105"/>
      <c r="F101" s="105"/>
      <c r="G101" s="105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</row>
    <row r="102" spans="1:22">
      <c r="A102" s="164"/>
      <c r="B102" s="105"/>
      <c r="C102" s="105"/>
      <c r="D102" s="105"/>
      <c r="E102" s="105"/>
      <c r="F102" s="105"/>
      <c r="G102" s="105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</row>
    <row r="103" spans="1:22">
      <c r="A103" s="164"/>
      <c r="B103" s="105"/>
      <c r="C103" s="105"/>
      <c r="D103" s="105"/>
      <c r="E103" s="105"/>
      <c r="F103" s="105"/>
      <c r="G103" s="105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</row>
    <row r="104" spans="1:22">
      <c r="A104" s="164"/>
      <c r="B104" s="105"/>
      <c r="C104" s="105"/>
      <c r="D104" s="105"/>
      <c r="E104" s="105"/>
      <c r="F104" s="105"/>
      <c r="G104" s="105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</row>
    <row r="105" spans="1:22">
      <c r="A105" s="164"/>
      <c r="B105" s="105"/>
      <c r="C105" s="105"/>
      <c r="D105" s="105"/>
      <c r="E105" s="105"/>
      <c r="F105" s="105"/>
      <c r="G105" s="105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</row>
    <row r="106" spans="1:22">
      <c r="A106" s="164"/>
      <c r="B106" s="105"/>
      <c r="C106" s="105"/>
      <c r="D106" s="105"/>
      <c r="E106" s="105"/>
      <c r="F106" s="105"/>
      <c r="G106" s="105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</row>
    <row r="107" spans="1:22">
      <c r="A107" s="164"/>
      <c r="B107" s="105"/>
      <c r="C107" s="105"/>
      <c r="D107" s="105"/>
      <c r="E107" s="105"/>
      <c r="F107" s="105"/>
      <c r="G107" s="105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</row>
    <row r="108" spans="1:22">
      <c r="A108" s="164"/>
      <c r="B108" s="105"/>
      <c r="C108" s="105"/>
      <c r="D108" s="105"/>
      <c r="E108" s="105"/>
      <c r="F108" s="105"/>
      <c r="G108" s="105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</row>
    <row r="109" spans="1:22">
      <c r="A109" s="164"/>
      <c r="B109" s="105"/>
      <c r="C109" s="105"/>
      <c r="D109" s="105"/>
      <c r="E109" s="105"/>
      <c r="F109" s="105"/>
      <c r="G109" s="105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</row>
    <row r="110" spans="1:22">
      <c r="A110" s="164"/>
      <c r="B110" s="105"/>
      <c r="C110" s="105"/>
      <c r="D110" s="105"/>
      <c r="E110" s="105"/>
      <c r="F110" s="105"/>
      <c r="G110" s="105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</row>
    <row r="111" spans="1:22">
      <c r="A111" s="164"/>
      <c r="B111" s="105"/>
      <c r="C111" s="105"/>
      <c r="D111" s="105"/>
      <c r="E111" s="105"/>
      <c r="F111" s="105"/>
      <c r="G111" s="105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</row>
    <row r="112" spans="1:22">
      <c r="A112" s="164"/>
      <c r="B112" s="105"/>
      <c r="C112" s="105"/>
      <c r="D112" s="105"/>
      <c r="E112" s="105"/>
      <c r="F112" s="105"/>
      <c r="G112" s="105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</row>
    <row r="113" spans="1:22">
      <c r="A113" s="164"/>
      <c r="B113" s="105"/>
      <c r="C113" s="105"/>
      <c r="D113" s="105"/>
      <c r="E113" s="105"/>
      <c r="F113" s="105"/>
      <c r="G113" s="105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</row>
    <row r="114" spans="1:22">
      <c r="A114" s="164"/>
      <c r="B114" s="105"/>
      <c r="C114" s="105"/>
      <c r="D114" s="105"/>
      <c r="E114" s="105"/>
      <c r="F114" s="105"/>
      <c r="G114" s="105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</row>
    <row r="115" spans="1:22">
      <c r="A115" s="164"/>
      <c r="B115" s="105"/>
      <c r="C115" s="105"/>
      <c r="D115" s="105"/>
      <c r="E115" s="105"/>
      <c r="F115" s="105"/>
      <c r="G115" s="105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</row>
    <row r="116" spans="1:22">
      <c r="A116" s="164"/>
      <c r="B116" s="105"/>
      <c r="C116" s="105"/>
      <c r="D116" s="105"/>
      <c r="E116" s="105"/>
      <c r="F116" s="105"/>
      <c r="G116" s="105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</row>
    <row r="117" spans="1:22" s="105" customFormat="1" ht="11.25">
      <c r="A117" s="164"/>
    </row>
    <row r="118" spans="1:22" s="105" customFormat="1" ht="11.25">
      <c r="A118" s="164"/>
    </row>
    <row r="119" spans="1:22" s="105" customFormat="1" ht="11.25">
      <c r="A119" s="164"/>
    </row>
    <row r="120" spans="1:22" s="105" customFormat="1" ht="11.25">
      <c r="A120" s="164"/>
    </row>
    <row r="121" spans="1:22" s="105" customFormat="1" ht="11.25">
      <c r="A121" s="164"/>
    </row>
    <row r="122" spans="1:22" s="105" customFormat="1" ht="11.25">
      <c r="A122" s="164"/>
    </row>
    <row r="123" spans="1:22" s="105" customFormat="1" ht="11.25">
      <c r="A123" s="164"/>
    </row>
    <row r="124" spans="1:22" s="105" customFormat="1" ht="11.25">
      <c r="A124" s="164"/>
    </row>
    <row r="125" spans="1:22" s="105" customFormat="1" ht="11.25">
      <c r="A125" s="164"/>
    </row>
    <row r="126" spans="1:22" s="105" customFormat="1" ht="11.25">
      <c r="A126" s="164"/>
    </row>
    <row r="127" spans="1:22" s="105" customFormat="1" ht="11.25">
      <c r="A127" s="164"/>
    </row>
    <row r="128" spans="1:22" s="105" customFormat="1">
      <c r="A128" s="167"/>
      <c r="B128" s="161"/>
      <c r="C128" s="161"/>
      <c r="D128" s="161"/>
      <c r="E128" s="161"/>
      <c r="F128" s="161"/>
      <c r="G128" s="161"/>
    </row>
    <row r="129" spans="1:7" s="105" customFormat="1">
      <c r="A129" s="167"/>
      <c r="B129" s="161"/>
      <c r="C129" s="161"/>
      <c r="D129" s="161"/>
      <c r="E129" s="161"/>
      <c r="F129" s="161"/>
      <c r="G129" s="161"/>
    </row>
  </sheetData>
  <mergeCells count="8">
    <mergeCell ref="A25:B25"/>
    <mergeCell ref="A43:B43"/>
    <mergeCell ref="A45:F45"/>
    <mergeCell ref="A49:F49"/>
    <mergeCell ref="A2:B2"/>
    <mergeCell ref="A27:F27"/>
    <mergeCell ref="A28:B28"/>
    <mergeCell ref="F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&amp;C&amp;"Times New Roman,Félkövér"&amp;14Martonvásár Város Önkormányzat 
2017. évi költségvetésének pénzügyi mérlege&amp;R&amp;"Times New Roman,Félkövér"&amp;12 1.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85"/>
  <sheetViews>
    <sheetView zoomScale="89" zoomScaleNormal="89" zoomScalePageLayoutView="70" workbookViewId="0">
      <selection activeCell="J87" sqref="J87"/>
    </sheetView>
  </sheetViews>
  <sheetFormatPr defaultColWidth="8.7109375" defaultRowHeight="15"/>
  <cols>
    <col min="1" max="1" width="7.140625" style="242" customWidth="1"/>
    <col min="2" max="2" width="7.140625" style="243" customWidth="1"/>
    <col min="3" max="3" width="19.7109375" style="243" customWidth="1"/>
    <col min="4" max="4" width="7.85546875" style="243" customWidth="1"/>
    <col min="5" max="5" width="7.7109375" style="244" customWidth="1"/>
    <col min="6" max="6" width="7.140625" style="244" customWidth="1"/>
    <col min="7" max="7" width="7.7109375" style="244" customWidth="1"/>
    <col min="8" max="8" width="7.7109375" style="543" customWidth="1"/>
    <col min="9" max="9" width="7.7109375" style="244" customWidth="1"/>
    <col min="10" max="10" width="6.42578125" style="244" customWidth="1"/>
    <col min="11" max="11" width="6" style="244" customWidth="1"/>
    <col min="12" max="12" width="6.85546875" style="244" customWidth="1"/>
    <col min="13" max="13" width="7.7109375" style="244" customWidth="1"/>
    <col min="14" max="14" width="7.28515625" style="244" customWidth="1"/>
    <col min="15" max="15" width="7" style="244" customWidth="1"/>
    <col min="16" max="16" width="6.5703125" style="244" customWidth="1"/>
    <col min="17" max="17" width="7" style="244" customWidth="1"/>
    <col min="18" max="18" width="7.42578125" style="244" customWidth="1"/>
    <col min="19" max="19" width="7.28515625" style="244" customWidth="1"/>
    <col min="20" max="20" width="7" style="244" customWidth="1"/>
    <col min="21" max="16384" width="8.7109375" style="205"/>
  </cols>
  <sheetData>
    <row r="1" spans="1:20">
      <c r="A1" s="206"/>
      <c r="B1" s="207"/>
      <c r="C1" s="207"/>
      <c r="D1" s="207"/>
      <c r="E1" s="208"/>
      <c r="F1" s="208"/>
      <c r="G1" s="208"/>
      <c r="H1" s="541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:20" ht="42" customHeight="1">
      <c r="A2" s="1331" t="s">
        <v>0</v>
      </c>
      <c r="B2" s="1353" t="s">
        <v>182</v>
      </c>
      <c r="C2" s="1354"/>
      <c r="D2" s="1331" t="s">
        <v>754</v>
      </c>
      <c r="E2" s="1347" t="s">
        <v>180</v>
      </c>
      <c r="F2" s="1348"/>
      <c r="G2" s="1349"/>
      <c r="H2" s="1334" t="s">
        <v>616</v>
      </c>
      <c r="I2" s="1328" t="s">
        <v>297</v>
      </c>
      <c r="J2" s="1329"/>
      <c r="K2" s="1330"/>
      <c r="L2" s="1328" t="s">
        <v>298</v>
      </c>
      <c r="M2" s="1329"/>
      <c r="N2" s="1330"/>
      <c r="O2" s="1328" t="s">
        <v>299</v>
      </c>
      <c r="P2" s="1329"/>
      <c r="Q2" s="1330"/>
      <c r="R2" s="1328" t="s">
        <v>300</v>
      </c>
      <c r="S2" s="1329"/>
      <c r="T2" s="1330"/>
    </row>
    <row r="3" spans="1:20" ht="15" customHeight="1">
      <c r="A3" s="1332"/>
      <c r="B3" s="1355"/>
      <c r="C3" s="1356"/>
      <c r="D3" s="1332"/>
      <c r="E3" s="1350"/>
      <c r="F3" s="1351"/>
      <c r="G3" s="1352"/>
      <c r="H3" s="1335"/>
      <c r="I3" s="1328" t="s">
        <v>189</v>
      </c>
      <c r="J3" s="1329"/>
      <c r="K3" s="1330"/>
      <c r="L3" s="1328" t="s">
        <v>189</v>
      </c>
      <c r="M3" s="1329"/>
      <c r="N3" s="1330"/>
      <c r="O3" s="1328" t="s">
        <v>189</v>
      </c>
      <c r="P3" s="1329"/>
      <c r="Q3" s="1330"/>
      <c r="R3" s="1328" t="s">
        <v>189</v>
      </c>
      <c r="S3" s="1329"/>
      <c r="T3" s="1330"/>
    </row>
    <row r="4" spans="1:20" s="210" customFormat="1" ht="25.5" customHeight="1">
      <c r="A4" s="1333"/>
      <c r="B4" s="1357"/>
      <c r="C4" s="1358"/>
      <c r="D4" s="1333"/>
      <c r="E4" s="209" t="s">
        <v>177</v>
      </c>
      <c r="F4" s="209" t="s">
        <v>178</v>
      </c>
      <c r="G4" s="209" t="s">
        <v>179</v>
      </c>
      <c r="H4" s="1336"/>
      <c r="I4" s="209" t="s">
        <v>177</v>
      </c>
      <c r="J4" s="209" t="s">
        <v>178</v>
      </c>
      <c r="K4" s="209" t="s">
        <v>179</v>
      </c>
      <c r="L4" s="209" t="s">
        <v>177</v>
      </c>
      <c r="M4" s="209" t="s">
        <v>178</v>
      </c>
      <c r="N4" s="209" t="s">
        <v>179</v>
      </c>
      <c r="O4" s="209" t="s">
        <v>177</v>
      </c>
      <c r="P4" s="209" t="s">
        <v>178</v>
      </c>
      <c r="Q4" s="209" t="s">
        <v>179</v>
      </c>
      <c r="R4" s="209" t="s">
        <v>177</v>
      </c>
      <c r="S4" s="209" t="s">
        <v>178</v>
      </c>
      <c r="T4" s="209" t="s">
        <v>179</v>
      </c>
    </row>
    <row r="5" spans="1:20" ht="15" customHeight="1">
      <c r="A5" s="211" t="s">
        <v>2</v>
      </c>
      <c r="B5" s="1345" t="s">
        <v>1</v>
      </c>
      <c r="C5" s="1346"/>
      <c r="D5" s="483">
        <v>13851</v>
      </c>
      <c r="E5" s="212">
        <f>+I5+L5+O5+R5</f>
        <v>20112</v>
      </c>
      <c r="F5" s="212"/>
      <c r="G5" s="212"/>
      <c r="H5" s="542">
        <f>+E5/D5</f>
        <v>1.4520251245397444</v>
      </c>
      <c r="I5" s="212">
        <v>11871</v>
      </c>
      <c r="J5" s="212"/>
      <c r="K5" s="212"/>
      <c r="L5" s="212">
        <v>4419</v>
      </c>
      <c r="M5" s="212"/>
      <c r="N5" s="212"/>
      <c r="O5" s="212">
        <v>1919</v>
      </c>
      <c r="P5" s="212"/>
      <c r="Q5" s="212"/>
      <c r="R5" s="212">
        <v>1903</v>
      </c>
      <c r="S5" s="212"/>
      <c r="T5" s="212"/>
    </row>
    <row r="6" spans="1:20" ht="15" customHeight="1">
      <c r="A6" s="211" t="s">
        <v>4</v>
      </c>
      <c r="B6" s="1345" t="s">
        <v>3</v>
      </c>
      <c r="C6" s="1346"/>
      <c r="D6" s="483">
        <v>0</v>
      </c>
      <c r="E6" s="290">
        <f t="shared" ref="E6:E18" si="0">+I6+L6+O6+R6</f>
        <v>0</v>
      </c>
      <c r="F6" s="212"/>
      <c r="G6" s="212"/>
      <c r="H6" s="54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</row>
    <row r="7" spans="1:20" ht="15" customHeight="1">
      <c r="A7" s="211" t="s">
        <v>6</v>
      </c>
      <c r="B7" s="1345" t="s">
        <v>5</v>
      </c>
      <c r="C7" s="1346"/>
      <c r="D7" s="483">
        <v>0</v>
      </c>
      <c r="E7" s="290">
        <f t="shared" si="0"/>
        <v>0</v>
      </c>
      <c r="F7" s="212"/>
      <c r="G7" s="212"/>
      <c r="H7" s="54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0" ht="15" customHeight="1">
      <c r="A8" s="211" t="s">
        <v>8</v>
      </c>
      <c r="B8" s="1345" t="s">
        <v>7</v>
      </c>
      <c r="C8" s="1346"/>
      <c r="D8" s="483">
        <v>0</v>
      </c>
      <c r="E8" s="290">
        <f t="shared" si="0"/>
        <v>0</v>
      </c>
      <c r="F8" s="212"/>
      <c r="G8" s="212"/>
      <c r="H8" s="54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</row>
    <row r="9" spans="1:20" ht="15" customHeight="1">
      <c r="A9" s="211" t="s">
        <v>10</v>
      </c>
      <c r="B9" s="1345" t="s">
        <v>9</v>
      </c>
      <c r="C9" s="1346"/>
      <c r="D9" s="483">
        <v>0</v>
      </c>
      <c r="E9" s="290">
        <f t="shared" si="0"/>
        <v>0</v>
      </c>
      <c r="F9" s="212"/>
      <c r="G9" s="212"/>
      <c r="H9" s="54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</row>
    <row r="10" spans="1:20" ht="15" customHeight="1">
      <c r="A10" s="211" t="s">
        <v>12</v>
      </c>
      <c r="B10" s="1345" t="s">
        <v>11</v>
      </c>
      <c r="C10" s="1346"/>
      <c r="D10" s="483">
        <v>0</v>
      </c>
      <c r="E10" s="290">
        <f t="shared" si="0"/>
        <v>0</v>
      </c>
      <c r="F10" s="212"/>
      <c r="G10" s="212"/>
      <c r="H10" s="54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</row>
    <row r="11" spans="1:20" ht="15" customHeight="1">
      <c r="A11" s="211" t="s">
        <v>14</v>
      </c>
      <c r="B11" s="1345" t="s">
        <v>13</v>
      </c>
      <c r="C11" s="1346"/>
      <c r="D11" s="483">
        <v>360</v>
      </c>
      <c r="E11" s="290">
        <f t="shared" si="0"/>
        <v>475</v>
      </c>
      <c r="F11" s="212"/>
      <c r="G11" s="212"/>
      <c r="H11" s="542">
        <f t="shared" ref="H11:H24" si="1">+E11/D11</f>
        <v>1.3194444444444444</v>
      </c>
      <c r="I11" s="212">
        <v>295</v>
      </c>
      <c r="J11" s="212"/>
      <c r="K11" s="212"/>
      <c r="L11" s="212">
        <v>120</v>
      </c>
      <c r="M11" s="212"/>
      <c r="N11" s="212"/>
      <c r="O11" s="212">
        <v>0</v>
      </c>
      <c r="P11" s="212"/>
      <c r="Q11" s="212"/>
      <c r="R11" s="212">
        <v>60</v>
      </c>
      <c r="S11" s="212"/>
      <c r="T11" s="212"/>
    </row>
    <row r="12" spans="1:20" ht="15" customHeight="1">
      <c r="A12" s="211" t="s">
        <v>16</v>
      </c>
      <c r="B12" s="1345" t="s">
        <v>15</v>
      </c>
      <c r="C12" s="1346"/>
      <c r="D12" s="483">
        <v>0</v>
      </c>
      <c r="E12" s="290">
        <f t="shared" si="0"/>
        <v>0</v>
      </c>
      <c r="F12" s="212"/>
      <c r="G12" s="212"/>
      <c r="H12" s="54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</row>
    <row r="13" spans="1:20" ht="15" customHeight="1">
      <c r="A13" s="211" t="s">
        <v>18</v>
      </c>
      <c r="B13" s="1345" t="s">
        <v>17</v>
      </c>
      <c r="C13" s="1346"/>
      <c r="D13" s="483">
        <v>318</v>
      </c>
      <c r="E13" s="290">
        <f t="shared" si="0"/>
        <v>538</v>
      </c>
      <c r="F13" s="212"/>
      <c r="G13" s="212"/>
      <c r="H13" s="542">
        <f t="shared" si="1"/>
        <v>1.6918238993710693</v>
      </c>
      <c r="I13" s="212">
        <v>99</v>
      </c>
      <c r="J13" s="212"/>
      <c r="K13" s="212"/>
      <c r="L13" s="212"/>
      <c r="M13" s="212"/>
      <c r="N13" s="212"/>
      <c r="O13" s="212">
        <v>378</v>
      </c>
      <c r="P13" s="212"/>
      <c r="Q13" s="212"/>
      <c r="R13" s="212">
        <v>61</v>
      </c>
      <c r="S13" s="212"/>
      <c r="T13" s="212"/>
    </row>
    <row r="14" spans="1:20" ht="15" customHeight="1">
      <c r="A14" s="211" t="s">
        <v>20</v>
      </c>
      <c r="B14" s="1345" t="s">
        <v>19</v>
      </c>
      <c r="C14" s="1346"/>
      <c r="D14" s="483">
        <v>0</v>
      </c>
      <c r="E14" s="290">
        <f t="shared" si="0"/>
        <v>0</v>
      </c>
      <c r="F14" s="212"/>
      <c r="G14" s="212"/>
      <c r="H14" s="54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</row>
    <row r="15" spans="1:20" ht="15" customHeight="1">
      <c r="A15" s="211" t="s">
        <v>22</v>
      </c>
      <c r="B15" s="1345" t="s">
        <v>21</v>
      </c>
      <c r="C15" s="1346"/>
      <c r="D15" s="483">
        <v>733</v>
      </c>
      <c r="E15" s="290">
        <f t="shared" si="0"/>
        <v>733</v>
      </c>
      <c r="F15" s="212"/>
      <c r="G15" s="212"/>
      <c r="H15" s="542">
        <f t="shared" si="1"/>
        <v>1</v>
      </c>
      <c r="I15" s="212">
        <v>733</v>
      </c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</row>
    <row r="16" spans="1:20" ht="15" customHeight="1">
      <c r="A16" s="211" t="s">
        <v>24</v>
      </c>
      <c r="B16" s="1345" t="s">
        <v>23</v>
      </c>
      <c r="C16" s="1346"/>
      <c r="D16" s="483">
        <v>0</v>
      </c>
      <c r="E16" s="290">
        <f t="shared" si="0"/>
        <v>0</v>
      </c>
      <c r="F16" s="212"/>
      <c r="G16" s="212"/>
      <c r="H16" s="54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</row>
    <row r="17" spans="1:20" ht="15" customHeight="1">
      <c r="A17" s="211" t="s">
        <v>25</v>
      </c>
      <c r="B17" s="1345" t="s">
        <v>175</v>
      </c>
      <c r="C17" s="1346"/>
      <c r="D17" s="483">
        <v>0</v>
      </c>
      <c r="E17" s="290">
        <f t="shared" si="0"/>
        <v>0</v>
      </c>
      <c r="F17" s="212"/>
      <c r="G17" s="212"/>
      <c r="H17" s="54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</row>
    <row r="18" spans="1:20" ht="15" customHeight="1">
      <c r="A18" s="211" t="s">
        <v>25</v>
      </c>
      <c r="B18" s="1345" t="s">
        <v>26</v>
      </c>
      <c r="C18" s="1346"/>
      <c r="D18" s="483">
        <v>0</v>
      </c>
      <c r="E18" s="290">
        <f t="shared" si="0"/>
        <v>0</v>
      </c>
      <c r="F18" s="212"/>
      <c r="G18" s="212"/>
      <c r="H18" s="54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</row>
    <row r="19" spans="1:20" s="294" customFormat="1" ht="15" customHeight="1">
      <c r="A19" s="291" t="s">
        <v>27</v>
      </c>
      <c r="B19" s="1343" t="s">
        <v>435</v>
      </c>
      <c r="C19" s="1344"/>
      <c r="D19" s="292">
        <f>SUM(D5:D18)</f>
        <v>15262</v>
      </c>
      <c r="E19" s="292">
        <f>SUM(E5:E18)</f>
        <v>21858</v>
      </c>
      <c r="F19" s="292">
        <f t="shared" ref="F19:T19" si="2">SUM(F5:F18)</f>
        <v>0</v>
      </c>
      <c r="G19" s="292">
        <f t="shared" si="2"/>
        <v>0</v>
      </c>
      <c r="H19" s="542">
        <f t="shared" si="1"/>
        <v>1.432184510549076</v>
      </c>
      <c r="I19" s="292">
        <f t="shared" si="2"/>
        <v>12998</v>
      </c>
      <c r="J19" s="292">
        <f t="shared" si="2"/>
        <v>0</v>
      </c>
      <c r="K19" s="292">
        <f t="shared" si="2"/>
        <v>0</v>
      </c>
      <c r="L19" s="292">
        <f t="shared" si="2"/>
        <v>4539</v>
      </c>
      <c r="M19" s="292">
        <f t="shared" si="2"/>
        <v>0</v>
      </c>
      <c r="N19" s="292">
        <f t="shared" si="2"/>
        <v>0</v>
      </c>
      <c r="O19" s="292">
        <f t="shared" si="2"/>
        <v>2297</v>
      </c>
      <c r="P19" s="292">
        <f t="shared" si="2"/>
        <v>0</v>
      </c>
      <c r="Q19" s="292">
        <f t="shared" si="2"/>
        <v>0</v>
      </c>
      <c r="R19" s="292">
        <f t="shared" si="2"/>
        <v>2024</v>
      </c>
      <c r="S19" s="292">
        <f t="shared" si="2"/>
        <v>0</v>
      </c>
      <c r="T19" s="292">
        <f t="shared" si="2"/>
        <v>0</v>
      </c>
    </row>
    <row r="20" spans="1:20" ht="15" customHeight="1">
      <c r="A20" s="211" t="s">
        <v>29</v>
      </c>
      <c r="B20" s="1345" t="s">
        <v>28</v>
      </c>
      <c r="C20" s="1346"/>
      <c r="D20" s="483">
        <v>0</v>
      </c>
      <c r="E20" s="212">
        <f>+I20+L20+O20+R20</f>
        <v>0</v>
      </c>
      <c r="F20" s="212"/>
      <c r="G20" s="212"/>
      <c r="H20" s="54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</row>
    <row r="21" spans="1:20" ht="23.25" customHeight="1">
      <c r="A21" s="211"/>
      <c r="B21" s="1345" t="s">
        <v>30</v>
      </c>
      <c r="C21" s="1346"/>
      <c r="D21" s="483">
        <v>1600</v>
      </c>
      <c r="E21" s="290">
        <f t="shared" ref="E21:E22" si="3">+I21+L21+O21+R21</f>
        <v>1500</v>
      </c>
      <c r="F21" s="212"/>
      <c r="G21" s="212"/>
      <c r="H21" s="542">
        <f t="shared" si="1"/>
        <v>0.9375</v>
      </c>
      <c r="I21" s="212">
        <v>1500</v>
      </c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</row>
    <row r="22" spans="1:20" ht="15" customHeight="1">
      <c r="A22" s="211" t="s">
        <v>32</v>
      </c>
      <c r="B22" s="1345" t="s">
        <v>31</v>
      </c>
      <c r="C22" s="1346"/>
      <c r="D22" s="483">
        <v>0</v>
      </c>
      <c r="E22" s="290">
        <f t="shared" si="3"/>
        <v>30</v>
      </c>
      <c r="F22" s="212"/>
      <c r="G22" s="212"/>
      <c r="H22" s="542"/>
      <c r="I22" s="212">
        <v>30</v>
      </c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</row>
    <row r="23" spans="1:20" s="294" customFormat="1" ht="15" customHeight="1">
      <c r="A23" s="291" t="s">
        <v>33</v>
      </c>
      <c r="B23" s="1343" t="s">
        <v>436</v>
      </c>
      <c r="C23" s="1344"/>
      <c r="D23" s="484">
        <f>SUM(D20:D22)</f>
        <v>1600</v>
      </c>
      <c r="E23" s="292">
        <f>+E22+E21+E20</f>
        <v>1530</v>
      </c>
      <c r="F23" s="292">
        <f t="shared" ref="F23:T23" si="4">SUM(F20:F22)</f>
        <v>0</v>
      </c>
      <c r="G23" s="292">
        <f t="shared" si="4"/>
        <v>0</v>
      </c>
      <c r="H23" s="542">
        <f t="shared" si="1"/>
        <v>0.95625000000000004</v>
      </c>
      <c r="I23" s="292">
        <f t="shared" si="4"/>
        <v>1530</v>
      </c>
      <c r="J23" s="292">
        <f t="shared" si="4"/>
        <v>0</v>
      </c>
      <c r="K23" s="292">
        <f t="shared" si="4"/>
        <v>0</v>
      </c>
      <c r="L23" s="292">
        <f t="shared" si="4"/>
        <v>0</v>
      </c>
      <c r="M23" s="292">
        <f t="shared" si="4"/>
        <v>0</v>
      </c>
      <c r="N23" s="292">
        <f t="shared" si="4"/>
        <v>0</v>
      </c>
      <c r="O23" s="292">
        <f t="shared" si="4"/>
        <v>0</v>
      </c>
      <c r="P23" s="292">
        <f t="shared" si="4"/>
        <v>0</v>
      </c>
      <c r="Q23" s="292">
        <f t="shared" si="4"/>
        <v>0</v>
      </c>
      <c r="R23" s="292">
        <f t="shared" si="4"/>
        <v>0</v>
      </c>
      <c r="S23" s="292">
        <f t="shared" si="4"/>
        <v>0</v>
      </c>
      <c r="T23" s="292">
        <f t="shared" si="4"/>
        <v>0</v>
      </c>
    </row>
    <row r="24" spans="1:20" s="215" customFormat="1" ht="15" customHeight="1">
      <c r="A24" s="213" t="s">
        <v>34</v>
      </c>
      <c r="B24" s="1343" t="s">
        <v>437</v>
      </c>
      <c r="C24" s="1344"/>
      <c r="D24" s="292">
        <f>+D23+D19</f>
        <v>16862</v>
      </c>
      <c r="E24" s="214">
        <f>+E23+E19</f>
        <v>23388</v>
      </c>
      <c r="F24" s="214">
        <f t="shared" ref="F24:T24" si="5">+F23+F19</f>
        <v>0</v>
      </c>
      <c r="G24" s="214">
        <f t="shared" si="5"/>
        <v>0</v>
      </c>
      <c r="H24" s="542">
        <f t="shared" si="1"/>
        <v>1.3870240778080891</v>
      </c>
      <c r="I24" s="214">
        <f t="shared" si="5"/>
        <v>14528</v>
      </c>
      <c r="J24" s="214">
        <f t="shared" si="5"/>
        <v>0</v>
      </c>
      <c r="K24" s="214">
        <f t="shared" si="5"/>
        <v>0</v>
      </c>
      <c r="L24" s="214">
        <f t="shared" si="5"/>
        <v>4539</v>
      </c>
      <c r="M24" s="214">
        <f t="shared" si="5"/>
        <v>0</v>
      </c>
      <c r="N24" s="214">
        <f t="shared" si="5"/>
        <v>0</v>
      </c>
      <c r="O24" s="214">
        <f t="shared" si="5"/>
        <v>2297</v>
      </c>
      <c r="P24" s="214">
        <f t="shared" si="5"/>
        <v>0</v>
      </c>
      <c r="Q24" s="214">
        <f t="shared" si="5"/>
        <v>0</v>
      </c>
      <c r="R24" s="214">
        <f t="shared" si="5"/>
        <v>2024</v>
      </c>
      <c r="S24" s="214">
        <f t="shared" si="5"/>
        <v>0</v>
      </c>
      <c r="T24" s="214">
        <f t="shared" si="5"/>
        <v>0</v>
      </c>
    </row>
    <row r="25" spans="1:20">
      <c r="A25" s="216"/>
      <c r="B25" s="217"/>
      <c r="C25" s="217"/>
      <c r="D25" s="217"/>
      <c r="E25" s="218"/>
      <c r="F25" s="218"/>
      <c r="G25" s="219"/>
      <c r="H25" s="549"/>
      <c r="I25" s="220"/>
      <c r="J25" s="218"/>
      <c r="K25" s="219"/>
      <c r="L25" s="220"/>
      <c r="M25" s="218"/>
      <c r="N25" s="219"/>
      <c r="O25" s="220"/>
      <c r="P25" s="218"/>
      <c r="Q25" s="219"/>
      <c r="R25" s="220"/>
      <c r="S25" s="218"/>
      <c r="T25" s="219"/>
    </row>
    <row r="26" spans="1:20" s="215" customFormat="1" ht="15" customHeight="1">
      <c r="A26" s="213" t="s">
        <v>35</v>
      </c>
      <c r="B26" s="1343" t="s">
        <v>438</v>
      </c>
      <c r="C26" s="1344"/>
      <c r="D26" s="717">
        <f>SUM(D27:D31)</f>
        <v>4494</v>
      </c>
      <c r="E26" s="214">
        <f>+I26+L26+O26+R26</f>
        <v>5095</v>
      </c>
      <c r="F26" s="214"/>
      <c r="G26" s="214"/>
      <c r="H26" s="550">
        <f>+E26/D26</f>
        <v>1.1337338673787272</v>
      </c>
      <c r="I26" s="214">
        <f t="shared" ref="I26:T26" si="6">SUM(I27:I31)</f>
        <v>3220</v>
      </c>
      <c r="J26" s="214">
        <f t="shared" si="6"/>
        <v>0</v>
      </c>
      <c r="K26" s="214">
        <f t="shared" si="6"/>
        <v>0</v>
      </c>
      <c r="L26" s="214">
        <f t="shared" si="6"/>
        <v>1013</v>
      </c>
      <c r="M26" s="214">
        <f t="shared" si="6"/>
        <v>0</v>
      </c>
      <c r="N26" s="214">
        <f t="shared" si="6"/>
        <v>0</v>
      </c>
      <c r="O26" s="214">
        <f t="shared" si="6"/>
        <v>422</v>
      </c>
      <c r="P26" s="214">
        <f t="shared" si="6"/>
        <v>0</v>
      </c>
      <c r="Q26" s="214">
        <f t="shared" si="6"/>
        <v>0</v>
      </c>
      <c r="R26" s="214">
        <f t="shared" si="6"/>
        <v>440</v>
      </c>
      <c r="S26" s="214">
        <f t="shared" si="6"/>
        <v>0</v>
      </c>
      <c r="T26" s="214">
        <f t="shared" si="6"/>
        <v>0</v>
      </c>
    </row>
    <row r="27" spans="1:20" ht="25.5" customHeight="1">
      <c r="A27" s="221" t="s">
        <v>35</v>
      </c>
      <c r="B27" s="222"/>
      <c r="C27" s="223" t="s">
        <v>36</v>
      </c>
      <c r="D27" s="223">
        <v>4370</v>
      </c>
      <c r="E27" s="290">
        <f>+I27+L27+O27+R27</f>
        <v>4916</v>
      </c>
      <c r="F27" s="212"/>
      <c r="G27" s="212"/>
      <c r="H27" s="550">
        <f t="shared" ref="H27:H31" si="7">+E27/D27</f>
        <v>1.1249427917620138</v>
      </c>
      <c r="I27" s="212">
        <v>3103</v>
      </c>
      <c r="J27" s="212"/>
      <c r="K27" s="212"/>
      <c r="L27" s="212">
        <v>972</v>
      </c>
      <c r="M27" s="212"/>
      <c r="N27" s="212"/>
      <c r="O27" s="212">
        <v>422</v>
      </c>
      <c r="P27" s="212"/>
      <c r="Q27" s="212"/>
      <c r="R27" s="212">
        <v>419</v>
      </c>
      <c r="S27" s="212"/>
      <c r="T27" s="212"/>
    </row>
    <row r="28" spans="1:20" ht="25.5" customHeight="1">
      <c r="A28" s="221" t="s">
        <v>35</v>
      </c>
      <c r="B28" s="222"/>
      <c r="C28" s="223" t="s">
        <v>37</v>
      </c>
      <c r="D28" s="223">
        <v>0</v>
      </c>
      <c r="E28" s="290">
        <f t="shared" ref="E28:E31" si="8">+I28+L28+O28+R28</f>
        <v>0</v>
      </c>
      <c r="F28" s="212"/>
      <c r="G28" s="212"/>
      <c r="H28" s="550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</row>
    <row r="29" spans="1:20" ht="25.5" customHeight="1">
      <c r="A29" s="221" t="s">
        <v>35</v>
      </c>
      <c r="B29" s="222"/>
      <c r="C29" s="223" t="s">
        <v>38</v>
      </c>
      <c r="D29" s="223">
        <v>60</v>
      </c>
      <c r="E29" s="290">
        <f t="shared" si="8"/>
        <v>89</v>
      </c>
      <c r="F29" s="212"/>
      <c r="G29" s="212"/>
      <c r="H29" s="550">
        <f t="shared" si="7"/>
        <v>1.4833333333333334</v>
      </c>
      <c r="I29" s="212">
        <v>59</v>
      </c>
      <c r="J29" s="212"/>
      <c r="K29" s="212"/>
      <c r="L29" s="212">
        <v>20</v>
      </c>
      <c r="M29" s="212"/>
      <c r="N29" s="212"/>
      <c r="O29" s="212"/>
      <c r="P29" s="212"/>
      <c r="Q29" s="212"/>
      <c r="R29" s="212">
        <v>10</v>
      </c>
      <c r="S29" s="212"/>
      <c r="T29" s="212"/>
    </row>
    <row r="30" spans="1:20" ht="25.5" customHeight="1">
      <c r="A30" s="221" t="s">
        <v>35</v>
      </c>
      <c r="B30" s="222"/>
      <c r="C30" s="223" t="s">
        <v>439</v>
      </c>
      <c r="D30" s="223">
        <v>0</v>
      </c>
      <c r="E30" s="290">
        <f t="shared" si="8"/>
        <v>0</v>
      </c>
      <c r="F30" s="212"/>
      <c r="G30" s="212"/>
      <c r="H30" s="550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</row>
    <row r="31" spans="1:20" ht="38.25">
      <c r="A31" s="221" t="s">
        <v>35</v>
      </c>
      <c r="B31" s="222"/>
      <c r="C31" s="223" t="s">
        <v>40</v>
      </c>
      <c r="D31" s="223">
        <v>64</v>
      </c>
      <c r="E31" s="290">
        <f t="shared" si="8"/>
        <v>90</v>
      </c>
      <c r="F31" s="212"/>
      <c r="G31" s="212"/>
      <c r="H31" s="550">
        <f t="shared" si="7"/>
        <v>1.40625</v>
      </c>
      <c r="I31" s="212">
        <v>58</v>
      </c>
      <c r="J31" s="212"/>
      <c r="K31" s="212"/>
      <c r="L31" s="212">
        <v>21</v>
      </c>
      <c r="M31" s="212"/>
      <c r="N31" s="212"/>
      <c r="O31" s="212">
        <v>0</v>
      </c>
      <c r="P31" s="212"/>
      <c r="Q31" s="212"/>
      <c r="R31" s="212">
        <v>11</v>
      </c>
      <c r="S31" s="212"/>
      <c r="T31" s="212"/>
    </row>
    <row r="32" spans="1:20" ht="9.75" customHeight="1">
      <c r="A32" s="224"/>
      <c r="B32" s="225"/>
      <c r="C32" s="226"/>
      <c r="D32" s="226"/>
      <c r="E32" s="227"/>
      <c r="F32" s="227"/>
      <c r="G32" s="227"/>
      <c r="H32" s="551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</row>
    <row r="33" spans="1:20" ht="9" customHeight="1">
      <c r="A33" s="228"/>
      <c r="B33" s="229"/>
      <c r="C33" s="230"/>
      <c r="D33" s="230"/>
      <c r="E33" s="231"/>
      <c r="F33" s="231"/>
      <c r="G33" s="231"/>
      <c r="H33" s="552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</row>
    <row r="34" spans="1:20" ht="15" customHeight="1">
      <c r="A34" s="211" t="s">
        <v>42</v>
      </c>
      <c r="B34" s="1345" t="s">
        <v>41</v>
      </c>
      <c r="C34" s="1346"/>
      <c r="D34" s="483">
        <v>1385</v>
      </c>
      <c r="E34" s="212">
        <f>+I34+L34+O34+R34</f>
        <v>1470</v>
      </c>
      <c r="F34" s="212"/>
      <c r="G34" s="212"/>
      <c r="H34" s="542">
        <f>+E34/D34</f>
        <v>1.0613718411552346</v>
      </c>
      <c r="I34" s="212">
        <v>730</v>
      </c>
      <c r="J34" s="212"/>
      <c r="K34" s="212"/>
      <c r="L34" s="212">
        <v>190</v>
      </c>
      <c r="M34" s="212"/>
      <c r="N34" s="212"/>
      <c r="O34" s="212"/>
      <c r="P34" s="212"/>
      <c r="Q34" s="212"/>
      <c r="R34" s="212">
        <v>550</v>
      </c>
      <c r="S34" s="212"/>
      <c r="T34" s="212"/>
    </row>
    <row r="35" spans="1:20" ht="15" customHeight="1">
      <c r="A35" s="211" t="s">
        <v>44</v>
      </c>
      <c r="B35" s="1345" t="s">
        <v>43</v>
      </c>
      <c r="C35" s="1346"/>
      <c r="D35" s="483">
        <v>510</v>
      </c>
      <c r="E35" s="290">
        <f t="shared" ref="E35:E60" si="9">+I35+L35+O35+R35</f>
        <v>440</v>
      </c>
      <c r="F35" s="212"/>
      <c r="G35" s="212"/>
      <c r="H35" s="542">
        <f t="shared" ref="H35:H60" si="10">+E35/D35</f>
        <v>0.86274509803921573</v>
      </c>
      <c r="I35" s="212">
        <v>420</v>
      </c>
      <c r="J35" s="212"/>
      <c r="K35" s="212"/>
      <c r="L35" s="212">
        <v>20</v>
      </c>
      <c r="M35" s="212"/>
      <c r="N35" s="212"/>
      <c r="O35" s="212"/>
      <c r="P35" s="212"/>
      <c r="Q35" s="212"/>
      <c r="R35" s="212">
        <v>0</v>
      </c>
      <c r="S35" s="212"/>
      <c r="T35" s="212"/>
    </row>
    <row r="36" spans="1:20" ht="15" customHeight="1">
      <c r="A36" s="211" t="s">
        <v>46</v>
      </c>
      <c r="B36" s="1345" t="s">
        <v>45</v>
      </c>
      <c r="C36" s="1346"/>
      <c r="D36" s="483">
        <v>0</v>
      </c>
      <c r="E36" s="290">
        <f t="shared" si="9"/>
        <v>0</v>
      </c>
      <c r="F36" s="212"/>
      <c r="G36" s="212"/>
      <c r="H36" s="54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</row>
    <row r="37" spans="1:20" s="294" customFormat="1" ht="15" customHeight="1">
      <c r="A37" s="291" t="s">
        <v>47</v>
      </c>
      <c r="B37" s="1343" t="s">
        <v>440</v>
      </c>
      <c r="C37" s="1344"/>
      <c r="D37" s="883">
        <f>SUM(D34:D36)</f>
        <v>1895</v>
      </c>
      <c r="E37" s="292">
        <f t="shared" si="9"/>
        <v>1910</v>
      </c>
      <c r="F37" s="292">
        <f t="shared" ref="F37:T37" si="11">SUM(F34:F36)</f>
        <v>0</v>
      </c>
      <c r="G37" s="292">
        <f t="shared" si="11"/>
        <v>0</v>
      </c>
      <c r="H37" s="550">
        <f t="shared" si="10"/>
        <v>1.0079155672823219</v>
      </c>
      <c r="I37" s="292">
        <f t="shared" si="11"/>
        <v>1150</v>
      </c>
      <c r="J37" s="292">
        <f t="shared" si="11"/>
        <v>0</v>
      </c>
      <c r="K37" s="292">
        <f t="shared" si="11"/>
        <v>0</v>
      </c>
      <c r="L37" s="292">
        <f t="shared" si="11"/>
        <v>210</v>
      </c>
      <c r="M37" s="292">
        <f t="shared" si="11"/>
        <v>0</v>
      </c>
      <c r="N37" s="292">
        <f t="shared" si="11"/>
        <v>0</v>
      </c>
      <c r="O37" s="292">
        <f t="shared" si="11"/>
        <v>0</v>
      </c>
      <c r="P37" s="292">
        <f t="shared" si="11"/>
        <v>0</v>
      </c>
      <c r="Q37" s="292">
        <f t="shared" si="11"/>
        <v>0</v>
      </c>
      <c r="R37" s="292">
        <f t="shared" si="11"/>
        <v>550</v>
      </c>
      <c r="S37" s="292">
        <f t="shared" si="11"/>
        <v>0</v>
      </c>
      <c r="T37" s="292">
        <f t="shared" si="11"/>
        <v>0</v>
      </c>
    </row>
    <row r="38" spans="1:20" ht="15" customHeight="1">
      <c r="A38" s="211" t="s">
        <v>49</v>
      </c>
      <c r="B38" s="1345" t="s">
        <v>48</v>
      </c>
      <c r="C38" s="1346"/>
      <c r="D38" s="483">
        <v>210</v>
      </c>
      <c r="E38" s="290">
        <f t="shared" si="9"/>
        <v>210</v>
      </c>
      <c r="F38" s="212"/>
      <c r="G38" s="212"/>
      <c r="H38" s="542">
        <f t="shared" si="10"/>
        <v>1</v>
      </c>
      <c r="I38" s="212">
        <v>120</v>
      </c>
      <c r="J38" s="212"/>
      <c r="K38" s="212"/>
      <c r="L38" s="212"/>
      <c r="M38" s="212"/>
      <c r="N38" s="212"/>
      <c r="O38" s="212"/>
      <c r="P38" s="212"/>
      <c r="Q38" s="212"/>
      <c r="R38" s="212">
        <v>90</v>
      </c>
      <c r="S38" s="212"/>
      <c r="T38" s="212"/>
    </row>
    <row r="39" spans="1:20" ht="15" customHeight="1">
      <c r="A39" s="211" t="s">
        <v>51</v>
      </c>
      <c r="B39" s="1345" t="s">
        <v>50</v>
      </c>
      <c r="C39" s="1346"/>
      <c r="D39" s="483">
        <v>330</v>
      </c>
      <c r="E39" s="290">
        <f t="shared" si="9"/>
        <v>330</v>
      </c>
      <c r="F39" s="212"/>
      <c r="G39" s="212"/>
      <c r="H39" s="542">
        <f t="shared" si="10"/>
        <v>1</v>
      </c>
      <c r="I39" s="212">
        <v>240</v>
      </c>
      <c r="J39" s="212"/>
      <c r="K39" s="212"/>
      <c r="L39" s="212">
        <v>30</v>
      </c>
      <c r="M39" s="212"/>
      <c r="N39" s="212"/>
      <c r="O39" s="212"/>
      <c r="P39" s="212"/>
      <c r="Q39" s="212"/>
      <c r="R39" s="212">
        <v>60</v>
      </c>
      <c r="S39" s="212"/>
      <c r="T39" s="212"/>
    </row>
    <row r="40" spans="1:20" s="294" customFormat="1" ht="15" customHeight="1">
      <c r="A40" s="291" t="s">
        <v>52</v>
      </c>
      <c r="B40" s="1343" t="s">
        <v>441</v>
      </c>
      <c r="C40" s="1344"/>
      <c r="D40" s="883">
        <f>SUM(D38:D39)</f>
        <v>540</v>
      </c>
      <c r="E40" s="292">
        <f t="shared" si="9"/>
        <v>540</v>
      </c>
      <c r="F40" s="292">
        <f t="shared" ref="F40:T40" si="12">SUM(F38:F39)</f>
        <v>0</v>
      </c>
      <c r="G40" s="292">
        <f t="shared" si="12"/>
        <v>0</v>
      </c>
      <c r="H40" s="550">
        <f t="shared" si="10"/>
        <v>1</v>
      </c>
      <c r="I40" s="292">
        <f t="shared" si="12"/>
        <v>360</v>
      </c>
      <c r="J40" s="292">
        <f t="shared" si="12"/>
        <v>0</v>
      </c>
      <c r="K40" s="292">
        <f t="shared" si="12"/>
        <v>0</v>
      </c>
      <c r="L40" s="292">
        <f t="shared" si="12"/>
        <v>30</v>
      </c>
      <c r="M40" s="292">
        <f t="shared" si="12"/>
        <v>0</v>
      </c>
      <c r="N40" s="292">
        <f t="shared" si="12"/>
        <v>0</v>
      </c>
      <c r="O40" s="292">
        <f t="shared" si="12"/>
        <v>0</v>
      </c>
      <c r="P40" s="292">
        <f t="shared" si="12"/>
        <v>0</v>
      </c>
      <c r="Q40" s="292">
        <f t="shared" si="12"/>
        <v>0</v>
      </c>
      <c r="R40" s="292">
        <f t="shared" si="12"/>
        <v>150</v>
      </c>
      <c r="S40" s="292">
        <f t="shared" si="12"/>
        <v>0</v>
      </c>
      <c r="T40" s="292">
        <f t="shared" si="12"/>
        <v>0</v>
      </c>
    </row>
    <row r="41" spans="1:20" ht="15" customHeight="1">
      <c r="A41" s="211" t="s">
        <v>54</v>
      </c>
      <c r="B41" s="1345" t="s">
        <v>53</v>
      </c>
      <c r="C41" s="1346"/>
      <c r="D41" s="483">
        <v>0</v>
      </c>
      <c r="E41" s="290">
        <f t="shared" si="9"/>
        <v>0</v>
      </c>
      <c r="F41" s="212"/>
      <c r="G41" s="212"/>
      <c r="H41" s="54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</row>
    <row r="42" spans="1:20" ht="15" customHeight="1">
      <c r="A42" s="211" t="s">
        <v>56</v>
      </c>
      <c r="B42" s="1345" t="s">
        <v>55</v>
      </c>
      <c r="C42" s="1346"/>
      <c r="D42" s="483">
        <v>0</v>
      </c>
      <c r="E42" s="290">
        <f t="shared" si="9"/>
        <v>0</v>
      </c>
      <c r="F42" s="212"/>
      <c r="G42" s="212"/>
      <c r="H42" s="54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</row>
    <row r="43" spans="1:20" ht="15" customHeight="1">
      <c r="A43" s="211" t="s">
        <v>57</v>
      </c>
      <c r="B43" s="1345" t="s">
        <v>442</v>
      </c>
      <c r="C43" s="1346"/>
      <c r="D43" s="483">
        <v>440</v>
      </c>
      <c r="E43" s="290">
        <f t="shared" si="9"/>
        <v>400</v>
      </c>
      <c r="F43" s="212"/>
      <c r="G43" s="212"/>
      <c r="H43" s="542">
        <f t="shared" si="10"/>
        <v>0.90909090909090906</v>
      </c>
      <c r="I43" s="212">
        <v>400</v>
      </c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</row>
    <row r="44" spans="1:20" ht="15" customHeight="1">
      <c r="A44" s="211" t="s">
        <v>59</v>
      </c>
      <c r="B44" s="1345" t="s">
        <v>58</v>
      </c>
      <c r="C44" s="1346"/>
      <c r="D44" s="483">
        <v>50</v>
      </c>
      <c r="E44" s="290">
        <f t="shared" si="9"/>
        <v>50</v>
      </c>
      <c r="F44" s="212"/>
      <c r="G44" s="212"/>
      <c r="H44" s="542">
        <f t="shared" si="10"/>
        <v>1</v>
      </c>
      <c r="I44" s="212">
        <v>50</v>
      </c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</row>
    <row r="45" spans="1:20" ht="15" customHeight="1">
      <c r="A45" s="211" t="s">
        <v>60</v>
      </c>
      <c r="B45" s="1345" t="s">
        <v>166</v>
      </c>
      <c r="C45" s="1346"/>
      <c r="D45" s="483">
        <v>0</v>
      </c>
      <c r="E45" s="290">
        <f t="shared" si="9"/>
        <v>0</v>
      </c>
      <c r="F45" s="212"/>
      <c r="G45" s="212"/>
      <c r="H45" s="54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</row>
    <row r="46" spans="1:20" ht="25.5" customHeight="1">
      <c r="A46" s="221" t="s">
        <v>60</v>
      </c>
      <c r="B46" s="222"/>
      <c r="C46" s="223" t="s">
        <v>61</v>
      </c>
      <c r="D46" s="223">
        <v>0</v>
      </c>
      <c r="E46" s="290">
        <f t="shared" si="9"/>
        <v>0</v>
      </c>
      <c r="F46" s="212"/>
      <c r="G46" s="212"/>
      <c r="H46" s="54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</row>
    <row r="47" spans="1:20" ht="25.5" customHeight="1">
      <c r="A47" s="221" t="s">
        <v>60</v>
      </c>
      <c r="B47" s="222"/>
      <c r="C47" s="223" t="s">
        <v>168</v>
      </c>
      <c r="D47" s="223">
        <v>0</v>
      </c>
      <c r="E47" s="290">
        <f t="shared" si="9"/>
        <v>0</v>
      </c>
      <c r="F47" s="212"/>
      <c r="G47" s="212"/>
      <c r="H47" s="54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</row>
    <row r="48" spans="1:20" ht="15" customHeight="1">
      <c r="A48" s="211" t="s">
        <v>63</v>
      </c>
      <c r="B48" s="1345" t="s">
        <v>443</v>
      </c>
      <c r="C48" s="1346"/>
      <c r="D48" s="483">
        <v>200</v>
      </c>
      <c r="E48" s="290">
        <f t="shared" si="9"/>
        <v>250</v>
      </c>
      <c r="F48" s="212"/>
      <c r="G48" s="212"/>
      <c r="H48" s="542">
        <f t="shared" si="10"/>
        <v>1.25</v>
      </c>
      <c r="I48" s="212">
        <v>250</v>
      </c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</row>
    <row r="49" spans="1:20" ht="15" customHeight="1">
      <c r="A49" s="211" t="s">
        <v>65</v>
      </c>
      <c r="B49" s="1345" t="s">
        <v>444</v>
      </c>
      <c r="C49" s="1346"/>
      <c r="D49" s="483">
        <v>4644</v>
      </c>
      <c r="E49" s="290">
        <f t="shared" si="9"/>
        <v>5514</v>
      </c>
      <c r="F49" s="212"/>
      <c r="G49" s="212"/>
      <c r="H49" s="542">
        <f t="shared" si="10"/>
        <v>1.1873385012919897</v>
      </c>
      <c r="I49" s="212">
        <f>200+300+3780</f>
        <v>4280</v>
      </c>
      <c r="J49" s="212"/>
      <c r="K49" s="212"/>
      <c r="L49" s="212"/>
      <c r="M49" s="212"/>
      <c r="N49" s="212"/>
      <c r="O49" s="212">
        <v>1084</v>
      </c>
      <c r="P49" s="212"/>
      <c r="Q49" s="212"/>
      <c r="R49" s="212">
        <v>150</v>
      </c>
      <c r="S49" s="212"/>
      <c r="T49" s="212"/>
    </row>
    <row r="50" spans="1:20" s="294" customFormat="1" ht="15" customHeight="1">
      <c r="A50" s="291" t="s">
        <v>66</v>
      </c>
      <c r="B50" s="1343" t="s">
        <v>445</v>
      </c>
      <c r="C50" s="1344"/>
      <c r="D50" s="883">
        <v>5334</v>
      </c>
      <c r="E50" s="292">
        <f t="shared" si="9"/>
        <v>6214</v>
      </c>
      <c r="F50" s="292">
        <f t="shared" ref="F50:T50" si="13">SUM(F41:F49)</f>
        <v>0</v>
      </c>
      <c r="G50" s="292">
        <f t="shared" si="13"/>
        <v>0</v>
      </c>
      <c r="H50" s="550">
        <f t="shared" si="10"/>
        <v>1.1649793775778028</v>
      </c>
      <c r="I50" s="292">
        <f t="shared" si="13"/>
        <v>4980</v>
      </c>
      <c r="J50" s="292">
        <f t="shared" si="13"/>
        <v>0</v>
      </c>
      <c r="K50" s="292">
        <f t="shared" si="13"/>
        <v>0</v>
      </c>
      <c r="L50" s="292">
        <f t="shared" si="13"/>
        <v>0</v>
      </c>
      <c r="M50" s="292">
        <f t="shared" si="13"/>
        <v>0</v>
      </c>
      <c r="N50" s="292">
        <f t="shared" si="13"/>
        <v>0</v>
      </c>
      <c r="O50" s="292">
        <f t="shared" si="13"/>
        <v>1084</v>
      </c>
      <c r="P50" s="292">
        <f t="shared" si="13"/>
        <v>0</v>
      </c>
      <c r="Q50" s="292">
        <f t="shared" si="13"/>
        <v>0</v>
      </c>
      <c r="R50" s="292">
        <f t="shared" si="13"/>
        <v>150</v>
      </c>
      <c r="S50" s="292">
        <f t="shared" si="13"/>
        <v>0</v>
      </c>
      <c r="T50" s="292">
        <f t="shared" si="13"/>
        <v>0</v>
      </c>
    </row>
    <row r="51" spans="1:20" ht="15" customHeight="1">
      <c r="A51" s="211" t="s">
        <v>68</v>
      </c>
      <c r="B51" s="1345" t="s">
        <v>67</v>
      </c>
      <c r="C51" s="1346"/>
      <c r="D51" s="483">
        <v>225</v>
      </c>
      <c r="E51" s="290">
        <f t="shared" si="9"/>
        <v>225</v>
      </c>
      <c r="F51" s="212"/>
      <c r="G51" s="212"/>
      <c r="H51" s="542">
        <f t="shared" si="10"/>
        <v>1</v>
      </c>
      <c r="I51" s="212">
        <v>200</v>
      </c>
      <c r="J51" s="212"/>
      <c r="K51" s="212"/>
      <c r="L51" s="212"/>
      <c r="M51" s="212"/>
      <c r="N51" s="212"/>
      <c r="O51" s="212"/>
      <c r="P51" s="212"/>
      <c r="Q51" s="212"/>
      <c r="R51" s="212">
        <v>25</v>
      </c>
      <c r="S51" s="212"/>
      <c r="T51" s="212"/>
    </row>
    <row r="52" spans="1:20" ht="15" customHeight="1">
      <c r="A52" s="211" t="s">
        <v>70</v>
      </c>
      <c r="B52" s="1345" t="s">
        <v>69</v>
      </c>
      <c r="C52" s="1346"/>
      <c r="D52" s="483">
        <v>700</v>
      </c>
      <c r="E52" s="290">
        <f t="shared" si="9"/>
        <v>650</v>
      </c>
      <c r="F52" s="212"/>
      <c r="G52" s="212"/>
      <c r="H52" s="542">
        <f t="shared" si="10"/>
        <v>0.9285714285714286</v>
      </c>
      <c r="I52" s="212">
        <v>650</v>
      </c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</row>
    <row r="53" spans="1:20" s="215" customFormat="1" ht="15" customHeight="1">
      <c r="A53" s="213" t="s">
        <v>71</v>
      </c>
      <c r="B53" s="1343" t="s">
        <v>155</v>
      </c>
      <c r="C53" s="1344"/>
      <c r="D53" s="484">
        <v>925</v>
      </c>
      <c r="E53" s="290">
        <f t="shared" si="9"/>
        <v>875</v>
      </c>
      <c r="F53" s="292">
        <f t="shared" ref="F53:T53" si="14">SUM(F51:F52)</f>
        <v>0</v>
      </c>
      <c r="G53" s="292">
        <f t="shared" si="14"/>
        <v>0</v>
      </c>
      <c r="H53" s="542">
        <f t="shared" si="10"/>
        <v>0.94594594594594594</v>
      </c>
      <c r="I53" s="292">
        <f t="shared" si="14"/>
        <v>850</v>
      </c>
      <c r="J53" s="292">
        <f t="shared" si="14"/>
        <v>0</v>
      </c>
      <c r="K53" s="292">
        <f t="shared" si="14"/>
        <v>0</v>
      </c>
      <c r="L53" s="292">
        <f t="shared" si="14"/>
        <v>0</v>
      </c>
      <c r="M53" s="292">
        <f t="shared" si="14"/>
        <v>0</v>
      </c>
      <c r="N53" s="292">
        <f t="shared" si="14"/>
        <v>0</v>
      </c>
      <c r="O53" s="292">
        <f t="shared" si="14"/>
        <v>0</v>
      </c>
      <c r="P53" s="292">
        <f t="shared" si="14"/>
        <v>0</v>
      </c>
      <c r="Q53" s="292">
        <f t="shared" si="14"/>
        <v>0</v>
      </c>
      <c r="R53" s="292">
        <f t="shared" si="14"/>
        <v>25</v>
      </c>
      <c r="S53" s="292">
        <f t="shared" si="14"/>
        <v>0</v>
      </c>
      <c r="T53" s="292">
        <f t="shared" si="14"/>
        <v>0</v>
      </c>
    </row>
    <row r="54" spans="1:20" ht="15" customHeight="1">
      <c r="A54" s="211" t="s">
        <v>73</v>
      </c>
      <c r="B54" s="1345" t="s">
        <v>72</v>
      </c>
      <c r="C54" s="1346"/>
      <c r="D54" s="483">
        <v>1826</v>
      </c>
      <c r="E54" s="290">
        <f t="shared" si="9"/>
        <v>2215</v>
      </c>
      <c r="F54" s="212"/>
      <c r="G54" s="212"/>
      <c r="H54" s="542">
        <f t="shared" si="10"/>
        <v>1.2130339539978094</v>
      </c>
      <c r="I54" s="212">
        <v>1725</v>
      </c>
      <c r="J54" s="212"/>
      <c r="K54" s="212"/>
      <c r="L54" s="212">
        <v>65</v>
      </c>
      <c r="M54" s="212"/>
      <c r="N54" s="212"/>
      <c r="O54" s="212">
        <v>293</v>
      </c>
      <c r="P54" s="212"/>
      <c r="Q54" s="212"/>
      <c r="R54" s="212">
        <v>132</v>
      </c>
      <c r="S54" s="212"/>
      <c r="T54" s="212"/>
    </row>
    <row r="55" spans="1:20" ht="15" customHeight="1">
      <c r="A55" s="211" t="s">
        <v>75</v>
      </c>
      <c r="B55" s="1345" t="s">
        <v>446</v>
      </c>
      <c r="C55" s="1346"/>
      <c r="D55" s="483">
        <v>337</v>
      </c>
      <c r="E55" s="290">
        <f t="shared" si="9"/>
        <v>473</v>
      </c>
      <c r="F55" s="212"/>
      <c r="G55" s="212"/>
      <c r="H55" s="542"/>
      <c r="I55" s="212">
        <v>176</v>
      </c>
      <c r="J55" s="212"/>
      <c r="K55" s="212"/>
      <c r="L55" s="212">
        <v>270</v>
      </c>
      <c r="M55" s="212"/>
      <c r="N55" s="212"/>
      <c r="O55" s="212"/>
      <c r="P55" s="212"/>
      <c r="Q55" s="212"/>
      <c r="R55" s="212">
        <v>27</v>
      </c>
      <c r="S55" s="212"/>
      <c r="T55" s="212"/>
    </row>
    <row r="56" spans="1:20" ht="15" customHeight="1">
      <c r="A56" s="211" t="s">
        <v>76</v>
      </c>
      <c r="B56" s="1345" t="s">
        <v>447</v>
      </c>
      <c r="C56" s="1346"/>
      <c r="D56" s="483">
        <v>0</v>
      </c>
      <c r="E56" s="290">
        <f t="shared" si="9"/>
        <v>0</v>
      </c>
      <c r="F56" s="212"/>
      <c r="G56" s="212"/>
      <c r="H56" s="54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</row>
    <row r="57" spans="1:20" ht="15" customHeight="1">
      <c r="A57" s="211" t="s">
        <v>77</v>
      </c>
      <c r="B57" s="1345" t="s">
        <v>448</v>
      </c>
      <c r="C57" s="1346"/>
      <c r="D57" s="483">
        <v>0</v>
      </c>
      <c r="E57" s="290">
        <f t="shared" si="9"/>
        <v>0</v>
      </c>
      <c r="F57" s="212"/>
      <c r="G57" s="212"/>
      <c r="H57" s="54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</row>
    <row r="58" spans="1:20" ht="15" customHeight="1">
      <c r="A58" s="211" t="s">
        <v>79</v>
      </c>
      <c r="B58" s="1345" t="s">
        <v>78</v>
      </c>
      <c r="C58" s="1346"/>
      <c r="D58" s="483">
        <v>25</v>
      </c>
      <c r="E58" s="290">
        <f t="shared" si="9"/>
        <v>25</v>
      </c>
      <c r="F58" s="212"/>
      <c r="G58" s="212"/>
      <c r="H58" s="542">
        <f t="shared" si="10"/>
        <v>1</v>
      </c>
      <c r="I58" s="212"/>
      <c r="J58" s="212"/>
      <c r="K58" s="212"/>
      <c r="L58" s="212"/>
      <c r="M58" s="212"/>
      <c r="N58" s="212"/>
      <c r="O58" s="212"/>
      <c r="P58" s="212"/>
      <c r="Q58" s="212"/>
      <c r="R58" s="212">
        <v>25</v>
      </c>
      <c r="S58" s="212"/>
      <c r="T58" s="212"/>
    </row>
    <row r="59" spans="1:20" ht="15" customHeight="1">
      <c r="A59" s="213" t="s">
        <v>80</v>
      </c>
      <c r="B59" s="1343" t="s">
        <v>152</v>
      </c>
      <c r="C59" s="1344"/>
      <c r="D59" s="484">
        <f>SUM(D54:D58)</f>
        <v>2188</v>
      </c>
      <c r="E59" s="292">
        <f t="shared" si="9"/>
        <v>2713</v>
      </c>
      <c r="F59" s="292">
        <f t="shared" ref="F59:T59" si="15">SUM(F54:F58)</f>
        <v>0</v>
      </c>
      <c r="G59" s="292">
        <f t="shared" si="15"/>
        <v>0</v>
      </c>
      <c r="H59" s="542">
        <f t="shared" si="10"/>
        <v>1.2399451553930529</v>
      </c>
      <c r="I59" s="292">
        <f t="shared" si="15"/>
        <v>1901</v>
      </c>
      <c r="J59" s="292">
        <f t="shared" si="15"/>
        <v>0</v>
      </c>
      <c r="K59" s="292">
        <f t="shared" si="15"/>
        <v>0</v>
      </c>
      <c r="L59" s="292">
        <f t="shared" si="15"/>
        <v>335</v>
      </c>
      <c r="M59" s="292">
        <f t="shared" si="15"/>
        <v>0</v>
      </c>
      <c r="N59" s="292">
        <f t="shared" si="15"/>
        <v>0</v>
      </c>
      <c r="O59" s="292">
        <f t="shared" si="15"/>
        <v>293</v>
      </c>
      <c r="P59" s="292">
        <f t="shared" si="15"/>
        <v>0</v>
      </c>
      <c r="Q59" s="292">
        <f t="shared" si="15"/>
        <v>0</v>
      </c>
      <c r="R59" s="292">
        <f t="shared" si="15"/>
        <v>184</v>
      </c>
      <c r="S59" s="292">
        <f t="shared" si="15"/>
        <v>0</v>
      </c>
      <c r="T59" s="292">
        <f t="shared" si="15"/>
        <v>0</v>
      </c>
    </row>
    <row r="60" spans="1:20" ht="15" customHeight="1">
      <c r="A60" s="213" t="s">
        <v>81</v>
      </c>
      <c r="B60" s="1343" t="s">
        <v>347</v>
      </c>
      <c r="C60" s="1344"/>
      <c r="D60" s="484">
        <v>10882</v>
      </c>
      <c r="E60" s="292">
        <f t="shared" si="9"/>
        <v>12252</v>
      </c>
      <c r="F60" s="214">
        <f t="shared" ref="F60:T60" si="16">+F59+F53+F50+F40+F37</f>
        <v>0</v>
      </c>
      <c r="G60" s="214">
        <f t="shared" si="16"/>
        <v>0</v>
      </c>
      <c r="H60" s="542">
        <f t="shared" si="10"/>
        <v>1.1258959750045947</v>
      </c>
      <c r="I60" s="214">
        <f>+I59+I53+I50+I40+I37</f>
        <v>9241</v>
      </c>
      <c r="J60" s="214">
        <f t="shared" si="16"/>
        <v>0</v>
      </c>
      <c r="K60" s="214">
        <f t="shared" si="16"/>
        <v>0</v>
      </c>
      <c r="L60" s="214">
        <f t="shared" si="16"/>
        <v>575</v>
      </c>
      <c r="M60" s="214">
        <f t="shared" si="16"/>
        <v>0</v>
      </c>
      <c r="N60" s="214">
        <f t="shared" si="16"/>
        <v>0</v>
      </c>
      <c r="O60" s="214">
        <f t="shared" si="16"/>
        <v>1377</v>
      </c>
      <c r="P60" s="214">
        <f t="shared" si="16"/>
        <v>0</v>
      </c>
      <c r="Q60" s="214">
        <f t="shared" si="16"/>
        <v>0</v>
      </c>
      <c r="R60" s="214">
        <f t="shared" si="16"/>
        <v>1059</v>
      </c>
      <c r="S60" s="214">
        <f t="shared" si="16"/>
        <v>0</v>
      </c>
      <c r="T60" s="214">
        <f t="shared" si="16"/>
        <v>0</v>
      </c>
    </row>
    <row r="61" spans="1:20">
      <c r="A61" s="216"/>
      <c r="B61" s="1339"/>
      <c r="C61" s="1339"/>
      <c r="D61" s="485"/>
      <c r="E61" s="218"/>
      <c r="F61" s="218"/>
      <c r="G61" s="219"/>
      <c r="H61" s="549"/>
      <c r="I61" s="220"/>
      <c r="J61" s="218"/>
      <c r="K61" s="219"/>
      <c r="L61" s="220"/>
      <c r="M61" s="218"/>
      <c r="N61" s="219"/>
      <c r="O61" s="220"/>
      <c r="P61" s="218"/>
      <c r="Q61" s="219"/>
      <c r="R61" s="220"/>
      <c r="S61" s="218"/>
      <c r="T61" s="219"/>
    </row>
    <row r="62" spans="1:20" ht="15" customHeight="1">
      <c r="A62" s="211" t="s">
        <v>107</v>
      </c>
      <c r="B62" s="1345" t="s">
        <v>164</v>
      </c>
      <c r="C62" s="1346"/>
      <c r="D62" s="483">
        <v>18343</v>
      </c>
      <c r="E62" s="212">
        <f>(((+I62+L62)+O62)+R62)+F65</f>
        <v>17651</v>
      </c>
      <c r="F62" s="212"/>
      <c r="G62" s="212"/>
      <c r="H62" s="542">
        <f>+E62/D62</f>
        <v>0.96227443711497573</v>
      </c>
      <c r="I62" s="212">
        <v>12877</v>
      </c>
      <c r="J62" s="212"/>
      <c r="K62" s="212"/>
      <c r="L62" s="212"/>
      <c r="M62" s="212"/>
      <c r="N62" s="212"/>
      <c r="O62" s="212"/>
      <c r="P62" s="212"/>
      <c r="Q62" s="212"/>
      <c r="R62" s="212">
        <v>4774</v>
      </c>
      <c r="S62" s="212"/>
      <c r="T62" s="212"/>
    </row>
    <row r="63" spans="1:20" ht="38.25" customHeight="1">
      <c r="A63" s="232" t="s">
        <v>107</v>
      </c>
      <c r="B63" s="222"/>
      <c r="C63" s="233" t="s">
        <v>104</v>
      </c>
      <c r="D63" s="233">
        <v>18343</v>
      </c>
      <c r="E63" s="212">
        <f>(((+I63+L63)+O63)+R63)</f>
        <v>17651</v>
      </c>
      <c r="F63" s="212"/>
      <c r="G63" s="212"/>
      <c r="H63" s="542">
        <f t="shared" ref="H63:H64" si="17">+E63/D63</f>
        <v>0.96227443711497573</v>
      </c>
      <c r="I63" s="212">
        <v>12877</v>
      </c>
      <c r="J63" s="212"/>
      <c r="K63" s="212"/>
      <c r="L63" s="212"/>
      <c r="M63" s="212"/>
      <c r="N63" s="212"/>
      <c r="O63" s="212"/>
      <c r="P63" s="212"/>
      <c r="Q63" s="212"/>
      <c r="R63" s="212">
        <v>4774</v>
      </c>
      <c r="S63" s="212"/>
      <c r="T63" s="212"/>
    </row>
    <row r="64" spans="1:20" ht="15" customHeight="1">
      <c r="A64" s="213" t="s">
        <v>108</v>
      </c>
      <c r="B64" s="1343" t="s">
        <v>163</v>
      </c>
      <c r="C64" s="1344"/>
      <c r="D64" s="484">
        <v>18343</v>
      </c>
      <c r="E64" s="214">
        <f>+E62</f>
        <v>17651</v>
      </c>
      <c r="F64" s="214">
        <f t="shared" ref="F64:T64" si="18">+F62</f>
        <v>0</v>
      </c>
      <c r="G64" s="214">
        <f t="shared" si="18"/>
        <v>0</v>
      </c>
      <c r="H64" s="542">
        <f t="shared" si="17"/>
        <v>0.96227443711497573</v>
      </c>
      <c r="I64" s="214">
        <f t="shared" si="18"/>
        <v>12877</v>
      </c>
      <c r="J64" s="214">
        <f t="shared" si="18"/>
        <v>0</v>
      </c>
      <c r="K64" s="214">
        <f t="shared" si="18"/>
        <v>0</v>
      </c>
      <c r="L64" s="214">
        <f t="shared" si="18"/>
        <v>0</v>
      </c>
      <c r="M64" s="214">
        <f t="shared" si="18"/>
        <v>0</v>
      </c>
      <c r="N64" s="214">
        <f t="shared" si="18"/>
        <v>0</v>
      </c>
      <c r="O64" s="214">
        <f t="shared" si="18"/>
        <v>0</v>
      </c>
      <c r="P64" s="214">
        <f t="shared" si="18"/>
        <v>0</v>
      </c>
      <c r="Q64" s="214">
        <f t="shared" si="18"/>
        <v>0</v>
      </c>
      <c r="R64" s="214">
        <f t="shared" si="18"/>
        <v>4774</v>
      </c>
      <c r="S64" s="214">
        <f t="shared" si="18"/>
        <v>0</v>
      </c>
      <c r="T64" s="214">
        <f t="shared" si="18"/>
        <v>0</v>
      </c>
    </row>
    <row r="65" spans="1:20" ht="27.75" customHeight="1">
      <c r="A65" s="234"/>
      <c r="B65" s="235"/>
      <c r="C65" s="235"/>
      <c r="D65" s="235"/>
      <c r="E65" s="236"/>
      <c r="F65" s="236"/>
      <c r="G65" s="236"/>
      <c r="H65" s="553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</row>
    <row r="66" spans="1:20" ht="21.75" customHeight="1">
      <c r="A66" s="237"/>
      <c r="B66" s="238"/>
      <c r="C66" s="238"/>
      <c r="D66" s="238"/>
      <c r="E66" s="231"/>
      <c r="F66" s="231"/>
      <c r="G66" s="231"/>
      <c r="H66" s="552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</row>
    <row r="67" spans="1:20" ht="15" customHeight="1">
      <c r="A67" s="211" t="s">
        <v>110</v>
      </c>
      <c r="B67" s="1345" t="s">
        <v>109</v>
      </c>
      <c r="C67" s="1346"/>
      <c r="D67" s="483">
        <v>0</v>
      </c>
      <c r="E67" s="212">
        <f>+I67+L67+O67+R67</f>
        <v>0</v>
      </c>
      <c r="F67" s="212"/>
      <c r="G67" s="212"/>
      <c r="H67" s="54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</row>
    <row r="68" spans="1:20" ht="15" customHeight="1">
      <c r="A68" s="211" t="s">
        <v>111</v>
      </c>
      <c r="B68" s="1345" t="s">
        <v>449</v>
      </c>
      <c r="C68" s="1346"/>
      <c r="D68" s="483">
        <v>0</v>
      </c>
      <c r="E68" s="290">
        <f t="shared" ref="E68:E74" si="19">+I68+L68+O68+R68</f>
        <v>0</v>
      </c>
      <c r="F68" s="212"/>
      <c r="G68" s="212"/>
      <c r="H68" s="54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</row>
    <row r="69" spans="1:20" ht="25.5" customHeight="1">
      <c r="A69" s="221" t="s">
        <v>111</v>
      </c>
      <c r="B69" s="222"/>
      <c r="C69" s="233" t="s">
        <v>112</v>
      </c>
      <c r="D69" s="233">
        <v>0</v>
      </c>
      <c r="E69" s="290">
        <f t="shared" si="19"/>
        <v>0</v>
      </c>
      <c r="F69" s="212"/>
      <c r="G69" s="212"/>
      <c r="H69" s="54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</row>
    <row r="70" spans="1:20" ht="15" customHeight="1">
      <c r="A70" s="211" t="s">
        <v>114</v>
      </c>
      <c r="B70" s="1345" t="s">
        <v>113</v>
      </c>
      <c r="C70" s="1346"/>
      <c r="D70" s="483">
        <v>0</v>
      </c>
      <c r="E70" s="290">
        <f t="shared" si="19"/>
        <v>0</v>
      </c>
      <c r="F70" s="212"/>
      <c r="G70" s="212"/>
      <c r="H70" s="54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</row>
    <row r="71" spans="1:20" ht="15" customHeight="1">
      <c r="A71" s="211" t="s">
        <v>116</v>
      </c>
      <c r="B71" s="1345" t="s">
        <v>115</v>
      </c>
      <c r="C71" s="1346"/>
      <c r="D71" s="483">
        <v>3984</v>
      </c>
      <c r="E71" s="290">
        <f t="shared" si="19"/>
        <v>79</v>
      </c>
      <c r="F71" s="212"/>
      <c r="G71" s="212"/>
      <c r="H71" s="542">
        <f t="shared" ref="H71:H75" si="20">+E71/D71</f>
        <v>1.9829317269076305E-2</v>
      </c>
      <c r="I71" s="212">
        <v>79</v>
      </c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</row>
    <row r="72" spans="1:20" ht="15" customHeight="1">
      <c r="A72" s="211" t="s">
        <v>118</v>
      </c>
      <c r="B72" s="1345" t="s">
        <v>117</v>
      </c>
      <c r="C72" s="1346"/>
      <c r="D72" s="483">
        <v>0</v>
      </c>
      <c r="E72" s="290">
        <f t="shared" si="19"/>
        <v>0</v>
      </c>
      <c r="F72" s="212"/>
      <c r="G72" s="212"/>
      <c r="H72" s="54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</row>
    <row r="73" spans="1:20" ht="15" customHeight="1">
      <c r="A73" s="211" t="s">
        <v>120</v>
      </c>
      <c r="B73" s="1345" t="s">
        <v>119</v>
      </c>
      <c r="C73" s="1346"/>
      <c r="D73" s="483">
        <v>0</v>
      </c>
      <c r="E73" s="290">
        <f t="shared" si="19"/>
        <v>0</v>
      </c>
      <c r="F73" s="212"/>
      <c r="G73" s="212"/>
      <c r="H73" s="54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</row>
    <row r="74" spans="1:20" ht="15" customHeight="1">
      <c r="A74" s="211" t="s">
        <v>122</v>
      </c>
      <c r="B74" s="1345" t="s">
        <v>121</v>
      </c>
      <c r="C74" s="1346"/>
      <c r="D74" s="483">
        <v>1076</v>
      </c>
      <c r="E74" s="290">
        <f t="shared" si="19"/>
        <v>21</v>
      </c>
      <c r="F74" s="212"/>
      <c r="G74" s="212"/>
      <c r="H74" s="542">
        <f t="shared" si="20"/>
        <v>1.9516728624535316E-2</v>
      </c>
      <c r="I74" s="212">
        <v>21</v>
      </c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</row>
    <row r="75" spans="1:20" ht="15" customHeight="1">
      <c r="A75" s="213" t="s">
        <v>123</v>
      </c>
      <c r="B75" s="1343" t="s">
        <v>161</v>
      </c>
      <c r="C75" s="1344"/>
      <c r="D75" s="484">
        <v>5060</v>
      </c>
      <c r="E75" s="214">
        <f>SUM(E67:E74)</f>
        <v>100</v>
      </c>
      <c r="F75" s="214">
        <f t="shared" ref="F75:T75" si="21">SUM(F67:F74)</f>
        <v>0</v>
      </c>
      <c r="G75" s="214">
        <f t="shared" si="21"/>
        <v>0</v>
      </c>
      <c r="H75" s="542">
        <f t="shared" si="20"/>
        <v>1.9762845849802372E-2</v>
      </c>
      <c r="I75" s="214">
        <f t="shared" si="21"/>
        <v>100</v>
      </c>
      <c r="J75" s="214">
        <f t="shared" si="21"/>
        <v>0</v>
      </c>
      <c r="K75" s="214">
        <f t="shared" si="21"/>
        <v>0</v>
      </c>
      <c r="L75" s="214">
        <f t="shared" si="21"/>
        <v>0</v>
      </c>
      <c r="M75" s="214">
        <f t="shared" si="21"/>
        <v>0</v>
      </c>
      <c r="N75" s="214">
        <f t="shared" si="21"/>
        <v>0</v>
      </c>
      <c r="O75" s="214">
        <f t="shared" si="21"/>
        <v>0</v>
      </c>
      <c r="P75" s="214">
        <f t="shared" si="21"/>
        <v>0</v>
      </c>
      <c r="Q75" s="214">
        <f t="shared" si="21"/>
        <v>0</v>
      </c>
      <c r="R75" s="214">
        <f t="shared" si="21"/>
        <v>0</v>
      </c>
      <c r="S75" s="214">
        <f t="shared" si="21"/>
        <v>0</v>
      </c>
      <c r="T75" s="214">
        <f t="shared" si="21"/>
        <v>0</v>
      </c>
    </row>
    <row r="76" spans="1:20" s="1097" customFormat="1">
      <c r="A76" s="216"/>
      <c r="B76" s="217"/>
      <c r="C76" s="217"/>
      <c r="D76" s="217"/>
      <c r="E76" s="218"/>
      <c r="F76" s="218"/>
      <c r="G76" s="218"/>
      <c r="H76" s="549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</row>
    <row r="77" spans="1:20" ht="15" customHeight="1">
      <c r="A77" s="211" t="s">
        <v>125</v>
      </c>
      <c r="B77" s="1345" t="s">
        <v>124</v>
      </c>
      <c r="C77" s="1346"/>
      <c r="D77" s="483">
        <v>0</v>
      </c>
      <c r="E77" s="212">
        <f>(((+I77+L77)+O77)+R77)</f>
        <v>0</v>
      </c>
      <c r="F77" s="212"/>
      <c r="G77" s="212"/>
      <c r="H77" s="54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</row>
    <row r="78" spans="1:20" ht="15" customHeight="1">
      <c r="A78" s="211" t="s">
        <v>127</v>
      </c>
      <c r="B78" s="1345" t="s">
        <v>126</v>
      </c>
      <c r="C78" s="1346"/>
      <c r="D78" s="483">
        <v>0</v>
      </c>
      <c r="E78" s="290">
        <f t="shared" ref="E78:E80" si="22">(((+I78+L78)+O78)+R78)</f>
        <v>0</v>
      </c>
      <c r="F78" s="212"/>
      <c r="G78" s="212"/>
      <c r="H78" s="54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</row>
    <row r="79" spans="1:20" ht="15" customHeight="1">
      <c r="A79" s="211" t="s">
        <v>129</v>
      </c>
      <c r="B79" s="1345" t="s">
        <v>450</v>
      </c>
      <c r="C79" s="1346"/>
      <c r="D79" s="483">
        <v>0</v>
      </c>
      <c r="E79" s="290">
        <f t="shared" si="22"/>
        <v>0</v>
      </c>
      <c r="F79" s="212"/>
      <c r="G79" s="212"/>
      <c r="H79" s="54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</row>
    <row r="80" spans="1:20" ht="15" customHeight="1">
      <c r="A80" s="211" t="s">
        <v>131</v>
      </c>
      <c r="B80" s="1345" t="s">
        <v>130</v>
      </c>
      <c r="C80" s="1346"/>
      <c r="D80" s="483">
        <v>0</v>
      </c>
      <c r="E80" s="290">
        <f t="shared" si="22"/>
        <v>0</v>
      </c>
      <c r="F80" s="212"/>
      <c r="G80" s="212"/>
      <c r="H80" s="54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</row>
    <row r="81" spans="1:20" ht="15" customHeight="1">
      <c r="A81" s="213" t="s">
        <v>132</v>
      </c>
      <c r="B81" s="1343" t="s">
        <v>317</v>
      </c>
      <c r="C81" s="1344"/>
      <c r="D81" s="484">
        <v>0</v>
      </c>
      <c r="E81" s="214">
        <f t="shared" ref="E81:T81" si="23">SUM(E77:E80)</f>
        <v>0</v>
      </c>
      <c r="F81" s="214">
        <f t="shared" si="23"/>
        <v>0</v>
      </c>
      <c r="G81" s="214">
        <f t="shared" si="23"/>
        <v>0</v>
      </c>
      <c r="H81" s="550"/>
      <c r="I81" s="214">
        <f t="shared" si="23"/>
        <v>0</v>
      </c>
      <c r="J81" s="214">
        <f t="shared" si="23"/>
        <v>0</v>
      </c>
      <c r="K81" s="214">
        <f t="shared" si="23"/>
        <v>0</v>
      </c>
      <c r="L81" s="214">
        <f t="shared" si="23"/>
        <v>0</v>
      </c>
      <c r="M81" s="214">
        <f t="shared" si="23"/>
        <v>0</v>
      </c>
      <c r="N81" s="214">
        <f t="shared" si="23"/>
        <v>0</v>
      </c>
      <c r="O81" s="214">
        <f t="shared" si="23"/>
        <v>0</v>
      </c>
      <c r="P81" s="214">
        <f t="shared" si="23"/>
        <v>0</v>
      </c>
      <c r="Q81" s="214">
        <f t="shared" si="23"/>
        <v>0</v>
      </c>
      <c r="R81" s="214">
        <f t="shared" si="23"/>
        <v>0</v>
      </c>
      <c r="S81" s="214">
        <f t="shared" si="23"/>
        <v>0</v>
      </c>
      <c r="T81" s="214">
        <f t="shared" si="23"/>
        <v>0</v>
      </c>
    </row>
    <row r="82" spans="1:20" s="1097" customFormat="1">
      <c r="A82" s="216"/>
      <c r="B82" s="217"/>
      <c r="C82" s="217"/>
      <c r="D82" s="217"/>
      <c r="E82" s="218"/>
      <c r="F82" s="218"/>
      <c r="G82" s="218"/>
      <c r="H82" s="549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</row>
    <row r="83" spans="1:20" ht="15" customHeight="1">
      <c r="A83" s="213" t="s">
        <v>134</v>
      </c>
      <c r="B83" s="1343" t="s">
        <v>158</v>
      </c>
      <c r="C83" s="1344"/>
      <c r="D83" s="484"/>
      <c r="E83" s="212"/>
      <c r="F83" s="212"/>
      <c r="G83" s="212"/>
      <c r="H83" s="54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</row>
    <row r="84" spans="1:20" s="1097" customFormat="1" ht="15.75" thickBot="1">
      <c r="A84" s="216"/>
      <c r="B84" s="217"/>
      <c r="C84" s="217"/>
      <c r="D84" s="217"/>
      <c r="E84" s="218"/>
      <c r="F84" s="218"/>
      <c r="G84" s="218"/>
      <c r="H84" s="549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</row>
    <row r="85" spans="1:20" ht="15.75" customHeight="1" thickBot="1">
      <c r="A85" s="240" t="s">
        <v>135</v>
      </c>
      <c r="B85" s="1341" t="s">
        <v>451</v>
      </c>
      <c r="C85" s="1342"/>
      <c r="D85" s="241">
        <f>+D83+D81+D75+D64+D60+D26+D24</f>
        <v>55641</v>
      </c>
      <c r="E85" s="241">
        <f>+E83+E81+E75+E64+E60+E26+E24</f>
        <v>58486</v>
      </c>
      <c r="F85" s="241">
        <f t="shared" ref="F85:T85" si="24">+F83+F81+F75+F64+F60+F26+F24</f>
        <v>0</v>
      </c>
      <c r="G85" s="241">
        <f t="shared" si="24"/>
        <v>0</v>
      </c>
      <c r="H85" s="548">
        <f>+E85/D85</f>
        <v>1.0511313599683687</v>
      </c>
      <c r="I85" s="241">
        <f t="shared" si="24"/>
        <v>39966</v>
      </c>
      <c r="J85" s="241">
        <f t="shared" si="24"/>
        <v>0</v>
      </c>
      <c r="K85" s="241">
        <f t="shared" si="24"/>
        <v>0</v>
      </c>
      <c r="L85" s="241">
        <f t="shared" si="24"/>
        <v>6127</v>
      </c>
      <c r="M85" s="241">
        <f t="shared" si="24"/>
        <v>0</v>
      </c>
      <c r="N85" s="241">
        <f t="shared" si="24"/>
        <v>0</v>
      </c>
      <c r="O85" s="241">
        <f t="shared" si="24"/>
        <v>4096</v>
      </c>
      <c r="P85" s="241">
        <f t="shared" si="24"/>
        <v>0</v>
      </c>
      <c r="Q85" s="241">
        <f t="shared" si="24"/>
        <v>0</v>
      </c>
      <c r="R85" s="241">
        <f t="shared" si="24"/>
        <v>8297</v>
      </c>
      <c r="S85" s="241">
        <f t="shared" si="24"/>
        <v>0</v>
      </c>
      <c r="T85" s="241">
        <f t="shared" si="24"/>
        <v>0</v>
      </c>
    </row>
  </sheetData>
  <mergeCells count="77">
    <mergeCell ref="B41:C41"/>
    <mergeCell ref="B42:C42"/>
    <mergeCell ref="B43:C43"/>
    <mergeCell ref="B44:C44"/>
    <mergeCell ref="B48:C48"/>
    <mergeCell ref="B49:C49"/>
    <mergeCell ref="B50:C50"/>
    <mergeCell ref="B53:C53"/>
    <mergeCell ref="B54:C54"/>
    <mergeCell ref="B52:C52"/>
    <mergeCell ref="B51:C51"/>
    <mergeCell ref="B85:C85"/>
    <mergeCell ref="B58:C58"/>
    <mergeCell ref="B59:C59"/>
    <mergeCell ref="B75:C75"/>
    <mergeCell ref="B68:C68"/>
    <mergeCell ref="B60:C60"/>
    <mergeCell ref="B61:C61"/>
    <mergeCell ref="B83:C83"/>
    <mergeCell ref="B78:C78"/>
    <mergeCell ref="B79:C79"/>
    <mergeCell ref="B81:C81"/>
    <mergeCell ref="B72:C72"/>
    <mergeCell ref="B74:C74"/>
    <mergeCell ref="B73:C73"/>
    <mergeCell ref="B71:C71"/>
    <mergeCell ref="B80:C80"/>
    <mergeCell ref="B62:C62"/>
    <mergeCell ref="B57:C57"/>
    <mergeCell ref="B64:C64"/>
    <mergeCell ref="B67:C67"/>
    <mergeCell ref="B77:C77"/>
    <mergeCell ref="B70:C70"/>
    <mergeCell ref="B55:C55"/>
    <mergeCell ref="B56:C56"/>
    <mergeCell ref="B45:C45"/>
    <mergeCell ref="B6:C6"/>
    <mergeCell ref="B7:C7"/>
    <mergeCell ref="B8:C8"/>
    <mergeCell ref="B34:C34"/>
    <mergeCell ref="B39:C39"/>
    <mergeCell ref="B35:C35"/>
    <mergeCell ref="B36:C36"/>
    <mergeCell ref="B37:C37"/>
    <mergeCell ref="B38:C38"/>
    <mergeCell ref="B22:C22"/>
    <mergeCell ref="B26:C26"/>
    <mergeCell ref="B21:C21"/>
    <mergeCell ref="B23:C23"/>
    <mergeCell ref="B5:C5"/>
    <mergeCell ref="B17:C17"/>
    <mergeCell ref="B18:C18"/>
    <mergeCell ref="B19:C19"/>
    <mergeCell ref="B12:C12"/>
    <mergeCell ref="B13:C13"/>
    <mergeCell ref="B10:C10"/>
    <mergeCell ref="B11:C11"/>
    <mergeCell ref="B9:C9"/>
    <mergeCell ref="O2:Q2"/>
    <mergeCell ref="R2:T2"/>
    <mergeCell ref="L3:N3"/>
    <mergeCell ref="O3:Q3"/>
    <mergeCell ref="R3:T3"/>
    <mergeCell ref="A2:A4"/>
    <mergeCell ref="E2:G3"/>
    <mergeCell ref="B2:C4"/>
    <mergeCell ref="I2:K2"/>
    <mergeCell ref="L2:N2"/>
    <mergeCell ref="H2:H4"/>
    <mergeCell ref="D2:D4"/>
    <mergeCell ref="I3:K3"/>
    <mergeCell ref="B40:C40"/>
    <mergeCell ref="B20:C20"/>
    <mergeCell ref="B16:C16"/>
    <mergeCell ref="B14:C14"/>
    <mergeCell ref="B15:C15"/>
    <mergeCell ref="B24:C2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70" orientation="landscape" cellComments="asDisplayed" r:id="rId1"/>
  <headerFooter>
    <oddHeader>&amp;C&amp;"Times New Roman,Félkövér"&amp;12Martonvásár Város Önkormányzatának kiadásai 2017
Brunszvik-Beehtoven Kulturális Központ&amp;R
&amp;"Times New Roman,Félkövér"&amp;12 6.c melléklet</oddHeader>
  </headerFooter>
  <rowBreaks count="2" manualBreakCount="2">
    <brk id="31" max="16383" man="1"/>
    <brk id="6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>
      <selection activeCell="G52" sqref="G52"/>
    </sheetView>
  </sheetViews>
  <sheetFormatPr defaultRowHeight="12.75"/>
  <cols>
    <col min="1" max="1" width="6.85546875" style="193" customWidth="1"/>
    <col min="2" max="2" width="50.140625" style="193" customWidth="1"/>
    <col min="3" max="3" width="10.42578125" style="193" customWidth="1"/>
    <col min="4" max="5" width="9.5703125" style="195" bestFit="1" customWidth="1"/>
    <col min="6" max="6" width="7.85546875" style="195" bestFit="1" customWidth="1"/>
    <col min="7" max="7" width="8.5703125" style="203" bestFit="1" customWidth="1"/>
    <col min="8" max="8" width="11.7109375" style="195" customWidth="1"/>
    <col min="9" max="16384" width="9.140625" style="193"/>
  </cols>
  <sheetData>
    <row r="1" spans="1:8" ht="14.25" customHeight="1" thickBot="1">
      <c r="B1" s="194"/>
      <c r="G1" s="1359" t="s">
        <v>401</v>
      </c>
      <c r="H1" s="1359"/>
    </row>
    <row r="2" spans="1:8" s="194" customFormat="1" ht="39" thickBot="1">
      <c r="A2" s="1105" t="s">
        <v>353</v>
      </c>
      <c r="B2" s="1106" t="s">
        <v>354</v>
      </c>
      <c r="C2" s="1106" t="s">
        <v>282</v>
      </c>
      <c r="D2" s="1106" t="s">
        <v>305</v>
      </c>
      <c r="E2" s="1106" t="s">
        <v>306</v>
      </c>
      <c r="F2" s="1106" t="s">
        <v>355</v>
      </c>
      <c r="G2" s="1106" t="s">
        <v>356</v>
      </c>
      <c r="H2" s="1107" t="s">
        <v>396</v>
      </c>
    </row>
    <row r="3" spans="1:8" ht="12.75" customHeight="1">
      <c r="A3" s="918">
        <v>1</v>
      </c>
      <c r="B3" s="1102"/>
      <c r="C3" s="1103"/>
      <c r="D3" s="1103"/>
      <c r="E3" s="1103"/>
      <c r="F3" s="1103"/>
      <c r="G3" s="1103"/>
      <c r="H3" s="1104"/>
    </row>
    <row r="4" spans="1:8" s="196" customFormat="1" ht="12.75" customHeight="1">
      <c r="A4" s="875">
        <v>2</v>
      </c>
      <c r="B4" s="190" t="s">
        <v>434</v>
      </c>
      <c r="C4" s="191"/>
      <c r="D4" s="191"/>
      <c r="E4" s="191"/>
      <c r="F4" s="191"/>
      <c r="G4" s="191"/>
      <c r="H4" s="877"/>
    </row>
    <row r="5" spans="1:8" ht="12.75" customHeight="1">
      <c r="A5" s="875">
        <v>3</v>
      </c>
      <c r="B5" s="142"/>
      <c r="C5" s="143"/>
      <c r="D5" s="147"/>
      <c r="E5" s="147"/>
      <c r="F5" s="147"/>
      <c r="G5" s="147"/>
      <c r="H5" s="878"/>
    </row>
    <row r="6" spans="1:8" s="196" customFormat="1" ht="12.75" customHeight="1">
      <c r="A6" s="875">
        <v>4</v>
      </c>
      <c r="B6" s="197" t="s">
        <v>357</v>
      </c>
      <c r="C6" s="191"/>
      <c r="D6" s="191"/>
      <c r="E6" s="191"/>
      <c r="F6" s="191"/>
      <c r="G6" s="191"/>
      <c r="H6" s="877"/>
    </row>
    <row r="7" spans="1:8" s="196" customFormat="1" ht="12.75" customHeight="1">
      <c r="A7" s="875">
        <v>5</v>
      </c>
      <c r="B7" s="923"/>
      <c r="C7" s="191"/>
      <c r="D7" s="191"/>
      <c r="E7" s="191"/>
      <c r="F7" s="191"/>
      <c r="G7" s="191"/>
      <c r="H7" s="877"/>
    </row>
    <row r="8" spans="1:8" ht="12.75" customHeight="1">
      <c r="A8" s="875">
        <v>6</v>
      </c>
      <c r="B8" s="149" t="s">
        <v>433</v>
      </c>
      <c r="C8" s="143"/>
      <c r="D8" s="148"/>
      <c r="E8" s="148"/>
      <c r="F8" s="148"/>
      <c r="G8" s="148"/>
      <c r="H8" s="876"/>
    </row>
    <row r="9" spans="1:8" ht="12.75" customHeight="1">
      <c r="A9" s="875">
        <v>7</v>
      </c>
      <c r="B9" s="149"/>
      <c r="C9" s="143"/>
      <c r="D9" s="148"/>
      <c r="E9" s="148"/>
      <c r="F9" s="148"/>
      <c r="G9" s="148"/>
      <c r="H9" s="880"/>
    </row>
    <row r="10" spans="1:8" ht="12.75" customHeight="1">
      <c r="A10" s="875">
        <v>8</v>
      </c>
      <c r="B10" s="190" t="s">
        <v>361</v>
      </c>
      <c r="C10" s="143"/>
      <c r="D10" s="148"/>
      <c r="E10" s="148"/>
      <c r="F10" s="148"/>
      <c r="G10" s="148"/>
      <c r="H10" s="880"/>
    </row>
    <row r="11" spans="1:8" ht="12.75" customHeight="1">
      <c r="A11" s="875">
        <v>9</v>
      </c>
      <c r="B11" s="199"/>
      <c r="C11" s="146"/>
      <c r="D11" s="147"/>
      <c r="E11" s="147"/>
      <c r="F11" s="147"/>
      <c r="G11" s="147"/>
      <c r="H11" s="878"/>
    </row>
    <row r="12" spans="1:8" ht="12.75" customHeight="1">
      <c r="A12" s="875">
        <v>10</v>
      </c>
      <c r="B12" s="149" t="s">
        <v>362</v>
      </c>
      <c r="C12" s="143"/>
      <c r="D12" s="191"/>
      <c r="E12" s="191"/>
      <c r="F12" s="191"/>
      <c r="G12" s="191"/>
      <c r="H12" s="877"/>
    </row>
    <row r="13" spans="1:8" ht="12.75" customHeight="1" thickBot="1">
      <c r="A13" s="917">
        <v>11</v>
      </c>
      <c r="B13" s="1098"/>
      <c r="C13" s="1108"/>
      <c r="D13" s="1109"/>
      <c r="E13" s="1109"/>
      <c r="F13" s="1109"/>
      <c r="G13" s="1109"/>
      <c r="H13" s="1110"/>
    </row>
    <row r="14" spans="1:8" ht="25.5" customHeight="1">
      <c r="A14" s="1111">
        <v>12</v>
      </c>
      <c r="B14" s="1112" t="s">
        <v>806</v>
      </c>
      <c r="C14" s="1113"/>
      <c r="D14" s="1114"/>
      <c r="E14" s="1114"/>
      <c r="F14" s="1114"/>
      <c r="G14" s="1114"/>
      <c r="H14" s="1115"/>
    </row>
    <row r="15" spans="1:8" ht="12" customHeight="1">
      <c r="A15" s="875">
        <v>13</v>
      </c>
      <c r="B15" s="190"/>
      <c r="C15" s="143"/>
      <c r="D15" s="148"/>
      <c r="E15" s="148"/>
      <c r="F15" s="148"/>
      <c r="G15" s="148"/>
      <c r="H15" s="876"/>
    </row>
    <row r="16" spans="1:8" ht="12" customHeight="1">
      <c r="A16" s="875">
        <v>14</v>
      </c>
      <c r="B16" s="149" t="s">
        <v>807</v>
      </c>
      <c r="C16" s="143"/>
      <c r="D16" s="148"/>
      <c r="E16" s="148"/>
      <c r="F16" s="148"/>
      <c r="G16" s="148"/>
      <c r="H16" s="876"/>
    </row>
    <row r="17" spans="1:8" ht="12" customHeight="1">
      <c r="A17" s="875">
        <v>15</v>
      </c>
      <c r="B17" s="145" t="s">
        <v>808</v>
      </c>
      <c r="C17" s="143">
        <v>252756</v>
      </c>
      <c r="D17" s="148"/>
      <c r="E17" s="148"/>
      <c r="F17" s="148"/>
      <c r="G17" s="148"/>
      <c r="H17" s="876"/>
    </row>
    <row r="18" spans="1:8" ht="12" customHeight="1">
      <c r="A18" s="875">
        <v>16</v>
      </c>
      <c r="B18" s="145" t="s">
        <v>809</v>
      </c>
      <c r="C18" s="143">
        <v>2362</v>
      </c>
      <c r="D18" s="148"/>
      <c r="E18" s="148"/>
      <c r="F18" s="148"/>
      <c r="G18" s="148"/>
      <c r="H18" s="876"/>
    </row>
    <row r="19" spans="1:8" ht="12" customHeight="1">
      <c r="A19" s="875">
        <v>17</v>
      </c>
      <c r="B19" s="145" t="s">
        <v>810</v>
      </c>
      <c r="C19" s="143">
        <v>68882</v>
      </c>
      <c r="D19" s="148"/>
      <c r="E19" s="148"/>
      <c r="F19" s="148"/>
      <c r="G19" s="148"/>
      <c r="H19" s="876"/>
    </row>
    <row r="20" spans="1:8" ht="12" customHeight="1">
      <c r="A20" s="875">
        <v>18</v>
      </c>
      <c r="B20" s="149"/>
      <c r="C20" s="143"/>
      <c r="D20" s="148"/>
      <c r="E20" s="148"/>
      <c r="F20" s="148"/>
      <c r="G20" s="148"/>
      <c r="H20" s="876"/>
    </row>
    <row r="21" spans="1:8" ht="12" customHeight="1">
      <c r="A21" s="875">
        <v>19</v>
      </c>
      <c r="B21" s="149" t="s">
        <v>811</v>
      </c>
      <c r="C21" s="143"/>
      <c r="D21" s="148"/>
      <c r="E21" s="148"/>
      <c r="F21" s="148"/>
      <c r="G21" s="148"/>
      <c r="H21" s="876"/>
    </row>
    <row r="22" spans="1:8" ht="12.75" customHeight="1">
      <c r="A22" s="875">
        <v>20</v>
      </c>
      <c r="B22" s="145" t="s">
        <v>812</v>
      </c>
      <c r="C22" s="143">
        <v>5703</v>
      </c>
      <c r="D22" s="148"/>
      <c r="E22" s="148"/>
      <c r="F22" s="148"/>
      <c r="G22" s="148"/>
      <c r="H22" s="876"/>
    </row>
    <row r="23" spans="1:8" ht="12.75" customHeight="1">
      <c r="A23" s="875">
        <v>21</v>
      </c>
      <c r="B23" s="145" t="s">
        <v>809</v>
      </c>
      <c r="C23" s="143">
        <v>95275</v>
      </c>
      <c r="D23" s="148"/>
      <c r="E23" s="148"/>
      <c r="F23" s="148"/>
      <c r="G23" s="148"/>
      <c r="H23" s="876"/>
    </row>
    <row r="24" spans="1:8" ht="12.75" customHeight="1">
      <c r="A24" s="875">
        <v>22</v>
      </c>
      <c r="B24" s="145" t="s">
        <v>810</v>
      </c>
      <c r="C24" s="146">
        <v>27265</v>
      </c>
      <c r="D24" s="147"/>
      <c r="E24" s="147"/>
      <c r="F24" s="147"/>
      <c r="G24" s="147"/>
      <c r="H24" s="878"/>
    </row>
    <row r="25" spans="1:8" ht="12.75" customHeight="1">
      <c r="A25" s="875">
        <v>23</v>
      </c>
      <c r="B25" s="144"/>
      <c r="C25" s="146"/>
      <c r="D25" s="147"/>
      <c r="E25" s="147"/>
      <c r="F25" s="147"/>
      <c r="G25" s="147"/>
      <c r="H25" s="878"/>
    </row>
    <row r="26" spans="1:8" ht="12.75" customHeight="1">
      <c r="A26" s="875">
        <v>24</v>
      </c>
      <c r="B26" s="149" t="s">
        <v>822</v>
      </c>
      <c r="C26" s="146"/>
      <c r="D26" s="147"/>
      <c r="E26" s="147"/>
      <c r="F26" s="147"/>
      <c r="G26" s="147"/>
      <c r="H26" s="878"/>
    </row>
    <row r="27" spans="1:8" ht="12.75" customHeight="1">
      <c r="A27" s="875">
        <v>25</v>
      </c>
      <c r="B27" s="145" t="s">
        <v>812</v>
      </c>
      <c r="C27" s="146">
        <v>5905</v>
      </c>
      <c r="D27" s="147"/>
      <c r="E27" s="147"/>
      <c r="F27" s="147"/>
      <c r="G27" s="147"/>
      <c r="H27" s="878"/>
    </row>
    <row r="28" spans="1:8" ht="12.75" customHeight="1">
      <c r="A28" s="875">
        <v>26</v>
      </c>
      <c r="B28" s="145" t="s">
        <v>808</v>
      </c>
      <c r="C28" s="146">
        <v>74409</v>
      </c>
      <c r="D28" s="147"/>
      <c r="E28" s="147"/>
      <c r="F28" s="147"/>
      <c r="G28" s="147"/>
      <c r="H28" s="878"/>
    </row>
    <row r="29" spans="1:8" ht="12.75" customHeight="1">
      <c r="A29" s="875">
        <v>27</v>
      </c>
      <c r="B29" s="145" t="s">
        <v>809</v>
      </c>
      <c r="C29" s="146">
        <v>22047</v>
      </c>
      <c r="D29" s="147"/>
      <c r="E29" s="147"/>
      <c r="F29" s="147"/>
      <c r="G29" s="147"/>
      <c r="H29" s="878"/>
    </row>
    <row r="30" spans="1:8" ht="12.75" customHeight="1">
      <c r="A30" s="875">
        <v>28</v>
      </c>
      <c r="B30" s="145" t="s">
        <v>810</v>
      </c>
      <c r="C30" s="146">
        <v>27639</v>
      </c>
      <c r="D30" s="147"/>
      <c r="E30" s="147"/>
      <c r="F30" s="147"/>
      <c r="G30" s="147"/>
      <c r="H30" s="878"/>
    </row>
    <row r="31" spans="1:8" ht="12.75" customHeight="1">
      <c r="A31" s="875">
        <v>29</v>
      </c>
      <c r="B31" s="149"/>
      <c r="C31" s="146"/>
      <c r="D31" s="147"/>
      <c r="E31" s="147"/>
      <c r="F31" s="147"/>
      <c r="G31" s="147"/>
      <c r="H31" s="878"/>
    </row>
    <row r="32" spans="1:8" ht="12.75" customHeight="1">
      <c r="A32" s="875">
        <v>30</v>
      </c>
      <c r="B32" s="149" t="s">
        <v>823</v>
      </c>
      <c r="C32" s="146"/>
      <c r="D32" s="147"/>
      <c r="E32" s="147"/>
      <c r="F32" s="147"/>
      <c r="G32" s="147"/>
      <c r="H32" s="878"/>
    </row>
    <row r="33" spans="1:8" ht="12.75" customHeight="1">
      <c r="A33" s="875">
        <v>31</v>
      </c>
      <c r="B33" s="145" t="s">
        <v>812</v>
      </c>
      <c r="C33" s="146">
        <v>3543</v>
      </c>
      <c r="D33" s="147"/>
      <c r="E33" s="147"/>
      <c r="F33" s="147"/>
      <c r="G33" s="147"/>
      <c r="H33" s="878"/>
    </row>
    <row r="34" spans="1:8" ht="12.75" customHeight="1">
      <c r="A34" s="875">
        <v>32</v>
      </c>
      <c r="B34" s="145" t="s">
        <v>809</v>
      </c>
      <c r="C34" s="146">
        <v>7082</v>
      </c>
      <c r="D34" s="147"/>
      <c r="E34" s="147"/>
      <c r="F34" s="147"/>
      <c r="G34" s="147"/>
      <c r="H34" s="878"/>
    </row>
    <row r="35" spans="1:8" ht="12.75" customHeight="1">
      <c r="A35" s="875">
        <v>33</v>
      </c>
      <c r="B35" s="145" t="s">
        <v>810</v>
      </c>
      <c r="C35" s="146">
        <v>2870</v>
      </c>
      <c r="D35" s="147"/>
      <c r="E35" s="147"/>
      <c r="F35" s="147"/>
      <c r="G35" s="147"/>
      <c r="H35" s="878"/>
    </row>
    <row r="36" spans="1:8" ht="12.75" customHeight="1">
      <c r="A36" s="875">
        <v>34</v>
      </c>
      <c r="B36" s="920"/>
      <c r="C36" s="146"/>
      <c r="D36" s="147"/>
      <c r="E36" s="147"/>
      <c r="F36" s="147"/>
      <c r="G36" s="147"/>
      <c r="H36" s="878"/>
    </row>
    <row r="37" spans="1:8" ht="25.5" customHeight="1" thickBot="1">
      <c r="A37" s="1116">
        <v>35</v>
      </c>
      <c r="B37" s="1117" t="s">
        <v>818</v>
      </c>
      <c r="C37" s="1118">
        <f>SUM(C17:C36)</f>
        <v>595738</v>
      </c>
      <c r="D37" s="1119"/>
      <c r="E37" s="1119"/>
      <c r="F37" s="1119"/>
      <c r="G37" s="1119"/>
      <c r="H37" s="1120"/>
    </row>
    <row r="38" spans="1:8" ht="12.75" customHeight="1" thickBot="1">
      <c r="A38" s="1121">
        <v>36</v>
      </c>
      <c r="B38" s="1122"/>
      <c r="C38" s="1123"/>
      <c r="D38" s="1124"/>
      <c r="E38" s="1124"/>
      <c r="F38" s="1124"/>
      <c r="G38" s="1124"/>
      <c r="H38" s="1125"/>
    </row>
    <row r="39" spans="1:8" ht="12.75" customHeight="1">
      <c r="A39" s="1111">
        <v>37</v>
      </c>
      <c r="B39" s="1126" t="s">
        <v>358</v>
      </c>
      <c r="C39" s="1127">
        <f>SUM(C40:C44)</f>
        <v>4686</v>
      </c>
      <c r="D39" s="1127"/>
      <c r="E39" s="1127"/>
      <c r="F39" s="1127"/>
      <c r="G39" s="1127"/>
      <c r="H39" s="1128"/>
    </row>
    <row r="40" spans="1:8" ht="12.75" customHeight="1">
      <c r="A40" s="875">
        <v>38</v>
      </c>
      <c r="B40" s="145" t="s">
        <v>830</v>
      </c>
      <c r="C40" s="146">
        <v>750</v>
      </c>
      <c r="D40" s="146"/>
      <c r="E40" s="146"/>
      <c r="F40" s="146"/>
      <c r="G40" s="146"/>
      <c r="H40" s="879"/>
    </row>
    <row r="41" spans="1:8" ht="12.75" customHeight="1">
      <c r="A41" s="875">
        <v>39</v>
      </c>
      <c r="B41" s="145" t="s">
        <v>828</v>
      </c>
      <c r="C41" s="146">
        <f>496+299+394+394</f>
        <v>1583</v>
      </c>
      <c r="D41" s="146"/>
      <c r="E41" s="146"/>
      <c r="F41" s="146"/>
      <c r="G41" s="146"/>
      <c r="H41" s="879"/>
    </row>
    <row r="42" spans="1:8" ht="12.75" customHeight="1">
      <c r="A42" s="875">
        <v>40</v>
      </c>
      <c r="B42" s="145" t="s">
        <v>809</v>
      </c>
      <c r="C42" s="146">
        <f>24+55+1000+189</f>
        <v>1268</v>
      </c>
      <c r="D42" s="146"/>
      <c r="E42" s="146"/>
      <c r="F42" s="146"/>
      <c r="G42" s="146"/>
      <c r="H42" s="879"/>
    </row>
    <row r="43" spans="1:8" ht="12.75" customHeight="1">
      <c r="A43" s="875">
        <v>41</v>
      </c>
      <c r="B43" s="145" t="s">
        <v>829</v>
      </c>
      <c r="C43" s="146">
        <v>977</v>
      </c>
      <c r="D43" s="146"/>
      <c r="E43" s="146"/>
      <c r="F43" s="146"/>
      <c r="G43" s="146"/>
      <c r="H43" s="879"/>
    </row>
    <row r="44" spans="1:8" ht="12.75" customHeight="1">
      <c r="A44" s="875">
        <v>42</v>
      </c>
      <c r="B44" s="145" t="s">
        <v>832</v>
      </c>
      <c r="C44" s="146">
        <v>108</v>
      </c>
      <c r="D44" s="147"/>
      <c r="E44" s="147"/>
      <c r="F44" s="147"/>
      <c r="G44" s="147"/>
      <c r="H44" s="878"/>
    </row>
    <row r="45" spans="1:8" ht="12.75" customHeight="1">
      <c r="A45" s="875">
        <v>43</v>
      </c>
      <c r="B45" s="197" t="s">
        <v>359</v>
      </c>
      <c r="C45" s="143"/>
      <c r="D45" s="148"/>
      <c r="E45" s="148"/>
      <c r="F45" s="148"/>
      <c r="G45" s="148"/>
      <c r="H45" s="876"/>
    </row>
    <row r="46" spans="1:8" ht="12.75" customHeight="1">
      <c r="A46" s="875">
        <v>44</v>
      </c>
      <c r="B46" s="145"/>
      <c r="C46" s="146"/>
      <c r="D46" s="147"/>
      <c r="E46" s="147"/>
      <c r="F46" s="147"/>
      <c r="G46" s="147"/>
      <c r="H46" s="878"/>
    </row>
    <row r="47" spans="1:8" s="196" customFormat="1" ht="12.75" customHeight="1" thickBot="1">
      <c r="A47" s="1116">
        <v>45</v>
      </c>
      <c r="B47" s="1117" t="s">
        <v>360</v>
      </c>
      <c r="C47" s="1118">
        <f t="shared" ref="C47:H47" si="0">+C45+C39</f>
        <v>4686</v>
      </c>
      <c r="D47" s="1118">
        <f t="shared" si="0"/>
        <v>0</v>
      </c>
      <c r="E47" s="1118">
        <f t="shared" si="0"/>
        <v>0</v>
      </c>
      <c r="F47" s="1118">
        <f t="shared" si="0"/>
        <v>0</v>
      </c>
      <c r="G47" s="1118">
        <f t="shared" si="0"/>
        <v>0</v>
      </c>
      <c r="H47" s="1129">
        <f t="shared" si="0"/>
        <v>0</v>
      </c>
    </row>
    <row r="48" spans="1:8" s="196" customFormat="1" ht="12.75" customHeight="1" thickBot="1">
      <c r="A48" s="1121">
        <v>46</v>
      </c>
      <c r="B48" s="921"/>
      <c r="C48" s="922"/>
      <c r="D48" s="922"/>
      <c r="E48" s="922"/>
      <c r="F48" s="922"/>
      <c r="G48" s="922"/>
      <c r="H48" s="1130"/>
    </row>
    <row r="49" spans="1:8" ht="12.75" customHeight="1">
      <c r="A49" s="1111">
        <v>47</v>
      </c>
      <c r="B49" s="1131" t="s">
        <v>640</v>
      </c>
      <c r="C49" s="1113"/>
      <c r="D49" s="1114"/>
      <c r="E49" s="1114"/>
      <c r="F49" s="1114"/>
      <c r="G49" s="1114"/>
      <c r="H49" s="1115"/>
    </row>
    <row r="50" spans="1:8" ht="12.75" customHeight="1">
      <c r="A50" s="875">
        <v>48</v>
      </c>
      <c r="B50" s="145" t="s">
        <v>824</v>
      </c>
      <c r="C50" s="146">
        <v>500</v>
      </c>
      <c r="D50" s="147"/>
      <c r="E50" s="147"/>
      <c r="F50" s="147"/>
      <c r="G50" s="147"/>
      <c r="H50" s="878"/>
    </row>
    <row r="51" spans="1:8" ht="12.75" customHeight="1">
      <c r="A51" s="875">
        <v>49</v>
      </c>
      <c r="B51" s="145" t="s">
        <v>825</v>
      </c>
      <c r="C51" s="146">
        <v>236</v>
      </c>
      <c r="D51" s="147"/>
      <c r="E51" s="147"/>
      <c r="F51" s="147"/>
      <c r="G51" s="147"/>
      <c r="H51" s="878"/>
    </row>
    <row r="52" spans="1:8" ht="12.75" customHeight="1">
      <c r="A52" s="875">
        <v>50</v>
      </c>
      <c r="B52" s="145" t="s">
        <v>826</v>
      </c>
      <c r="C52" s="146">
        <v>865</v>
      </c>
      <c r="D52" s="147"/>
      <c r="E52" s="147"/>
      <c r="F52" s="147"/>
      <c r="G52" s="147"/>
      <c r="H52" s="878"/>
    </row>
    <row r="53" spans="1:8" ht="12.75" customHeight="1">
      <c r="A53" s="875">
        <v>51</v>
      </c>
      <c r="B53" s="145" t="s">
        <v>827</v>
      </c>
      <c r="C53" s="146">
        <v>298</v>
      </c>
      <c r="D53" s="147"/>
      <c r="E53" s="147"/>
      <c r="F53" s="147"/>
      <c r="G53" s="147"/>
      <c r="H53" s="878"/>
    </row>
    <row r="54" spans="1:8" ht="12.75" customHeight="1">
      <c r="A54" s="875">
        <v>52</v>
      </c>
      <c r="B54" s="145" t="s">
        <v>833</v>
      </c>
      <c r="C54" s="146">
        <v>100</v>
      </c>
      <c r="D54" s="147"/>
      <c r="E54" s="147"/>
      <c r="F54" s="147"/>
      <c r="G54" s="147"/>
      <c r="H54" s="878"/>
    </row>
    <row r="55" spans="1:8" ht="12.75" customHeight="1">
      <c r="A55" s="875">
        <v>53</v>
      </c>
      <c r="B55" s="145"/>
      <c r="C55" s="146"/>
      <c r="D55" s="147"/>
      <c r="E55" s="147"/>
      <c r="F55" s="147"/>
      <c r="G55" s="147"/>
      <c r="H55" s="878"/>
    </row>
    <row r="56" spans="1:8" s="196" customFormat="1" ht="12.75" customHeight="1" thickBot="1">
      <c r="A56" s="1116">
        <v>54</v>
      </c>
      <c r="B56" s="1117" t="s">
        <v>363</v>
      </c>
      <c r="C56" s="1118">
        <f>SUM(C50:C55)</f>
        <v>1999</v>
      </c>
      <c r="D56" s="1118">
        <f t="shared" ref="D56:H56" si="1">SUM(D50:D55)</f>
        <v>0</v>
      </c>
      <c r="E56" s="1118">
        <f t="shared" si="1"/>
        <v>0</v>
      </c>
      <c r="F56" s="1118">
        <f t="shared" si="1"/>
        <v>0</v>
      </c>
      <c r="G56" s="1118">
        <f t="shared" si="1"/>
        <v>0</v>
      </c>
      <c r="H56" s="1129">
        <f t="shared" si="1"/>
        <v>0</v>
      </c>
    </row>
    <row r="57" spans="1:8" s="196" customFormat="1" ht="13.5" customHeight="1" thickBot="1">
      <c r="A57" s="919">
        <v>55</v>
      </c>
      <c r="B57" s="1099" t="s">
        <v>364</v>
      </c>
      <c r="C57" s="1100">
        <f>+C56+C47+C37</f>
        <v>602423</v>
      </c>
      <c r="D57" s="1100"/>
      <c r="E57" s="1100"/>
      <c r="F57" s="1100"/>
      <c r="G57" s="1100"/>
      <c r="H57" s="1101"/>
    </row>
    <row r="58" spans="1:8" ht="13.5" customHeight="1">
      <c r="B58" s="150"/>
      <c r="C58" s="200"/>
      <c r="D58" s="201"/>
      <c r="E58" s="201"/>
      <c r="F58" s="201"/>
      <c r="G58" s="201"/>
      <c r="H58" s="202"/>
    </row>
  </sheetData>
  <mergeCells count="1">
    <mergeCell ref="G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&amp;C&amp;"Times New Roman,Félkövér"&amp;12Martonvásár Város Önkormányzat beruházási (felhalmozási) célú kiadásai
előirányzata feladatonként    &amp;"Times New Roman,Normál"
&amp;R&amp;"Times New Roman,Félkövér"&amp;10 7. 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opLeftCell="A7" workbookViewId="0">
      <selection activeCell="G33" sqref="G33"/>
    </sheetView>
  </sheetViews>
  <sheetFormatPr defaultColWidth="53.140625" defaultRowHeight="15"/>
  <cols>
    <col min="1" max="1" width="5.5703125" style="116" customWidth="1"/>
    <col min="2" max="2" width="53.140625" style="117" customWidth="1"/>
    <col min="3" max="3" width="13.7109375" style="116" customWidth="1"/>
    <col min="4" max="4" width="13.42578125" style="116" customWidth="1"/>
    <col min="5" max="5" width="13.28515625" style="116" customWidth="1"/>
    <col min="6" max="6" width="11.28515625" style="116" customWidth="1"/>
    <col min="7" max="7" width="11.85546875" style="116" customWidth="1"/>
    <col min="8" max="8" width="11.7109375" style="120" customWidth="1"/>
    <col min="9" max="16384" width="53.140625" style="116"/>
  </cols>
  <sheetData>
    <row r="1" spans="1:8" ht="12.75" customHeight="1">
      <c r="H1" s="118"/>
    </row>
    <row r="2" spans="1:8" ht="12.75" customHeight="1" thickBot="1">
      <c r="G2" s="1359" t="s">
        <v>401</v>
      </c>
      <c r="H2" s="1359"/>
    </row>
    <row r="3" spans="1:8" s="119" customFormat="1" ht="39.75" customHeight="1" thickBot="1">
      <c r="A3" s="1134" t="s">
        <v>1018</v>
      </c>
      <c r="B3" s="1135" t="s">
        <v>813</v>
      </c>
      <c r="C3" s="1135" t="s">
        <v>282</v>
      </c>
      <c r="D3" s="1135" t="s">
        <v>305</v>
      </c>
      <c r="E3" s="1135" t="s">
        <v>306</v>
      </c>
      <c r="F3" s="1135" t="s">
        <v>355</v>
      </c>
      <c r="G3" s="1135" t="s">
        <v>356</v>
      </c>
      <c r="H3" s="1136" t="s">
        <v>396</v>
      </c>
    </row>
    <row r="4" spans="1:8" s="120" customFormat="1" ht="12.75" customHeight="1">
      <c r="A4" s="1111">
        <v>1</v>
      </c>
      <c r="B4" s="1137"/>
      <c r="C4" s="1127"/>
      <c r="D4" s="1127"/>
      <c r="E4" s="1127"/>
      <c r="F4" s="1127"/>
      <c r="G4" s="1127"/>
      <c r="H4" s="1138"/>
    </row>
    <row r="5" spans="1:8" s="120" customFormat="1" ht="12.75" customHeight="1">
      <c r="A5" s="875">
        <v>2</v>
      </c>
      <c r="B5" s="1132" t="s">
        <v>814</v>
      </c>
      <c r="C5" s="191"/>
      <c r="D5" s="191"/>
      <c r="E5" s="191"/>
      <c r="F5" s="191"/>
      <c r="G5" s="191"/>
      <c r="H5" s="877"/>
    </row>
    <row r="6" spans="1:8" ht="13.5" customHeight="1">
      <c r="A6" s="875">
        <v>3</v>
      </c>
      <c r="B6" s="1133"/>
      <c r="C6" s="143"/>
      <c r="D6" s="147"/>
      <c r="E6" s="147"/>
      <c r="F6" s="147"/>
      <c r="G6" s="147"/>
      <c r="H6" s="878"/>
    </row>
    <row r="7" spans="1:8" ht="12.75" customHeight="1">
      <c r="A7" s="875">
        <v>4</v>
      </c>
      <c r="B7" s="1133" t="s">
        <v>357</v>
      </c>
      <c r="C7" s="191"/>
      <c r="D7" s="191"/>
      <c r="E7" s="191"/>
      <c r="F7" s="191"/>
      <c r="G7" s="191"/>
      <c r="H7" s="877"/>
    </row>
    <row r="8" spans="1:8" ht="12.75" customHeight="1">
      <c r="A8" s="875">
        <v>5</v>
      </c>
      <c r="B8" s="923"/>
      <c r="C8" s="191"/>
      <c r="D8" s="191"/>
      <c r="E8" s="191"/>
      <c r="F8" s="191"/>
      <c r="G8" s="191"/>
      <c r="H8" s="877"/>
    </row>
    <row r="9" spans="1:8" ht="12.75" customHeight="1" thickBot="1">
      <c r="A9" s="1116">
        <v>6</v>
      </c>
      <c r="B9" s="1117" t="s">
        <v>365</v>
      </c>
      <c r="C9" s="1139"/>
      <c r="D9" s="1119"/>
      <c r="E9" s="1119"/>
      <c r="F9" s="1119"/>
      <c r="G9" s="1119"/>
      <c r="H9" s="1120"/>
    </row>
    <row r="10" spans="1:8" ht="12.75" customHeight="1">
      <c r="A10" s="1111">
        <v>7</v>
      </c>
      <c r="B10" s="1131"/>
      <c r="C10" s="1113"/>
      <c r="D10" s="1114"/>
      <c r="E10" s="1114"/>
      <c r="F10" s="1114"/>
      <c r="G10" s="1114"/>
      <c r="H10" s="1140"/>
    </row>
    <row r="11" spans="1:8" ht="12.75" customHeight="1">
      <c r="A11" s="875">
        <v>8</v>
      </c>
      <c r="B11" s="1132" t="s">
        <v>361</v>
      </c>
      <c r="C11" s="143"/>
      <c r="D11" s="148"/>
      <c r="E11" s="148"/>
      <c r="F11" s="148"/>
      <c r="G11" s="148"/>
      <c r="H11" s="880"/>
    </row>
    <row r="12" spans="1:8" ht="12.75" customHeight="1">
      <c r="A12" s="875">
        <v>9</v>
      </c>
      <c r="B12" s="199"/>
      <c r="C12" s="146"/>
      <c r="D12" s="147"/>
      <c r="E12" s="147"/>
      <c r="F12" s="147"/>
      <c r="G12" s="147"/>
      <c r="H12" s="878"/>
    </row>
    <row r="13" spans="1:8" ht="12.75" customHeight="1" thickBot="1">
      <c r="A13" s="1116">
        <v>10</v>
      </c>
      <c r="B13" s="1117" t="s">
        <v>362</v>
      </c>
      <c r="C13" s="1139"/>
      <c r="D13" s="1118"/>
      <c r="E13" s="1118"/>
      <c r="F13" s="1118"/>
      <c r="G13" s="1118"/>
      <c r="H13" s="1129"/>
    </row>
    <row r="14" spans="1:8" ht="12.75" customHeight="1" thickBot="1">
      <c r="A14" s="1121">
        <v>11</v>
      </c>
      <c r="B14" s="921"/>
      <c r="C14" s="916"/>
      <c r="D14" s="922"/>
      <c r="E14" s="922"/>
      <c r="F14" s="922"/>
      <c r="G14" s="922"/>
      <c r="H14" s="1130"/>
    </row>
    <row r="15" spans="1:8" s="193" customFormat="1" ht="25.5" customHeight="1">
      <c r="A15" s="1111">
        <v>12</v>
      </c>
      <c r="B15" s="1131" t="s">
        <v>817</v>
      </c>
      <c r="C15" s="1113"/>
      <c r="D15" s="1114"/>
      <c r="E15" s="1114"/>
      <c r="F15" s="1114"/>
      <c r="G15" s="1114"/>
      <c r="H15" s="1115"/>
    </row>
    <row r="16" spans="1:8" ht="12.75" customHeight="1">
      <c r="A16" s="875">
        <v>13</v>
      </c>
      <c r="B16" s="149"/>
      <c r="C16" s="143"/>
      <c r="D16" s="148"/>
      <c r="E16" s="148"/>
      <c r="F16" s="148"/>
      <c r="G16" s="148"/>
      <c r="H16" s="876"/>
    </row>
    <row r="17" spans="1:8" ht="12.75" customHeight="1">
      <c r="A17" s="875">
        <v>14</v>
      </c>
      <c r="B17" s="149" t="s">
        <v>811</v>
      </c>
      <c r="C17" s="143"/>
      <c r="D17" s="148"/>
      <c r="E17" s="148"/>
      <c r="F17" s="148"/>
      <c r="G17" s="148"/>
      <c r="H17" s="876"/>
    </row>
    <row r="18" spans="1:8" ht="12.75" customHeight="1">
      <c r="A18" s="875">
        <v>15</v>
      </c>
      <c r="B18" s="144" t="s">
        <v>815</v>
      </c>
      <c r="C18" s="143">
        <v>149606</v>
      </c>
      <c r="D18" s="148"/>
      <c r="E18" s="148"/>
      <c r="F18" s="148"/>
      <c r="G18" s="148"/>
      <c r="H18" s="876"/>
    </row>
    <row r="19" spans="1:8" ht="12.75" customHeight="1">
      <c r="A19" s="875">
        <v>16</v>
      </c>
      <c r="B19" s="144" t="s">
        <v>831</v>
      </c>
      <c r="C19" s="143">
        <v>40394</v>
      </c>
      <c r="D19" s="148"/>
      <c r="E19" s="148"/>
      <c r="F19" s="148"/>
      <c r="G19" s="148"/>
      <c r="H19" s="876"/>
    </row>
    <row r="20" spans="1:8" s="193" customFormat="1" ht="25.5" customHeight="1" thickBot="1">
      <c r="A20" s="1116">
        <v>17</v>
      </c>
      <c r="B20" s="1117" t="s">
        <v>821</v>
      </c>
      <c r="C20" s="1118">
        <f>SUM(C18:C19)</f>
        <v>190000</v>
      </c>
      <c r="D20" s="1119"/>
      <c r="E20" s="1119"/>
      <c r="F20" s="1119"/>
      <c r="G20" s="1119"/>
      <c r="H20" s="1120"/>
    </row>
    <row r="21" spans="1:8" s="121" customFormat="1" ht="12.75" customHeight="1">
      <c r="A21" s="1111">
        <v>18</v>
      </c>
      <c r="B21" s="1145"/>
      <c r="C21" s="1127"/>
      <c r="D21" s="1146"/>
      <c r="E21" s="1146"/>
      <c r="F21" s="1146"/>
      <c r="G21" s="1146"/>
      <c r="H21" s="1147"/>
    </row>
    <row r="22" spans="1:8" s="121" customFormat="1" ht="12.75" customHeight="1">
      <c r="A22" s="875">
        <v>19</v>
      </c>
      <c r="B22" s="1133" t="s">
        <v>366</v>
      </c>
      <c r="C22" s="146"/>
      <c r="D22" s="146"/>
      <c r="E22" s="146"/>
      <c r="F22" s="146"/>
      <c r="G22" s="146"/>
      <c r="H22" s="879"/>
    </row>
    <row r="23" spans="1:8">
      <c r="A23" s="875">
        <v>20</v>
      </c>
      <c r="B23" s="145"/>
      <c r="C23" s="146"/>
      <c r="D23" s="147"/>
      <c r="E23" s="147"/>
      <c r="F23" s="147"/>
      <c r="G23" s="147"/>
      <c r="H23" s="878"/>
    </row>
    <row r="24" spans="1:8">
      <c r="A24" s="875">
        <v>21</v>
      </c>
      <c r="B24" s="1133" t="s">
        <v>816</v>
      </c>
      <c r="C24" s="143"/>
      <c r="D24" s="148"/>
      <c r="E24" s="148"/>
      <c r="F24" s="148"/>
      <c r="G24" s="148"/>
      <c r="H24" s="876"/>
    </row>
    <row r="25" spans="1:8">
      <c r="A25" s="875">
        <v>22</v>
      </c>
      <c r="B25" s="145"/>
      <c r="C25" s="146"/>
      <c r="D25" s="147"/>
      <c r="E25" s="147"/>
      <c r="F25" s="198"/>
      <c r="G25" s="147"/>
      <c r="H25" s="878"/>
    </row>
    <row r="26" spans="1:8" ht="12.75" customHeight="1" thickBot="1">
      <c r="A26" s="1116">
        <v>23</v>
      </c>
      <c r="B26" s="1117" t="s">
        <v>367</v>
      </c>
      <c r="C26" s="1139"/>
      <c r="D26" s="1118"/>
      <c r="E26" s="1118"/>
      <c r="F26" s="1118"/>
      <c r="G26" s="1118"/>
      <c r="H26" s="1129"/>
    </row>
    <row r="27" spans="1:8">
      <c r="A27" s="918">
        <v>24</v>
      </c>
      <c r="B27" s="1141"/>
      <c r="C27" s="1141"/>
      <c r="D27" s="1142"/>
      <c r="E27" s="1142"/>
      <c r="F27" s="1142"/>
      <c r="G27" s="1143"/>
      <c r="H27" s="1144"/>
    </row>
    <row r="28" spans="1:8">
      <c r="A28" s="875">
        <v>25</v>
      </c>
      <c r="B28" s="149" t="s">
        <v>819</v>
      </c>
      <c r="C28" s="143"/>
      <c r="D28" s="148"/>
      <c r="E28" s="148"/>
      <c r="F28" s="148"/>
      <c r="G28" s="148"/>
      <c r="H28" s="876"/>
    </row>
    <row r="29" spans="1:8">
      <c r="A29" s="875">
        <v>26</v>
      </c>
      <c r="B29" s="145"/>
      <c r="C29" s="146"/>
      <c r="D29" s="147"/>
      <c r="E29" s="147"/>
      <c r="F29" s="147"/>
      <c r="G29" s="147"/>
      <c r="H29" s="878"/>
    </row>
    <row r="30" spans="1:8">
      <c r="A30" s="875">
        <v>27</v>
      </c>
      <c r="B30" s="149" t="s">
        <v>368</v>
      </c>
      <c r="C30" s="191">
        <f t="shared" ref="C30" si="0">SUM(C29:C29)</f>
        <v>0</v>
      </c>
      <c r="D30" s="191"/>
      <c r="E30" s="191"/>
      <c r="F30" s="191"/>
      <c r="G30" s="191"/>
      <c r="H30" s="877"/>
    </row>
    <row r="31" spans="1:8" ht="15.75" thickBot="1">
      <c r="A31" s="1116">
        <v>28</v>
      </c>
      <c r="B31" s="582" t="s">
        <v>820</v>
      </c>
      <c r="C31" s="583">
        <f>+C20</f>
        <v>190000</v>
      </c>
      <c r="D31" s="583"/>
      <c r="E31" s="583"/>
      <c r="F31" s="583"/>
      <c r="G31" s="583"/>
      <c r="H31" s="584"/>
    </row>
  </sheetData>
  <mergeCells count="1">
    <mergeCell ref="G2:H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&amp;C&amp;"Times New Roman,Félkövér"&amp;12Martonvásár Város Önkormányzat felújítási (felhalmozási) célú kiadásai
előirányzata feladatonként      &amp;"Times New Roman,Normál"
&amp;R&amp;"Times New Roman,Félkövér"&amp;10 8.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>
      <selection activeCell="B7" sqref="B7"/>
    </sheetView>
  </sheetViews>
  <sheetFormatPr defaultRowHeight="15"/>
  <cols>
    <col min="1" max="1" width="7.85546875" bestFit="1" customWidth="1"/>
    <col min="2" max="2" width="29.5703125" customWidth="1"/>
    <col min="3" max="3" width="13" customWidth="1"/>
    <col min="4" max="4" width="13.5703125" customWidth="1"/>
    <col min="5" max="5" width="13.7109375" customWidth="1"/>
  </cols>
  <sheetData>
    <row r="1" spans="1:5" ht="15.75" thickBot="1"/>
    <row r="2" spans="1:5">
      <c r="A2" s="1360" t="s">
        <v>369</v>
      </c>
      <c r="B2" s="1362" t="s">
        <v>283</v>
      </c>
      <c r="C2" s="1364" t="s">
        <v>778</v>
      </c>
      <c r="D2" s="1364" t="s">
        <v>779</v>
      </c>
      <c r="E2" s="1366" t="s">
        <v>780</v>
      </c>
    </row>
    <row r="3" spans="1:5">
      <c r="A3" s="1361"/>
      <c r="B3" s="1363"/>
      <c r="C3" s="1365"/>
      <c r="D3" s="1365"/>
      <c r="E3" s="1367"/>
    </row>
    <row r="4" spans="1:5">
      <c r="A4" s="1361"/>
      <c r="B4" s="1363"/>
      <c r="C4" s="1365"/>
      <c r="D4" s="1365"/>
      <c r="E4" s="1367"/>
    </row>
    <row r="5" spans="1:5">
      <c r="A5" s="1361"/>
      <c r="B5" s="1363"/>
      <c r="C5" s="1365"/>
      <c r="D5" s="1365"/>
      <c r="E5" s="1367"/>
    </row>
    <row r="6" spans="1:5">
      <c r="A6" s="122" t="s">
        <v>307</v>
      </c>
      <c r="B6" s="123" t="s">
        <v>314</v>
      </c>
      <c r="C6" s="124" t="s">
        <v>308</v>
      </c>
      <c r="D6" s="125" t="s">
        <v>309</v>
      </c>
      <c r="E6" s="126" t="s">
        <v>310</v>
      </c>
    </row>
    <row r="7" spans="1:5">
      <c r="A7" s="127">
        <v>1</v>
      </c>
      <c r="B7" s="128" t="s">
        <v>264</v>
      </c>
      <c r="C7" s="129">
        <v>1</v>
      </c>
      <c r="D7" s="129">
        <v>1</v>
      </c>
      <c r="E7" s="129">
        <v>1</v>
      </c>
    </row>
    <row r="8" spans="1:5">
      <c r="A8" s="127">
        <v>2</v>
      </c>
      <c r="B8" s="128" t="s">
        <v>370</v>
      </c>
      <c r="C8" s="129"/>
      <c r="D8" s="129"/>
      <c r="E8" s="129"/>
    </row>
    <row r="9" spans="1:5">
      <c r="A9" s="127">
        <v>3</v>
      </c>
      <c r="B9" s="130" t="s">
        <v>293</v>
      </c>
      <c r="C9" s="131">
        <v>35</v>
      </c>
      <c r="D9" s="131">
        <v>35</v>
      </c>
      <c r="E9" s="131">
        <v>35</v>
      </c>
    </row>
    <row r="10" spans="1:5">
      <c r="A10" s="127">
        <v>4</v>
      </c>
      <c r="B10" s="130" t="s">
        <v>371</v>
      </c>
      <c r="C10" s="131">
        <v>7.4</v>
      </c>
      <c r="D10" s="131">
        <v>7.4</v>
      </c>
      <c r="E10" s="131">
        <v>8</v>
      </c>
    </row>
    <row r="11" spans="1:5">
      <c r="A11" s="127">
        <v>5</v>
      </c>
      <c r="B11" s="128" t="s">
        <v>372</v>
      </c>
      <c r="C11" s="132">
        <f t="shared" ref="C11:D11" si="0">SUM(C9:C10)</f>
        <v>42.4</v>
      </c>
      <c r="D11" s="132">
        <f t="shared" si="0"/>
        <v>42.4</v>
      </c>
      <c r="E11" s="132">
        <f t="shared" ref="E11" si="1">SUM(E9:E10)</f>
        <v>43</v>
      </c>
    </row>
    <row r="12" spans="1:5">
      <c r="A12" s="127">
        <v>6</v>
      </c>
      <c r="B12" s="128" t="s">
        <v>397</v>
      </c>
      <c r="C12" s="129">
        <v>26.5</v>
      </c>
      <c r="D12" s="129">
        <v>26.5</v>
      </c>
      <c r="E12" s="884" t="s">
        <v>781</v>
      </c>
    </row>
    <row r="13" spans="1:5">
      <c r="A13" s="127"/>
      <c r="B13" s="128" t="s">
        <v>678</v>
      </c>
      <c r="C13" s="129"/>
      <c r="D13" s="129"/>
      <c r="E13" s="129"/>
    </row>
    <row r="14" spans="1:5">
      <c r="A14" s="127">
        <v>7</v>
      </c>
      <c r="B14" s="128" t="s">
        <v>373</v>
      </c>
      <c r="C14" s="129">
        <v>3</v>
      </c>
      <c r="D14" s="129">
        <v>3</v>
      </c>
      <c r="E14" s="129">
        <v>3</v>
      </c>
    </row>
    <row r="15" spans="1:5">
      <c r="A15" s="127">
        <v>8</v>
      </c>
      <c r="B15" s="128" t="s">
        <v>374</v>
      </c>
      <c r="C15" s="129">
        <v>1</v>
      </c>
      <c r="D15" s="129">
        <v>1</v>
      </c>
      <c r="E15" s="129">
        <v>1</v>
      </c>
    </row>
    <row r="16" spans="1:5" ht="15.75" thickBot="1">
      <c r="A16" s="133">
        <v>9</v>
      </c>
      <c r="B16" s="134" t="s">
        <v>375</v>
      </c>
      <c r="C16" s="135">
        <f>SUM(C11:C15)+C7</f>
        <v>73.900000000000006</v>
      </c>
      <c r="D16" s="135">
        <f>SUM(D11:D15)+D7</f>
        <v>73.900000000000006</v>
      </c>
      <c r="E16" s="135">
        <f>SUM(E11:E15)+E7</f>
        <v>48</v>
      </c>
    </row>
  </sheetData>
  <mergeCells count="5">
    <mergeCell ref="A2:A5"/>
    <mergeCell ref="B2:B5"/>
    <mergeCell ref="C2:C5"/>
    <mergeCell ref="D2:D5"/>
    <mergeCell ref="E2:E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Roman,Félkövér"&amp;12Martonvásár Város Önkormányzata és Intézményei  
2017. évi létszámkerete     &amp;"Times New Roman,Normál"
&amp;R&amp;"Times New Roman,Félkövér"&amp;10
 9. melléklet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Layout" topLeftCell="C1" workbookViewId="0">
      <selection activeCell="J7" sqref="J7"/>
    </sheetView>
  </sheetViews>
  <sheetFormatPr defaultRowHeight="15"/>
  <cols>
    <col min="1" max="1" width="5.85546875" style="319" customWidth="1"/>
    <col min="2" max="2" width="42.5703125" style="320" customWidth="1"/>
    <col min="3" max="8" width="11" style="320" customWidth="1"/>
    <col min="9" max="9" width="12.140625" style="320" customWidth="1"/>
    <col min="10" max="10" width="13.28515625" style="320" customWidth="1"/>
    <col min="11" max="16384" width="9.140625" style="320"/>
  </cols>
  <sheetData>
    <row r="1" spans="1:11" s="387" customFormat="1" ht="26.25" customHeight="1" thickBot="1">
      <c r="A1" s="319"/>
      <c r="B1" s="320"/>
      <c r="C1" s="320"/>
      <c r="D1" s="320"/>
      <c r="E1" s="320"/>
      <c r="F1" s="320"/>
      <c r="G1" s="320"/>
      <c r="H1" s="320"/>
      <c r="I1" s="320"/>
      <c r="J1" s="386" t="s">
        <v>472</v>
      </c>
    </row>
    <row r="2" spans="1:11" s="388" customFormat="1" ht="32.25" customHeight="1" thickBot="1">
      <c r="A2" s="1375" t="s">
        <v>519</v>
      </c>
      <c r="B2" s="1377" t="s">
        <v>520</v>
      </c>
      <c r="C2" s="1375" t="s">
        <v>521</v>
      </c>
      <c r="D2" s="1375" t="s">
        <v>522</v>
      </c>
      <c r="E2" s="1368" t="s">
        <v>523</v>
      </c>
      <c r="F2" s="1369"/>
      <c r="G2" s="1369"/>
      <c r="H2" s="1369"/>
      <c r="I2" s="1370"/>
      <c r="J2" s="1371" t="s">
        <v>180</v>
      </c>
    </row>
    <row r="3" spans="1:11" s="392" customFormat="1" ht="37.5" customHeight="1" thickBot="1">
      <c r="A3" s="1376"/>
      <c r="B3" s="1378"/>
      <c r="C3" s="1372"/>
      <c r="D3" s="1376"/>
      <c r="E3" s="389" t="s">
        <v>524</v>
      </c>
      <c r="F3" s="390" t="s">
        <v>525</v>
      </c>
      <c r="G3" s="390" t="s">
        <v>526</v>
      </c>
      <c r="H3" s="390" t="s">
        <v>527</v>
      </c>
      <c r="I3" s="391" t="s">
        <v>643</v>
      </c>
      <c r="J3" s="1372"/>
    </row>
    <row r="4" spans="1:11" ht="20.100000000000001" customHeight="1">
      <c r="A4" s="393">
        <v>1</v>
      </c>
      <c r="B4" s="394">
        <v>2</v>
      </c>
      <c r="C4" s="393">
        <v>3</v>
      </c>
      <c r="D4" s="393">
        <v>4</v>
      </c>
      <c r="E4" s="395">
        <v>5</v>
      </c>
      <c r="F4" s="396">
        <v>6</v>
      </c>
      <c r="G4" s="396">
        <v>7</v>
      </c>
      <c r="H4" s="396">
        <v>8</v>
      </c>
      <c r="I4" s="397">
        <v>9</v>
      </c>
      <c r="J4" s="393" t="s">
        <v>528</v>
      </c>
    </row>
    <row r="5" spans="1:11" s="406" customFormat="1" ht="20.100000000000001" customHeight="1">
      <c r="A5" s="398" t="s">
        <v>311</v>
      </c>
      <c r="B5" s="399" t="s">
        <v>529</v>
      </c>
      <c r="C5" s="400"/>
      <c r="D5" s="401"/>
      <c r="E5" s="402">
        <f>SUM(E6:E6)</f>
        <v>0</v>
      </c>
      <c r="F5" s="403"/>
      <c r="G5" s="403"/>
      <c r="H5" s="403"/>
      <c r="I5" s="404"/>
      <c r="J5" s="405"/>
    </row>
    <row r="6" spans="1:11" ht="20.100000000000001" customHeight="1">
      <c r="A6" s="398" t="s">
        <v>411</v>
      </c>
      <c r="B6" s="407"/>
      <c r="C6" s="408"/>
      <c r="D6" s="409"/>
      <c r="E6" s="410"/>
      <c r="F6" s="411"/>
      <c r="G6" s="411"/>
      <c r="H6" s="411"/>
      <c r="I6" s="412"/>
      <c r="J6" s="405"/>
    </row>
    <row r="7" spans="1:11" ht="20.100000000000001" customHeight="1">
      <c r="A7" s="398" t="s">
        <v>479</v>
      </c>
      <c r="B7" s="413"/>
      <c r="C7" s="414"/>
      <c r="D7" s="409"/>
      <c r="E7" s="410"/>
      <c r="F7" s="411"/>
      <c r="G7" s="411"/>
      <c r="H7" s="411"/>
      <c r="I7" s="412"/>
      <c r="J7" s="405"/>
    </row>
    <row r="8" spans="1:11" ht="20.100000000000001" customHeight="1">
      <c r="A8" s="398" t="s">
        <v>481</v>
      </c>
      <c r="B8" s="413"/>
      <c r="C8" s="414"/>
      <c r="D8" s="409"/>
      <c r="E8" s="410"/>
      <c r="F8" s="411"/>
      <c r="G8" s="411"/>
      <c r="H8" s="411"/>
      <c r="I8" s="412"/>
      <c r="J8" s="405"/>
    </row>
    <row r="9" spans="1:11" s="406" customFormat="1" ht="20.100000000000001" customHeight="1">
      <c r="A9" s="398" t="s">
        <v>483</v>
      </c>
      <c r="B9" s="415" t="s">
        <v>530</v>
      </c>
      <c r="C9" s="416"/>
      <c r="D9" s="401">
        <f t="shared" ref="D9:J9" si="0">SUM(D10:D11)</f>
        <v>0</v>
      </c>
      <c r="E9" s="402">
        <f t="shared" si="0"/>
        <v>0</v>
      </c>
      <c r="F9" s="403">
        <f t="shared" si="0"/>
        <v>0</v>
      </c>
      <c r="G9" s="403">
        <f t="shared" si="0"/>
        <v>0</v>
      </c>
      <c r="H9" s="403">
        <f t="shared" si="0"/>
        <v>0</v>
      </c>
      <c r="I9" s="404">
        <f t="shared" si="0"/>
        <v>0</v>
      </c>
      <c r="J9" s="401">
        <f t="shared" si="0"/>
        <v>0</v>
      </c>
    </row>
    <row r="10" spans="1:11" ht="20.100000000000001" customHeight="1">
      <c r="A10" s="398" t="s">
        <v>485</v>
      </c>
      <c r="B10" s="407"/>
      <c r="C10" s="408"/>
      <c r="D10" s="409">
        <v>0</v>
      </c>
      <c r="E10" s="410">
        <v>0</v>
      </c>
      <c r="F10" s="411">
        <v>0</v>
      </c>
      <c r="G10" s="411">
        <v>0</v>
      </c>
      <c r="H10" s="411">
        <v>0</v>
      </c>
      <c r="I10" s="412">
        <v>0</v>
      </c>
      <c r="J10" s="405">
        <f>SUM(D10:I10)</f>
        <v>0</v>
      </c>
    </row>
    <row r="11" spans="1:11" ht="20.100000000000001" customHeight="1">
      <c r="A11" s="398" t="s">
        <v>487</v>
      </c>
      <c r="B11" s="407"/>
      <c r="C11" s="408"/>
      <c r="D11" s="409"/>
      <c r="E11" s="410"/>
      <c r="F11" s="411"/>
      <c r="G11" s="411"/>
      <c r="H11" s="411"/>
      <c r="I11" s="412"/>
      <c r="J11" s="405">
        <f>SUM(D11:I11)</f>
        <v>0</v>
      </c>
      <c r="K11" s="417"/>
    </row>
    <row r="12" spans="1:11" ht="19.5" customHeight="1">
      <c r="A12" s="398" t="s">
        <v>489</v>
      </c>
      <c r="B12" s="407"/>
      <c r="C12" s="408"/>
      <c r="D12" s="409"/>
      <c r="E12" s="410"/>
      <c r="F12" s="411"/>
      <c r="G12" s="411"/>
      <c r="H12" s="411"/>
      <c r="I12" s="412"/>
      <c r="J12" s="405"/>
    </row>
    <row r="13" spans="1:11" ht="20.100000000000001" customHeight="1">
      <c r="A13" s="398" t="s">
        <v>490</v>
      </c>
      <c r="B13" s="418"/>
      <c r="C13" s="419"/>
      <c r="D13" s="420"/>
      <c r="E13" s="421"/>
      <c r="F13" s="422"/>
      <c r="G13" s="422"/>
      <c r="H13" s="422"/>
      <c r="I13" s="423"/>
      <c r="J13" s="405"/>
    </row>
    <row r="14" spans="1:11" s="406" customFormat="1" ht="12.75">
      <c r="A14" s="398" t="s">
        <v>491</v>
      </c>
      <c r="B14" s="424" t="s">
        <v>531</v>
      </c>
      <c r="C14" s="416"/>
      <c r="D14" s="425">
        <f>+D15+D16</f>
        <v>0</v>
      </c>
      <c r="E14" s="425">
        <f t="shared" ref="E14:J14" si="1">+E15+E16</f>
        <v>0</v>
      </c>
      <c r="F14" s="425">
        <f t="shared" si="1"/>
        <v>0</v>
      </c>
      <c r="G14" s="425">
        <f t="shared" si="1"/>
        <v>0</v>
      </c>
      <c r="H14" s="425">
        <f t="shared" si="1"/>
        <v>0</v>
      </c>
      <c r="I14" s="425">
        <f t="shared" si="1"/>
        <v>0</v>
      </c>
      <c r="J14" s="425">
        <f t="shared" si="1"/>
        <v>0</v>
      </c>
    </row>
    <row r="15" spans="1:11" s="430" customFormat="1">
      <c r="A15" s="398"/>
      <c r="B15" s="834"/>
      <c r="C15" s="426"/>
      <c r="D15" s="427"/>
      <c r="E15" s="428"/>
      <c r="F15" s="343"/>
      <c r="G15" s="343"/>
      <c r="H15" s="343"/>
      <c r="I15" s="429"/>
      <c r="J15" s="405"/>
    </row>
    <row r="16" spans="1:11" ht="15.75" thickBot="1">
      <c r="A16" s="431"/>
      <c r="B16" s="834"/>
      <c r="C16" s="426"/>
      <c r="D16" s="432"/>
      <c r="E16" s="433"/>
      <c r="F16" s="434"/>
      <c r="G16" s="434"/>
      <c r="H16" s="434"/>
      <c r="I16" s="435"/>
      <c r="J16" s="405"/>
    </row>
    <row r="17" spans="1:10" s="406" customFormat="1" ht="13.5" thickBot="1">
      <c r="A17" s="1373" t="s">
        <v>532</v>
      </c>
      <c r="B17" s="1374"/>
      <c r="C17" s="436"/>
      <c r="D17" s="437">
        <f>+D14+D9</f>
        <v>0</v>
      </c>
      <c r="E17" s="438">
        <f t="shared" ref="E17:J17" si="2">+E14+E9</f>
        <v>0</v>
      </c>
      <c r="F17" s="439">
        <f t="shared" si="2"/>
        <v>0</v>
      </c>
      <c r="G17" s="439">
        <f t="shared" si="2"/>
        <v>0</v>
      </c>
      <c r="H17" s="439">
        <f t="shared" si="2"/>
        <v>0</v>
      </c>
      <c r="I17" s="440">
        <f t="shared" si="2"/>
        <v>0</v>
      </c>
      <c r="J17" s="437">
        <f t="shared" si="2"/>
        <v>0</v>
      </c>
    </row>
  </sheetData>
  <mergeCells count="7">
    <mergeCell ref="E2:I2"/>
    <mergeCell ref="J2:J3"/>
    <mergeCell ref="A17:B17"/>
    <mergeCell ref="A2:A3"/>
    <mergeCell ref="B2:B3"/>
    <mergeCell ref="C2:C3"/>
    <mergeCell ref="D2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Header>&amp;C&amp;"Times New Roman,Félkövér"&amp;12Többéves kihatással járó döntésekből származó kötelezettségek célok szerint, évenkénti bontásban         &amp;"Times New Roman,Normál"
&amp;R&amp;"Times New Roman,Félkövér"&amp;12
10.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view="pageLayout" topLeftCell="B1" workbookViewId="0">
      <selection activeCell="N6" sqref="N6"/>
    </sheetView>
  </sheetViews>
  <sheetFormatPr defaultRowHeight="12.75"/>
  <cols>
    <col min="1" max="1" width="31.42578125" style="354" customWidth="1"/>
    <col min="2" max="2" width="8.85546875" style="354" bestFit="1" customWidth="1"/>
    <col min="3" max="4" width="7.7109375" style="354" customWidth="1"/>
    <col min="5" max="5" width="8.140625" style="354" customWidth="1"/>
    <col min="6" max="6" width="7.5703125" style="354" customWidth="1"/>
    <col min="7" max="7" width="7.42578125" style="354" customWidth="1"/>
    <col min="8" max="8" width="7.5703125" style="354" customWidth="1"/>
    <col min="9" max="9" width="8.5703125" style="354" customWidth="1"/>
    <col min="10" max="10" width="8.140625" style="354" customWidth="1"/>
    <col min="11" max="11" width="10.42578125" style="354" customWidth="1"/>
    <col min="12" max="12" width="8.140625" style="354" customWidth="1"/>
    <col min="13" max="13" width="8.5703125" style="354" customWidth="1"/>
    <col min="14" max="14" width="9.140625" style="354" customWidth="1"/>
    <col min="15" max="15" width="10.85546875" style="353" customWidth="1"/>
    <col min="16" max="16384" width="9.140625" style="354"/>
  </cols>
  <sheetData>
    <row r="1" spans="1:16" ht="13.5" thickBot="1">
      <c r="O1" s="355" t="s">
        <v>514</v>
      </c>
    </row>
    <row r="2" spans="1:16" s="353" customFormat="1" ht="25.5">
      <c r="A2" s="356" t="s">
        <v>283</v>
      </c>
      <c r="B2" s="357" t="s">
        <v>515</v>
      </c>
      <c r="C2" s="356" t="s">
        <v>454</v>
      </c>
      <c r="D2" s="356" t="s">
        <v>455</v>
      </c>
      <c r="E2" s="356" t="s">
        <v>456</v>
      </c>
      <c r="F2" s="356" t="s">
        <v>457</v>
      </c>
      <c r="G2" s="356" t="s">
        <v>458</v>
      </c>
      <c r="H2" s="356" t="s">
        <v>459</v>
      </c>
      <c r="I2" s="356" t="s">
        <v>460</v>
      </c>
      <c r="J2" s="356" t="s">
        <v>516</v>
      </c>
      <c r="K2" s="356" t="s">
        <v>461</v>
      </c>
      <c r="L2" s="356" t="s">
        <v>462</v>
      </c>
      <c r="M2" s="356" t="s">
        <v>463</v>
      </c>
      <c r="N2" s="356" t="s">
        <v>464</v>
      </c>
      <c r="O2" s="358" t="s">
        <v>513</v>
      </c>
    </row>
    <row r="3" spans="1:16" s="359" customFormat="1">
      <c r="A3" s="1379" t="s">
        <v>341</v>
      </c>
      <c r="B3" s="1379"/>
      <c r="C3" s="1379"/>
      <c r="D3" s="1379"/>
      <c r="E3" s="1379"/>
      <c r="F3" s="1379"/>
      <c r="G3" s="1379"/>
      <c r="H3" s="1379"/>
      <c r="I3" s="1379"/>
      <c r="J3" s="1379"/>
      <c r="K3" s="1379"/>
      <c r="L3" s="1379"/>
      <c r="M3" s="1379"/>
      <c r="N3" s="1379"/>
      <c r="O3" s="1380"/>
    </row>
    <row r="4" spans="1:16" s="362" customFormat="1" ht="15" customHeight="1">
      <c r="A4" s="67" t="s">
        <v>334</v>
      </c>
      <c r="B4" s="92">
        <f>+'1.mell. Mérleg'!D5</f>
        <v>593496</v>
      </c>
      <c r="C4" s="360">
        <f>+$B$4/12</f>
        <v>49458</v>
      </c>
      <c r="D4" s="360">
        <f t="shared" ref="D4:N4" si="0">+$B$4/12</f>
        <v>49458</v>
      </c>
      <c r="E4" s="360">
        <f t="shared" si="0"/>
        <v>49458</v>
      </c>
      <c r="F4" s="360">
        <f t="shared" si="0"/>
        <v>49458</v>
      </c>
      <c r="G4" s="360">
        <f t="shared" si="0"/>
        <v>49458</v>
      </c>
      <c r="H4" s="360">
        <f t="shared" si="0"/>
        <v>49458</v>
      </c>
      <c r="I4" s="360">
        <f t="shared" si="0"/>
        <v>49458</v>
      </c>
      <c r="J4" s="360">
        <f t="shared" si="0"/>
        <v>49458</v>
      </c>
      <c r="K4" s="360">
        <f t="shared" si="0"/>
        <v>49458</v>
      </c>
      <c r="L4" s="360">
        <f t="shared" si="0"/>
        <v>49458</v>
      </c>
      <c r="M4" s="360">
        <f t="shared" si="0"/>
        <v>49458</v>
      </c>
      <c r="N4" s="360">
        <f t="shared" si="0"/>
        <v>49458</v>
      </c>
      <c r="O4" s="361">
        <f>SUM(C4:N4)</f>
        <v>593496</v>
      </c>
    </row>
    <row r="5" spans="1:16" s="362" customFormat="1" ht="25.5">
      <c r="A5" s="67" t="s">
        <v>205</v>
      </c>
      <c r="B5" s="92">
        <f>+'1.mell. Mérleg'!D6</f>
        <v>31372</v>
      </c>
      <c r="C5" s="360">
        <f>+$B$5/12</f>
        <v>2614.3333333333335</v>
      </c>
      <c r="D5" s="360">
        <f t="shared" ref="D5:N5" si="1">+$B$5/12</f>
        <v>2614.3333333333335</v>
      </c>
      <c r="E5" s="360">
        <f t="shared" si="1"/>
        <v>2614.3333333333335</v>
      </c>
      <c r="F5" s="360">
        <f t="shared" si="1"/>
        <v>2614.3333333333335</v>
      </c>
      <c r="G5" s="360">
        <f t="shared" si="1"/>
        <v>2614.3333333333335</v>
      </c>
      <c r="H5" s="360">
        <f t="shared" si="1"/>
        <v>2614.3333333333335</v>
      </c>
      <c r="I5" s="360">
        <f t="shared" si="1"/>
        <v>2614.3333333333335</v>
      </c>
      <c r="J5" s="360">
        <f t="shared" si="1"/>
        <v>2614.3333333333335</v>
      </c>
      <c r="K5" s="360">
        <f t="shared" si="1"/>
        <v>2614.3333333333335</v>
      </c>
      <c r="L5" s="360">
        <f t="shared" si="1"/>
        <v>2614.3333333333335</v>
      </c>
      <c r="M5" s="360">
        <f t="shared" si="1"/>
        <v>2614.3333333333335</v>
      </c>
      <c r="N5" s="360">
        <f t="shared" si="1"/>
        <v>2614.3333333333335</v>
      </c>
      <c r="O5" s="361">
        <f>SUM(C5:N5)</f>
        <v>31371.999999999996</v>
      </c>
    </row>
    <row r="6" spans="1:16" s="365" customFormat="1" ht="25.5">
      <c r="A6" s="68" t="s">
        <v>332</v>
      </c>
      <c r="B6" s="96">
        <f>+B4+B5</f>
        <v>624868</v>
      </c>
      <c r="C6" s="363">
        <f>SUM(C4:C5)</f>
        <v>52072.333333333336</v>
      </c>
      <c r="D6" s="363">
        <f t="shared" ref="D6:O6" si="2">SUM(D4:D5)</f>
        <v>52072.333333333336</v>
      </c>
      <c r="E6" s="363">
        <f t="shared" si="2"/>
        <v>52072.333333333336</v>
      </c>
      <c r="F6" s="363">
        <f t="shared" si="2"/>
        <v>52072.333333333336</v>
      </c>
      <c r="G6" s="363">
        <f t="shared" si="2"/>
        <v>52072.333333333336</v>
      </c>
      <c r="H6" s="363">
        <f t="shared" si="2"/>
        <v>52072.333333333336</v>
      </c>
      <c r="I6" s="363">
        <f t="shared" si="2"/>
        <v>52072.333333333336</v>
      </c>
      <c r="J6" s="363">
        <f t="shared" si="2"/>
        <v>52072.333333333336</v>
      </c>
      <c r="K6" s="363">
        <f t="shared" si="2"/>
        <v>52072.333333333336</v>
      </c>
      <c r="L6" s="363">
        <f t="shared" si="2"/>
        <v>52072.333333333336</v>
      </c>
      <c r="M6" s="363">
        <f t="shared" si="2"/>
        <v>52072.333333333336</v>
      </c>
      <c r="N6" s="363">
        <f t="shared" si="2"/>
        <v>52072.333333333336</v>
      </c>
      <c r="O6" s="364">
        <f t="shared" si="2"/>
        <v>624868</v>
      </c>
      <c r="P6" s="362"/>
    </row>
    <row r="7" spans="1:16" s="362" customFormat="1">
      <c r="A7" s="67" t="s">
        <v>220</v>
      </c>
      <c r="B7" s="92">
        <f>+'1.mell. Mérleg'!D10</f>
        <v>151397</v>
      </c>
      <c r="C7" s="360">
        <f>+$B$7/12</f>
        <v>12616.416666666666</v>
      </c>
      <c r="D7" s="360">
        <f t="shared" ref="D7:N7" si="3">+$B$7/12</f>
        <v>12616.416666666666</v>
      </c>
      <c r="E7" s="360">
        <f t="shared" si="3"/>
        <v>12616.416666666666</v>
      </c>
      <c r="F7" s="360">
        <f t="shared" si="3"/>
        <v>12616.416666666666</v>
      </c>
      <c r="G7" s="360">
        <f t="shared" si="3"/>
        <v>12616.416666666666</v>
      </c>
      <c r="H7" s="360">
        <f t="shared" si="3"/>
        <v>12616.416666666666</v>
      </c>
      <c r="I7" s="360">
        <f t="shared" si="3"/>
        <v>12616.416666666666</v>
      </c>
      <c r="J7" s="360">
        <f t="shared" si="3"/>
        <v>12616.416666666666</v>
      </c>
      <c r="K7" s="360">
        <f t="shared" si="3"/>
        <v>12616.416666666666</v>
      </c>
      <c r="L7" s="360">
        <f t="shared" si="3"/>
        <v>12616.416666666666</v>
      </c>
      <c r="M7" s="360">
        <f t="shared" si="3"/>
        <v>12616.416666666666</v>
      </c>
      <c r="N7" s="360">
        <f t="shared" si="3"/>
        <v>12616.416666666666</v>
      </c>
      <c r="O7" s="361">
        <f t="shared" ref="O7:O12" si="4">SUM(C7:N7)</f>
        <v>151397</v>
      </c>
    </row>
    <row r="8" spans="1:16" s="362" customFormat="1">
      <c r="A8" s="67" t="s">
        <v>337</v>
      </c>
      <c r="B8" s="92">
        <f>+'1.mell. Mérleg'!D11</f>
        <v>140082</v>
      </c>
      <c r="C8" s="360">
        <f>+$B$8/12</f>
        <v>11673.5</v>
      </c>
      <c r="D8" s="360">
        <f t="shared" ref="D8:N8" si="5">+$B$8/12</f>
        <v>11673.5</v>
      </c>
      <c r="E8" s="360">
        <f t="shared" si="5"/>
        <v>11673.5</v>
      </c>
      <c r="F8" s="360">
        <f t="shared" si="5"/>
        <v>11673.5</v>
      </c>
      <c r="G8" s="360">
        <f t="shared" si="5"/>
        <v>11673.5</v>
      </c>
      <c r="H8" s="360">
        <f t="shared" si="5"/>
        <v>11673.5</v>
      </c>
      <c r="I8" s="360">
        <f t="shared" si="5"/>
        <v>11673.5</v>
      </c>
      <c r="J8" s="360">
        <f t="shared" si="5"/>
        <v>11673.5</v>
      </c>
      <c r="K8" s="360">
        <f t="shared" si="5"/>
        <v>11673.5</v>
      </c>
      <c r="L8" s="360">
        <f t="shared" si="5"/>
        <v>11673.5</v>
      </c>
      <c r="M8" s="360">
        <f t="shared" si="5"/>
        <v>11673.5</v>
      </c>
      <c r="N8" s="360">
        <f t="shared" si="5"/>
        <v>11673.5</v>
      </c>
      <c r="O8" s="361">
        <f t="shared" si="4"/>
        <v>140082</v>
      </c>
    </row>
    <row r="9" spans="1:16" s="362" customFormat="1">
      <c r="A9" s="67" t="s">
        <v>233</v>
      </c>
      <c r="B9" s="92">
        <f>+'1.mell. Mérleg'!D12</f>
        <v>3000</v>
      </c>
      <c r="C9" s="360">
        <f>+$B$9/12</f>
        <v>250</v>
      </c>
      <c r="D9" s="360">
        <f t="shared" ref="D9:N9" si="6">+$B$9/12</f>
        <v>250</v>
      </c>
      <c r="E9" s="360">
        <f t="shared" si="6"/>
        <v>250</v>
      </c>
      <c r="F9" s="360">
        <f t="shared" si="6"/>
        <v>250</v>
      </c>
      <c r="G9" s="360">
        <f t="shared" si="6"/>
        <v>250</v>
      </c>
      <c r="H9" s="360">
        <f t="shared" si="6"/>
        <v>250</v>
      </c>
      <c r="I9" s="360">
        <f t="shared" si="6"/>
        <v>250</v>
      </c>
      <c r="J9" s="360">
        <f t="shared" si="6"/>
        <v>250</v>
      </c>
      <c r="K9" s="360">
        <f t="shared" si="6"/>
        <v>250</v>
      </c>
      <c r="L9" s="360">
        <f t="shared" si="6"/>
        <v>250</v>
      </c>
      <c r="M9" s="360">
        <f t="shared" si="6"/>
        <v>250</v>
      </c>
      <c r="N9" s="360">
        <f t="shared" si="6"/>
        <v>250</v>
      </c>
      <c r="O9" s="361">
        <f t="shared" si="4"/>
        <v>3000</v>
      </c>
    </row>
    <row r="10" spans="1:16" s="365" customFormat="1">
      <c r="A10" s="68" t="s">
        <v>338</v>
      </c>
      <c r="B10" s="96">
        <f>SUM(B7:B9)</f>
        <v>294479</v>
      </c>
      <c r="C10" s="363">
        <f>SUM(C7:C9)</f>
        <v>24539.916666666664</v>
      </c>
      <c r="D10" s="363">
        <f t="shared" ref="D10:O10" si="7">SUM(D7:D9)</f>
        <v>24539.916666666664</v>
      </c>
      <c r="E10" s="363">
        <f t="shared" si="7"/>
        <v>24539.916666666664</v>
      </c>
      <c r="F10" s="363">
        <f t="shared" si="7"/>
        <v>24539.916666666664</v>
      </c>
      <c r="G10" s="363">
        <f t="shared" si="7"/>
        <v>24539.916666666664</v>
      </c>
      <c r="H10" s="363">
        <f t="shared" si="7"/>
        <v>24539.916666666664</v>
      </c>
      <c r="I10" s="363">
        <f t="shared" si="7"/>
        <v>24539.916666666664</v>
      </c>
      <c r="J10" s="363">
        <f t="shared" si="7"/>
        <v>24539.916666666664</v>
      </c>
      <c r="K10" s="363">
        <f t="shared" si="7"/>
        <v>24539.916666666664</v>
      </c>
      <c r="L10" s="363">
        <f t="shared" si="7"/>
        <v>24539.916666666664</v>
      </c>
      <c r="M10" s="363">
        <f t="shared" si="7"/>
        <v>24539.916666666664</v>
      </c>
      <c r="N10" s="363">
        <f t="shared" si="7"/>
        <v>24539.916666666664</v>
      </c>
      <c r="O10" s="364">
        <f t="shared" si="7"/>
        <v>294479</v>
      </c>
      <c r="P10" s="362"/>
    </row>
    <row r="11" spans="1:16" s="362" customFormat="1">
      <c r="A11" s="67" t="s">
        <v>280</v>
      </c>
      <c r="B11" s="92">
        <f>+'1.mell. Mérleg'!D13</f>
        <v>40898</v>
      </c>
      <c r="C11" s="360">
        <f>+$B$11/12</f>
        <v>3408.1666666666665</v>
      </c>
      <c r="D11" s="360">
        <f t="shared" ref="D11:N11" si="8">+$B$11/12</f>
        <v>3408.1666666666665</v>
      </c>
      <c r="E11" s="360">
        <f t="shared" si="8"/>
        <v>3408.1666666666665</v>
      </c>
      <c r="F11" s="360">
        <f t="shared" si="8"/>
        <v>3408.1666666666665</v>
      </c>
      <c r="G11" s="360">
        <f t="shared" si="8"/>
        <v>3408.1666666666665</v>
      </c>
      <c r="H11" s="360">
        <f t="shared" si="8"/>
        <v>3408.1666666666665</v>
      </c>
      <c r="I11" s="360">
        <f t="shared" si="8"/>
        <v>3408.1666666666665</v>
      </c>
      <c r="J11" s="360">
        <f t="shared" si="8"/>
        <v>3408.1666666666665</v>
      </c>
      <c r="K11" s="360">
        <f t="shared" si="8"/>
        <v>3408.1666666666665</v>
      </c>
      <c r="L11" s="360">
        <f t="shared" si="8"/>
        <v>3408.1666666666665</v>
      </c>
      <c r="M11" s="360">
        <f t="shared" si="8"/>
        <v>3408.1666666666665</v>
      </c>
      <c r="N11" s="360">
        <f t="shared" si="8"/>
        <v>3408.1666666666665</v>
      </c>
      <c r="O11" s="361">
        <f t="shared" si="4"/>
        <v>40898</v>
      </c>
    </row>
    <row r="12" spans="1:16" s="362" customFormat="1">
      <c r="A12" s="67" t="s">
        <v>278</v>
      </c>
      <c r="B12" s="92">
        <f>+'1.mell. Mérleg'!D14</f>
        <v>2543</v>
      </c>
      <c r="C12" s="360">
        <f>+$B$12/12</f>
        <v>211.91666666666666</v>
      </c>
      <c r="D12" s="360">
        <f t="shared" ref="D12:N12" si="9">+$B$12/12</f>
        <v>211.91666666666666</v>
      </c>
      <c r="E12" s="360">
        <f t="shared" si="9"/>
        <v>211.91666666666666</v>
      </c>
      <c r="F12" s="360">
        <f t="shared" si="9"/>
        <v>211.91666666666666</v>
      </c>
      <c r="G12" s="360">
        <f t="shared" si="9"/>
        <v>211.91666666666666</v>
      </c>
      <c r="H12" s="360">
        <f t="shared" si="9"/>
        <v>211.91666666666666</v>
      </c>
      <c r="I12" s="360">
        <f t="shared" si="9"/>
        <v>211.91666666666666</v>
      </c>
      <c r="J12" s="360">
        <f t="shared" si="9"/>
        <v>211.91666666666666</v>
      </c>
      <c r="K12" s="360">
        <f t="shared" si="9"/>
        <v>211.91666666666666</v>
      </c>
      <c r="L12" s="360">
        <f t="shared" si="9"/>
        <v>211.91666666666666</v>
      </c>
      <c r="M12" s="360">
        <f t="shared" si="9"/>
        <v>211.91666666666666</v>
      </c>
      <c r="N12" s="360">
        <f t="shared" si="9"/>
        <v>211.91666666666666</v>
      </c>
      <c r="O12" s="361">
        <f t="shared" si="4"/>
        <v>2543</v>
      </c>
    </row>
    <row r="13" spans="1:16" s="365" customFormat="1">
      <c r="A13" s="366" t="s">
        <v>409</v>
      </c>
      <c r="B13" s="367">
        <f>+B12+B11+B10+B6</f>
        <v>962788</v>
      </c>
      <c r="C13" s="367">
        <f t="shared" ref="C13:O13" si="10">+C12+C11+C10+C6</f>
        <v>80232.333333333328</v>
      </c>
      <c r="D13" s="367">
        <f t="shared" si="10"/>
        <v>80232.333333333328</v>
      </c>
      <c r="E13" s="367">
        <f t="shared" si="10"/>
        <v>80232.333333333328</v>
      </c>
      <c r="F13" s="367">
        <f t="shared" si="10"/>
        <v>80232.333333333328</v>
      </c>
      <c r="G13" s="367">
        <f t="shared" si="10"/>
        <v>80232.333333333328</v>
      </c>
      <c r="H13" s="367">
        <f t="shared" si="10"/>
        <v>80232.333333333328</v>
      </c>
      <c r="I13" s="367">
        <f t="shared" si="10"/>
        <v>80232.333333333328</v>
      </c>
      <c r="J13" s="367">
        <f t="shared" si="10"/>
        <v>80232.333333333328</v>
      </c>
      <c r="K13" s="367">
        <f t="shared" si="10"/>
        <v>80232.333333333328</v>
      </c>
      <c r="L13" s="367">
        <f t="shared" si="10"/>
        <v>80232.333333333328</v>
      </c>
      <c r="M13" s="367">
        <f t="shared" si="10"/>
        <v>80232.333333333328</v>
      </c>
      <c r="N13" s="367">
        <f t="shared" si="10"/>
        <v>80232.333333333328</v>
      </c>
      <c r="O13" s="368">
        <f t="shared" si="10"/>
        <v>962788</v>
      </c>
      <c r="P13" s="362"/>
    </row>
    <row r="14" spans="1:16" s="362" customFormat="1" ht="25.5">
      <c r="A14" s="67" t="s">
        <v>333</v>
      </c>
      <c r="B14" s="92">
        <f>+'1.mell. Mérleg'!D16</f>
        <v>0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4">
        <f>SUM(C14:N14)</f>
        <v>0</v>
      </c>
    </row>
    <row r="15" spans="1:16" s="362" customFormat="1" ht="14.1" customHeight="1">
      <c r="A15" s="67" t="s">
        <v>279</v>
      </c>
      <c r="B15" s="92">
        <v>0</v>
      </c>
      <c r="C15" s="360"/>
      <c r="D15" s="360">
        <v>0</v>
      </c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4">
        <f>SUM(C15:N15)</f>
        <v>0</v>
      </c>
    </row>
    <row r="16" spans="1:16" s="362" customFormat="1" ht="14.1" customHeight="1">
      <c r="A16" s="67" t="s">
        <v>284</v>
      </c>
      <c r="B16" s="92">
        <f>+'1.mell. Mérleg'!D18</f>
        <v>0</v>
      </c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4">
        <f>SUM(C16:N16)</f>
        <v>0</v>
      </c>
    </row>
    <row r="17" spans="1:16" s="362" customFormat="1" ht="14.1" customHeight="1">
      <c r="A17" s="366" t="s">
        <v>279</v>
      </c>
      <c r="B17" s="367">
        <f>+B16+B15+B14</f>
        <v>0</v>
      </c>
      <c r="C17" s="367">
        <f t="shared" ref="C17:O17" si="11">+C16+C15+C14</f>
        <v>0</v>
      </c>
      <c r="D17" s="367">
        <f t="shared" si="11"/>
        <v>0</v>
      </c>
      <c r="E17" s="367">
        <f t="shared" si="11"/>
        <v>0</v>
      </c>
      <c r="F17" s="367">
        <f t="shared" si="11"/>
        <v>0</v>
      </c>
      <c r="G17" s="367">
        <f t="shared" si="11"/>
        <v>0</v>
      </c>
      <c r="H17" s="367">
        <f t="shared" si="11"/>
        <v>0</v>
      </c>
      <c r="I17" s="367">
        <f t="shared" si="11"/>
        <v>0</v>
      </c>
      <c r="J17" s="367">
        <f t="shared" si="11"/>
        <v>0</v>
      </c>
      <c r="K17" s="367">
        <f t="shared" si="11"/>
        <v>0</v>
      </c>
      <c r="L17" s="367">
        <f t="shared" si="11"/>
        <v>0</v>
      </c>
      <c r="M17" s="367">
        <f t="shared" si="11"/>
        <v>0</v>
      </c>
      <c r="N17" s="367">
        <f t="shared" si="11"/>
        <v>0</v>
      </c>
      <c r="O17" s="368">
        <f t="shared" si="11"/>
        <v>0</v>
      </c>
    </row>
    <row r="18" spans="1:16" s="362" customFormat="1" ht="14.1" customHeight="1">
      <c r="A18" s="67" t="s">
        <v>391</v>
      </c>
      <c r="B18" s="92">
        <f>+'1.mell. Mérleg'!D21</f>
        <v>0</v>
      </c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4">
        <f>SUM(C18:N18)</f>
        <v>0</v>
      </c>
    </row>
    <row r="19" spans="1:16" s="362" customFormat="1" ht="14.1" customHeight="1">
      <c r="A19" s="67" t="s">
        <v>392</v>
      </c>
      <c r="B19" s="92">
        <f>+'1.mell. Mérleg'!D23</f>
        <v>5835</v>
      </c>
      <c r="C19" s="360">
        <f>+$B$19/12</f>
        <v>486.25</v>
      </c>
      <c r="D19" s="360">
        <f t="shared" ref="D19:N19" si="12">+$B$19/12</f>
        <v>486.25</v>
      </c>
      <c r="E19" s="360">
        <f t="shared" si="12"/>
        <v>486.25</v>
      </c>
      <c r="F19" s="360">
        <f t="shared" si="12"/>
        <v>486.25</v>
      </c>
      <c r="G19" s="360">
        <f t="shared" si="12"/>
        <v>486.25</v>
      </c>
      <c r="H19" s="360">
        <f t="shared" si="12"/>
        <v>486.25</v>
      </c>
      <c r="I19" s="360">
        <f t="shared" si="12"/>
        <v>486.25</v>
      </c>
      <c r="J19" s="360">
        <f t="shared" si="12"/>
        <v>486.25</v>
      </c>
      <c r="K19" s="360">
        <f t="shared" si="12"/>
        <v>486.25</v>
      </c>
      <c r="L19" s="360">
        <f t="shared" si="12"/>
        <v>486.25</v>
      </c>
      <c r="M19" s="360">
        <f t="shared" si="12"/>
        <v>486.25</v>
      </c>
      <c r="N19" s="360">
        <f t="shared" si="12"/>
        <v>486.25</v>
      </c>
      <c r="O19" s="364">
        <f>SUM(C19:N19)</f>
        <v>5835</v>
      </c>
    </row>
    <row r="20" spans="1:16" s="362" customFormat="1" ht="14.1" customHeight="1">
      <c r="A20" s="67" t="s">
        <v>393</v>
      </c>
      <c r="B20" s="92">
        <f>+'1.mell. Mérleg'!D24</f>
        <v>1022350</v>
      </c>
      <c r="C20" s="360">
        <f>+$B$20/12</f>
        <v>85195.833333333328</v>
      </c>
      <c r="D20" s="360">
        <f t="shared" ref="D20:N20" si="13">+$B$20/12</f>
        <v>85195.833333333328</v>
      </c>
      <c r="E20" s="360">
        <f t="shared" si="13"/>
        <v>85195.833333333328</v>
      </c>
      <c r="F20" s="360">
        <f t="shared" si="13"/>
        <v>85195.833333333328</v>
      </c>
      <c r="G20" s="360">
        <f t="shared" si="13"/>
        <v>85195.833333333328</v>
      </c>
      <c r="H20" s="360">
        <f t="shared" si="13"/>
        <v>85195.833333333328</v>
      </c>
      <c r="I20" s="360">
        <f t="shared" si="13"/>
        <v>85195.833333333328</v>
      </c>
      <c r="J20" s="360">
        <f t="shared" si="13"/>
        <v>85195.833333333328</v>
      </c>
      <c r="K20" s="360">
        <f t="shared" si="13"/>
        <v>85195.833333333328</v>
      </c>
      <c r="L20" s="360">
        <f t="shared" si="13"/>
        <v>85195.833333333328</v>
      </c>
      <c r="M20" s="360">
        <f t="shared" si="13"/>
        <v>85195.833333333328</v>
      </c>
      <c r="N20" s="360">
        <f t="shared" si="13"/>
        <v>85195.833333333328</v>
      </c>
      <c r="O20" s="364">
        <f>SUM(C20:N20)</f>
        <v>1022350.0000000001</v>
      </c>
    </row>
    <row r="21" spans="1:16" s="365" customFormat="1" ht="14.1" customHeight="1">
      <c r="A21" s="68"/>
      <c r="B21" s="96">
        <f>+B20+B19</f>
        <v>1028185</v>
      </c>
      <c r="C21" s="96">
        <f t="shared" ref="C21:O21" si="14">+C20+C19</f>
        <v>85682.083333333328</v>
      </c>
      <c r="D21" s="96">
        <f t="shared" si="14"/>
        <v>85682.083333333328</v>
      </c>
      <c r="E21" s="96">
        <f t="shared" si="14"/>
        <v>85682.083333333328</v>
      </c>
      <c r="F21" s="96">
        <f t="shared" si="14"/>
        <v>85682.083333333328</v>
      </c>
      <c r="G21" s="96">
        <f t="shared" si="14"/>
        <v>85682.083333333328</v>
      </c>
      <c r="H21" s="96">
        <f t="shared" si="14"/>
        <v>85682.083333333328</v>
      </c>
      <c r="I21" s="96">
        <f t="shared" si="14"/>
        <v>85682.083333333328</v>
      </c>
      <c r="J21" s="96">
        <f t="shared" si="14"/>
        <v>85682.083333333328</v>
      </c>
      <c r="K21" s="96">
        <f t="shared" si="14"/>
        <v>85682.083333333328</v>
      </c>
      <c r="L21" s="96">
        <f t="shared" si="14"/>
        <v>85682.083333333328</v>
      </c>
      <c r="M21" s="96">
        <f t="shared" si="14"/>
        <v>85682.083333333328</v>
      </c>
      <c r="N21" s="96">
        <f t="shared" si="14"/>
        <v>85682.083333333328</v>
      </c>
      <c r="O21" s="369">
        <f t="shared" si="14"/>
        <v>1028185.0000000001</v>
      </c>
      <c r="P21" s="362"/>
    </row>
    <row r="22" spans="1:16" s="362" customFormat="1" ht="14.1" customHeight="1">
      <c r="A22" s="370" t="s">
        <v>287</v>
      </c>
      <c r="B22" s="367">
        <f>+B21+B18</f>
        <v>1028185</v>
      </c>
      <c r="C22" s="367">
        <f t="shared" ref="C22:O22" si="15">+C21+C18</f>
        <v>85682.083333333328</v>
      </c>
      <c r="D22" s="367">
        <f t="shared" si="15"/>
        <v>85682.083333333328</v>
      </c>
      <c r="E22" s="367">
        <f t="shared" si="15"/>
        <v>85682.083333333328</v>
      </c>
      <c r="F22" s="367">
        <f t="shared" si="15"/>
        <v>85682.083333333328</v>
      </c>
      <c r="G22" s="367">
        <f t="shared" si="15"/>
        <v>85682.083333333328</v>
      </c>
      <c r="H22" s="367">
        <f t="shared" si="15"/>
        <v>85682.083333333328</v>
      </c>
      <c r="I22" s="367">
        <f t="shared" si="15"/>
        <v>85682.083333333328</v>
      </c>
      <c r="J22" s="367">
        <f t="shared" si="15"/>
        <v>85682.083333333328</v>
      </c>
      <c r="K22" s="367">
        <f t="shared" si="15"/>
        <v>85682.083333333328</v>
      </c>
      <c r="L22" s="367">
        <f t="shared" si="15"/>
        <v>85682.083333333328</v>
      </c>
      <c r="M22" s="367">
        <f t="shared" si="15"/>
        <v>85682.083333333328</v>
      </c>
      <c r="N22" s="367">
        <f t="shared" si="15"/>
        <v>85682.083333333328</v>
      </c>
      <c r="O22" s="367">
        <f t="shared" si="15"/>
        <v>1028185.0000000001</v>
      </c>
    </row>
    <row r="23" spans="1:16" s="359" customFormat="1" ht="15.95" customHeight="1" thickBot="1">
      <c r="A23" s="371" t="s">
        <v>395</v>
      </c>
      <c r="B23" s="372">
        <f>+B22+B17+B13</f>
        <v>1990973</v>
      </c>
      <c r="C23" s="372">
        <f t="shared" ref="C23:O23" si="16">+C22+C17+C13</f>
        <v>165914.41666666666</v>
      </c>
      <c r="D23" s="372">
        <f t="shared" si="16"/>
        <v>165914.41666666666</v>
      </c>
      <c r="E23" s="372">
        <f t="shared" si="16"/>
        <v>165914.41666666666</v>
      </c>
      <c r="F23" s="372">
        <f t="shared" si="16"/>
        <v>165914.41666666666</v>
      </c>
      <c r="G23" s="372">
        <f t="shared" si="16"/>
        <v>165914.41666666666</v>
      </c>
      <c r="H23" s="372">
        <f t="shared" si="16"/>
        <v>165914.41666666666</v>
      </c>
      <c r="I23" s="372">
        <f t="shared" si="16"/>
        <v>165914.41666666666</v>
      </c>
      <c r="J23" s="372">
        <f t="shared" si="16"/>
        <v>165914.41666666666</v>
      </c>
      <c r="K23" s="372">
        <f t="shared" si="16"/>
        <v>165914.41666666666</v>
      </c>
      <c r="L23" s="372">
        <f t="shared" si="16"/>
        <v>165914.41666666666</v>
      </c>
      <c r="M23" s="372">
        <f t="shared" si="16"/>
        <v>165914.41666666666</v>
      </c>
      <c r="N23" s="372">
        <f t="shared" si="16"/>
        <v>165914.41666666666</v>
      </c>
      <c r="O23" s="373">
        <f t="shared" si="16"/>
        <v>1990973</v>
      </c>
      <c r="P23" s="362"/>
    </row>
    <row r="24" spans="1:16" s="359" customFormat="1" ht="15" customHeight="1" thickBot="1">
      <c r="A24" s="1381"/>
      <c r="B24" s="1381"/>
      <c r="C24" s="1381"/>
      <c r="D24" s="1381"/>
      <c r="E24" s="1381"/>
      <c r="F24" s="1381"/>
      <c r="G24" s="1381"/>
      <c r="H24" s="1381"/>
      <c r="I24" s="1381"/>
      <c r="J24" s="1381"/>
      <c r="K24" s="1381"/>
      <c r="L24" s="1381"/>
      <c r="M24" s="1381"/>
      <c r="N24" s="1381"/>
      <c r="O24" s="1381"/>
      <c r="P24" s="362"/>
    </row>
    <row r="25" spans="1:16" s="353" customFormat="1" ht="26.1" customHeight="1">
      <c r="A25" s="356" t="s">
        <v>283</v>
      </c>
      <c r="B25" s="357" t="s">
        <v>515</v>
      </c>
      <c r="C25" s="356" t="s">
        <v>454</v>
      </c>
      <c r="D25" s="356" t="s">
        <v>455</v>
      </c>
      <c r="E25" s="356" t="s">
        <v>456</v>
      </c>
      <c r="F25" s="356" t="s">
        <v>457</v>
      </c>
      <c r="G25" s="356" t="s">
        <v>458</v>
      </c>
      <c r="H25" s="356" t="s">
        <v>459</v>
      </c>
      <c r="I25" s="356" t="s">
        <v>460</v>
      </c>
      <c r="J25" s="356" t="s">
        <v>516</v>
      </c>
      <c r="K25" s="356" t="s">
        <v>461</v>
      </c>
      <c r="L25" s="356" t="s">
        <v>462</v>
      </c>
      <c r="M25" s="356" t="s">
        <v>463</v>
      </c>
      <c r="N25" s="356" t="s">
        <v>464</v>
      </c>
      <c r="O25" s="358" t="s">
        <v>513</v>
      </c>
      <c r="P25" s="362"/>
    </row>
    <row r="26" spans="1:16" s="362" customFormat="1" ht="14.1" customHeight="1">
      <c r="A26" s="151" t="s">
        <v>172</v>
      </c>
      <c r="B26" s="173">
        <f>+'1.mell. Mérleg'!D31</f>
        <v>292454</v>
      </c>
      <c r="C26" s="360">
        <f>+$B$26/12</f>
        <v>24371.166666666668</v>
      </c>
      <c r="D26" s="360">
        <f t="shared" ref="D26:N26" si="17">+$B$26/12</f>
        <v>24371.166666666668</v>
      </c>
      <c r="E26" s="360">
        <f t="shared" si="17"/>
        <v>24371.166666666668</v>
      </c>
      <c r="F26" s="360">
        <f t="shared" si="17"/>
        <v>24371.166666666668</v>
      </c>
      <c r="G26" s="360">
        <f t="shared" si="17"/>
        <v>24371.166666666668</v>
      </c>
      <c r="H26" s="360">
        <f t="shared" si="17"/>
        <v>24371.166666666668</v>
      </c>
      <c r="I26" s="360">
        <f t="shared" si="17"/>
        <v>24371.166666666668</v>
      </c>
      <c r="J26" s="360">
        <f t="shared" si="17"/>
        <v>24371.166666666668</v>
      </c>
      <c r="K26" s="360">
        <f t="shared" si="17"/>
        <v>24371.166666666668</v>
      </c>
      <c r="L26" s="360">
        <f t="shared" si="17"/>
        <v>24371.166666666668</v>
      </c>
      <c r="M26" s="360">
        <f t="shared" si="17"/>
        <v>24371.166666666668</v>
      </c>
      <c r="N26" s="360">
        <f t="shared" si="17"/>
        <v>24371.166666666668</v>
      </c>
      <c r="O26" s="361">
        <f t="shared" ref="O26:O31" si="18">SUM(C26:N26)</f>
        <v>292454</v>
      </c>
    </row>
    <row r="27" spans="1:16" s="362" customFormat="1" ht="14.1" customHeight="1">
      <c r="A27" s="151" t="s">
        <v>171</v>
      </c>
      <c r="B27" s="173">
        <f>+'1.mell. Mérleg'!D32</f>
        <v>67120</v>
      </c>
      <c r="C27" s="360">
        <f>+$B$27/12</f>
        <v>5593.333333333333</v>
      </c>
      <c r="D27" s="360">
        <f t="shared" ref="D27:N27" si="19">+$B$27/12</f>
        <v>5593.333333333333</v>
      </c>
      <c r="E27" s="360">
        <f t="shared" si="19"/>
        <v>5593.333333333333</v>
      </c>
      <c r="F27" s="360">
        <f t="shared" si="19"/>
        <v>5593.333333333333</v>
      </c>
      <c r="G27" s="360">
        <f t="shared" si="19"/>
        <v>5593.333333333333</v>
      </c>
      <c r="H27" s="360">
        <f t="shared" si="19"/>
        <v>5593.333333333333</v>
      </c>
      <c r="I27" s="360">
        <f t="shared" si="19"/>
        <v>5593.333333333333</v>
      </c>
      <c r="J27" s="360">
        <f t="shared" si="19"/>
        <v>5593.333333333333</v>
      </c>
      <c r="K27" s="360">
        <f t="shared" si="19"/>
        <v>5593.333333333333</v>
      </c>
      <c r="L27" s="360">
        <f t="shared" si="19"/>
        <v>5593.333333333333</v>
      </c>
      <c r="M27" s="360">
        <f t="shared" si="19"/>
        <v>5593.333333333333</v>
      </c>
      <c r="N27" s="360">
        <f t="shared" si="19"/>
        <v>5593.333333333333</v>
      </c>
      <c r="O27" s="361">
        <f t="shared" si="18"/>
        <v>67120.000000000015</v>
      </c>
    </row>
    <row r="28" spans="1:16" s="362" customFormat="1" ht="14.1" customHeight="1">
      <c r="A28" s="151" t="s">
        <v>151</v>
      </c>
      <c r="B28" s="173">
        <f>+'1.mell. Mérleg'!D33</f>
        <v>132802</v>
      </c>
      <c r="C28" s="360">
        <f>+$B$28/12</f>
        <v>11066.833333333334</v>
      </c>
      <c r="D28" s="360">
        <f t="shared" ref="D28:N28" si="20">+$B$28/12</f>
        <v>11066.833333333334</v>
      </c>
      <c r="E28" s="360">
        <f t="shared" si="20"/>
        <v>11066.833333333334</v>
      </c>
      <c r="F28" s="360">
        <f t="shared" si="20"/>
        <v>11066.833333333334</v>
      </c>
      <c r="G28" s="360">
        <f t="shared" si="20"/>
        <v>11066.833333333334</v>
      </c>
      <c r="H28" s="360">
        <f t="shared" si="20"/>
        <v>11066.833333333334</v>
      </c>
      <c r="I28" s="360">
        <f t="shared" si="20"/>
        <v>11066.833333333334</v>
      </c>
      <c r="J28" s="360">
        <f t="shared" si="20"/>
        <v>11066.833333333334</v>
      </c>
      <c r="K28" s="360">
        <f t="shared" si="20"/>
        <v>11066.833333333334</v>
      </c>
      <c r="L28" s="360">
        <f t="shared" si="20"/>
        <v>11066.833333333334</v>
      </c>
      <c r="M28" s="360">
        <f t="shared" si="20"/>
        <v>11066.833333333334</v>
      </c>
      <c r="N28" s="360">
        <f t="shared" si="20"/>
        <v>11066.833333333334</v>
      </c>
      <c r="O28" s="361">
        <f t="shared" si="18"/>
        <v>132801.99999999997</v>
      </c>
    </row>
    <row r="29" spans="1:16" s="362" customFormat="1" ht="14.1" customHeight="1">
      <c r="A29" s="152" t="s">
        <v>150</v>
      </c>
      <c r="B29" s="173">
        <f>+'1.mell. Mérleg'!D34</f>
        <v>25020</v>
      </c>
      <c r="C29" s="360">
        <f>+$B$29/12</f>
        <v>2085</v>
      </c>
      <c r="D29" s="360">
        <f t="shared" ref="D29:N29" si="21">+$B$29/12</f>
        <v>2085</v>
      </c>
      <c r="E29" s="360">
        <f t="shared" si="21"/>
        <v>2085</v>
      </c>
      <c r="F29" s="360">
        <f t="shared" si="21"/>
        <v>2085</v>
      </c>
      <c r="G29" s="360">
        <f t="shared" si="21"/>
        <v>2085</v>
      </c>
      <c r="H29" s="360">
        <f t="shared" si="21"/>
        <v>2085</v>
      </c>
      <c r="I29" s="360">
        <f t="shared" si="21"/>
        <v>2085</v>
      </c>
      <c r="J29" s="360">
        <f t="shared" si="21"/>
        <v>2085</v>
      </c>
      <c r="K29" s="360">
        <f t="shared" si="21"/>
        <v>2085</v>
      </c>
      <c r="L29" s="360">
        <f t="shared" si="21"/>
        <v>2085</v>
      </c>
      <c r="M29" s="360">
        <f t="shared" si="21"/>
        <v>2085</v>
      </c>
      <c r="N29" s="360">
        <f t="shared" si="21"/>
        <v>2085</v>
      </c>
      <c r="O29" s="361">
        <f t="shared" si="18"/>
        <v>25020</v>
      </c>
    </row>
    <row r="30" spans="1:16" s="362" customFormat="1" ht="14.1" customHeight="1">
      <c r="A30" s="151" t="s">
        <v>163</v>
      </c>
      <c r="B30" s="173">
        <f>+'1.mell. Mérleg'!D35</f>
        <v>386701</v>
      </c>
      <c r="C30" s="360">
        <f>+$B$30/12</f>
        <v>32225.083333333332</v>
      </c>
      <c r="D30" s="360">
        <f t="shared" ref="D30:N30" si="22">+$B$30/12</f>
        <v>32225.083333333332</v>
      </c>
      <c r="E30" s="360">
        <f t="shared" si="22"/>
        <v>32225.083333333332</v>
      </c>
      <c r="F30" s="360">
        <f t="shared" si="22"/>
        <v>32225.083333333332</v>
      </c>
      <c r="G30" s="360">
        <f t="shared" si="22"/>
        <v>32225.083333333332</v>
      </c>
      <c r="H30" s="360">
        <f t="shared" si="22"/>
        <v>32225.083333333332</v>
      </c>
      <c r="I30" s="360">
        <f t="shared" si="22"/>
        <v>32225.083333333332</v>
      </c>
      <c r="J30" s="360">
        <f t="shared" si="22"/>
        <v>32225.083333333332</v>
      </c>
      <c r="K30" s="360">
        <f t="shared" si="22"/>
        <v>32225.083333333332</v>
      </c>
      <c r="L30" s="360">
        <f t="shared" si="22"/>
        <v>32225.083333333332</v>
      </c>
      <c r="M30" s="360">
        <f t="shared" si="22"/>
        <v>32225.083333333332</v>
      </c>
      <c r="N30" s="360">
        <f t="shared" si="22"/>
        <v>32225.083333333332</v>
      </c>
      <c r="O30" s="361">
        <f t="shared" si="18"/>
        <v>386700.99999999994</v>
      </c>
    </row>
    <row r="31" spans="1:16" s="362" customFormat="1" ht="14.1" customHeight="1">
      <c r="A31" s="151" t="s">
        <v>432</v>
      </c>
      <c r="B31" s="173">
        <f>+'1.mell. Mérleg'!D36</f>
        <v>294453</v>
      </c>
      <c r="C31" s="360">
        <f>+$B$31/12</f>
        <v>24537.75</v>
      </c>
      <c r="D31" s="360">
        <f t="shared" ref="D31:N31" si="23">+$B$31/12</f>
        <v>24537.75</v>
      </c>
      <c r="E31" s="360">
        <f t="shared" si="23"/>
        <v>24537.75</v>
      </c>
      <c r="F31" s="360">
        <f t="shared" si="23"/>
        <v>24537.75</v>
      </c>
      <c r="G31" s="360">
        <f t="shared" si="23"/>
        <v>24537.75</v>
      </c>
      <c r="H31" s="360">
        <f t="shared" si="23"/>
        <v>24537.75</v>
      </c>
      <c r="I31" s="360">
        <f t="shared" si="23"/>
        <v>24537.75</v>
      </c>
      <c r="J31" s="360">
        <f t="shared" si="23"/>
        <v>24537.75</v>
      </c>
      <c r="K31" s="360">
        <f t="shared" si="23"/>
        <v>24537.75</v>
      </c>
      <c r="L31" s="360">
        <f t="shared" si="23"/>
        <v>24537.75</v>
      </c>
      <c r="M31" s="360">
        <f t="shared" si="23"/>
        <v>24537.75</v>
      </c>
      <c r="N31" s="360">
        <f t="shared" si="23"/>
        <v>24537.75</v>
      </c>
      <c r="O31" s="361">
        <f t="shared" si="18"/>
        <v>294453</v>
      </c>
    </row>
    <row r="32" spans="1:16" s="362" customFormat="1" ht="14.1" customHeight="1">
      <c r="A32" s="366" t="s">
        <v>421</v>
      </c>
      <c r="B32" s="374">
        <f>SUM(B26:B31)</f>
        <v>1198550</v>
      </c>
      <c r="C32" s="374">
        <f t="shared" ref="C32:O32" si="24">SUM(C26:C31)</f>
        <v>99879.166666666672</v>
      </c>
      <c r="D32" s="374">
        <f t="shared" si="24"/>
        <v>99879.166666666672</v>
      </c>
      <c r="E32" s="374">
        <f t="shared" si="24"/>
        <v>99879.166666666672</v>
      </c>
      <c r="F32" s="374">
        <f t="shared" si="24"/>
        <v>99879.166666666672</v>
      </c>
      <c r="G32" s="374">
        <f t="shared" si="24"/>
        <v>99879.166666666672</v>
      </c>
      <c r="H32" s="374">
        <f t="shared" si="24"/>
        <v>99879.166666666672</v>
      </c>
      <c r="I32" s="374">
        <f t="shared" si="24"/>
        <v>99879.166666666672</v>
      </c>
      <c r="J32" s="374">
        <f t="shared" si="24"/>
        <v>99879.166666666672</v>
      </c>
      <c r="K32" s="374">
        <f t="shared" si="24"/>
        <v>99879.166666666672</v>
      </c>
      <c r="L32" s="374">
        <f t="shared" si="24"/>
        <v>99879.166666666672</v>
      </c>
      <c r="M32" s="374">
        <f t="shared" si="24"/>
        <v>99879.166666666672</v>
      </c>
      <c r="N32" s="374">
        <f t="shared" si="24"/>
        <v>99879.166666666672</v>
      </c>
      <c r="O32" s="375">
        <f t="shared" si="24"/>
        <v>1198550</v>
      </c>
    </row>
    <row r="33" spans="1:16" s="362" customFormat="1" ht="14.1" customHeight="1">
      <c r="A33" s="151" t="s">
        <v>161</v>
      </c>
      <c r="B33" s="173">
        <f>+'1.mell. Mérleg'!D38</f>
        <v>602423</v>
      </c>
      <c r="C33" s="360">
        <f>+$B$33/12</f>
        <v>50201.916666666664</v>
      </c>
      <c r="D33" s="360">
        <f t="shared" ref="D33:N33" si="25">+$B$33/12</f>
        <v>50201.916666666664</v>
      </c>
      <c r="E33" s="360">
        <f t="shared" si="25"/>
        <v>50201.916666666664</v>
      </c>
      <c r="F33" s="360">
        <f t="shared" si="25"/>
        <v>50201.916666666664</v>
      </c>
      <c r="G33" s="360">
        <f t="shared" si="25"/>
        <v>50201.916666666664</v>
      </c>
      <c r="H33" s="360">
        <f t="shared" si="25"/>
        <v>50201.916666666664</v>
      </c>
      <c r="I33" s="360">
        <f t="shared" si="25"/>
        <v>50201.916666666664</v>
      </c>
      <c r="J33" s="360">
        <f t="shared" si="25"/>
        <v>50201.916666666664</v>
      </c>
      <c r="K33" s="360">
        <f t="shared" si="25"/>
        <v>50201.916666666664</v>
      </c>
      <c r="L33" s="360">
        <f t="shared" si="25"/>
        <v>50201.916666666664</v>
      </c>
      <c r="M33" s="360">
        <f t="shared" si="25"/>
        <v>50201.916666666664</v>
      </c>
      <c r="N33" s="360">
        <f t="shared" si="25"/>
        <v>50201.916666666664</v>
      </c>
      <c r="O33" s="361">
        <f>SUM(C33:N33)</f>
        <v>602423</v>
      </c>
    </row>
    <row r="34" spans="1:16" s="362" customFormat="1" ht="14.1" customHeight="1">
      <c r="A34" s="151" t="s">
        <v>160</v>
      </c>
      <c r="B34" s="173">
        <f>+'1.mell. Mérleg'!D39</f>
        <v>190000</v>
      </c>
      <c r="C34" s="360">
        <f>+$B$34/12</f>
        <v>15833.333333333334</v>
      </c>
      <c r="D34" s="360">
        <f t="shared" ref="D34:N34" si="26">+$B$34/12</f>
        <v>15833.333333333334</v>
      </c>
      <c r="E34" s="360">
        <f t="shared" si="26"/>
        <v>15833.333333333334</v>
      </c>
      <c r="F34" s="360">
        <f t="shared" si="26"/>
        <v>15833.333333333334</v>
      </c>
      <c r="G34" s="360">
        <f t="shared" si="26"/>
        <v>15833.333333333334</v>
      </c>
      <c r="H34" s="360">
        <f t="shared" si="26"/>
        <v>15833.333333333334</v>
      </c>
      <c r="I34" s="360">
        <f t="shared" si="26"/>
        <v>15833.333333333334</v>
      </c>
      <c r="J34" s="360">
        <f t="shared" si="26"/>
        <v>15833.333333333334</v>
      </c>
      <c r="K34" s="360">
        <f t="shared" si="26"/>
        <v>15833.333333333334</v>
      </c>
      <c r="L34" s="360">
        <f t="shared" si="26"/>
        <v>15833.333333333334</v>
      </c>
      <c r="M34" s="360">
        <f t="shared" si="26"/>
        <v>15833.333333333334</v>
      </c>
      <c r="N34" s="360">
        <f t="shared" si="26"/>
        <v>15833.333333333334</v>
      </c>
      <c r="O34" s="361">
        <f>SUM(C34:N34)</f>
        <v>190000.00000000003</v>
      </c>
    </row>
    <row r="35" spans="1:16" s="362" customFormat="1" ht="14.1" customHeight="1">
      <c r="A35" s="151" t="s">
        <v>158</v>
      </c>
      <c r="B35" s="173">
        <f>+'1.mell. Mérleg'!D40</f>
        <v>0</v>
      </c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1">
        <f>SUM(C35:N35)</f>
        <v>0</v>
      </c>
    </row>
    <row r="36" spans="1:16" s="362" customFormat="1" ht="14.1" customHeight="1">
      <c r="A36" s="366" t="s">
        <v>423</v>
      </c>
      <c r="B36" s="376">
        <f>SUM(B33:B35)</f>
        <v>792423</v>
      </c>
      <c r="C36" s="376">
        <f t="shared" ref="C36:O36" si="27">SUM(C33:C35)</f>
        <v>66035.25</v>
      </c>
      <c r="D36" s="376">
        <f t="shared" si="27"/>
        <v>66035.25</v>
      </c>
      <c r="E36" s="376">
        <f t="shared" si="27"/>
        <v>66035.25</v>
      </c>
      <c r="F36" s="376">
        <f t="shared" si="27"/>
        <v>66035.25</v>
      </c>
      <c r="G36" s="376">
        <f t="shared" si="27"/>
        <v>66035.25</v>
      </c>
      <c r="H36" s="376">
        <f t="shared" si="27"/>
        <v>66035.25</v>
      </c>
      <c r="I36" s="376">
        <f t="shared" si="27"/>
        <v>66035.25</v>
      </c>
      <c r="J36" s="376">
        <f t="shared" si="27"/>
        <v>66035.25</v>
      </c>
      <c r="K36" s="376">
        <f t="shared" si="27"/>
        <v>66035.25</v>
      </c>
      <c r="L36" s="376">
        <f t="shared" si="27"/>
        <v>66035.25</v>
      </c>
      <c r="M36" s="376">
        <f t="shared" si="27"/>
        <v>66035.25</v>
      </c>
      <c r="N36" s="376">
        <f t="shared" si="27"/>
        <v>66035.25</v>
      </c>
      <c r="O36" s="377">
        <f t="shared" si="27"/>
        <v>792423</v>
      </c>
    </row>
    <row r="37" spans="1:16" s="362" customFormat="1" ht="14.1" customHeight="1">
      <c r="A37" s="378" t="s">
        <v>277</v>
      </c>
      <c r="B37" s="376">
        <f>+'1.mell. Mérleg'!D42</f>
        <v>0</v>
      </c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80">
        <f>SUM(C37:N37)</f>
        <v>0</v>
      </c>
    </row>
    <row r="38" spans="1:16" s="359" customFormat="1" ht="15.95" customHeight="1" thickBot="1">
      <c r="A38" s="372" t="s">
        <v>420</v>
      </c>
      <c r="B38" s="372">
        <f>+B37+B36+B32</f>
        <v>1990973</v>
      </c>
      <c r="C38" s="372">
        <f>+C37+C36+C32</f>
        <v>165914.41666666669</v>
      </c>
      <c r="D38" s="372">
        <f t="shared" ref="D38:O38" si="28">+D37+D36+D32</f>
        <v>165914.41666666669</v>
      </c>
      <c r="E38" s="372">
        <f t="shared" si="28"/>
        <v>165914.41666666669</v>
      </c>
      <c r="F38" s="372">
        <f t="shared" si="28"/>
        <v>165914.41666666669</v>
      </c>
      <c r="G38" s="372">
        <f t="shared" si="28"/>
        <v>165914.41666666669</v>
      </c>
      <c r="H38" s="372">
        <f t="shared" si="28"/>
        <v>165914.41666666669</v>
      </c>
      <c r="I38" s="372">
        <f t="shared" si="28"/>
        <v>165914.41666666669</v>
      </c>
      <c r="J38" s="372">
        <f t="shared" si="28"/>
        <v>165914.41666666669</v>
      </c>
      <c r="K38" s="372">
        <f t="shared" si="28"/>
        <v>165914.41666666669</v>
      </c>
      <c r="L38" s="372">
        <f t="shared" si="28"/>
        <v>165914.41666666669</v>
      </c>
      <c r="M38" s="372">
        <f t="shared" si="28"/>
        <v>165914.41666666669</v>
      </c>
      <c r="N38" s="372">
        <f t="shared" si="28"/>
        <v>165914.41666666669</v>
      </c>
      <c r="O38" s="373">
        <f t="shared" si="28"/>
        <v>1990973</v>
      </c>
      <c r="P38" s="362"/>
    </row>
    <row r="39" spans="1:16" s="382" customFormat="1" ht="15.95" customHeight="1" thickBot="1">
      <c r="A39" s="381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62"/>
    </row>
    <row r="40" spans="1:16" ht="13.5" thickBot="1">
      <c r="A40" s="383" t="s">
        <v>517</v>
      </c>
      <c r="B40" s="384">
        <f>+B23-B38</f>
        <v>0</v>
      </c>
      <c r="C40" s="384">
        <f t="shared" ref="C40:O40" si="29">+C23-C38</f>
        <v>0</v>
      </c>
      <c r="D40" s="384">
        <f t="shared" si="29"/>
        <v>0</v>
      </c>
      <c r="E40" s="384">
        <f t="shared" si="29"/>
        <v>0</v>
      </c>
      <c r="F40" s="384">
        <f t="shared" si="29"/>
        <v>0</v>
      </c>
      <c r="G40" s="384">
        <f t="shared" si="29"/>
        <v>0</v>
      </c>
      <c r="H40" s="384">
        <f t="shared" si="29"/>
        <v>0</v>
      </c>
      <c r="I40" s="384">
        <f t="shared" si="29"/>
        <v>0</v>
      </c>
      <c r="J40" s="384">
        <f t="shared" si="29"/>
        <v>0</v>
      </c>
      <c r="K40" s="384">
        <f t="shared" si="29"/>
        <v>0</v>
      </c>
      <c r="L40" s="384">
        <f t="shared" si="29"/>
        <v>0</v>
      </c>
      <c r="M40" s="384">
        <f t="shared" si="29"/>
        <v>0</v>
      </c>
      <c r="N40" s="384">
        <f t="shared" si="29"/>
        <v>0</v>
      </c>
      <c r="O40" s="385">
        <f t="shared" si="29"/>
        <v>0</v>
      </c>
      <c r="P40" s="362"/>
    </row>
  </sheetData>
  <mergeCells count="2">
    <mergeCell ref="A3:O3"/>
    <mergeCell ref="A24:O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&amp;C&amp;"Times New Roman,Félkövér"&amp;12Előirányzat-felhasználási ütemterv 2017. évre 
&amp;"Times New Roman,Normál"(tervezett adatok alapján)  &amp;"Times New Roman,Félkövér"             
&amp;R&amp;"Times New Roman,Félkövér"&amp;12&amp;K000000 11.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Layout" topLeftCell="A13" workbookViewId="0">
      <selection activeCell="D15" sqref="D15"/>
    </sheetView>
  </sheetViews>
  <sheetFormatPr defaultRowHeight="15"/>
  <cols>
    <col min="1" max="1" width="5" style="319" customWidth="1"/>
    <col min="2" max="2" width="47" style="320" customWidth="1"/>
    <col min="3" max="4" width="15.140625" style="320" customWidth="1"/>
    <col min="5" max="16384" width="9.140625" style="320"/>
  </cols>
  <sheetData>
    <row r="1" spans="1:4">
      <c r="D1" s="321"/>
    </row>
    <row r="2" spans="1:4" s="323" customFormat="1" ht="15.75" thickBot="1">
      <c r="A2" s="322"/>
      <c r="D2" s="324" t="s">
        <v>648</v>
      </c>
    </row>
    <row r="3" spans="1:4" s="328" customFormat="1" ht="48" customHeight="1" thickBot="1">
      <c r="A3" s="325" t="s">
        <v>473</v>
      </c>
      <c r="B3" s="326" t="s">
        <v>474</v>
      </c>
      <c r="C3" s="326" t="s">
        <v>475</v>
      </c>
      <c r="D3" s="327" t="s">
        <v>476</v>
      </c>
    </row>
    <row r="4" spans="1:4" s="328" customFormat="1" ht="14.1" customHeight="1" thickBot="1">
      <c r="A4" s="329">
        <v>1</v>
      </c>
      <c r="B4" s="330">
        <v>2</v>
      </c>
      <c r="C4" s="330">
        <v>3</v>
      </c>
      <c r="D4" s="331">
        <v>4</v>
      </c>
    </row>
    <row r="5" spans="1:4" ht="18" customHeight="1">
      <c r="A5" s="332" t="s">
        <v>311</v>
      </c>
      <c r="B5" s="333" t="s">
        <v>477</v>
      </c>
      <c r="C5" s="334"/>
      <c r="D5" s="335"/>
    </row>
    <row r="6" spans="1:4" ht="18" customHeight="1">
      <c r="A6" s="336" t="s">
        <v>411</v>
      </c>
      <c r="B6" s="337" t="s">
        <v>478</v>
      </c>
      <c r="C6" s="338"/>
      <c r="D6" s="339"/>
    </row>
    <row r="7" spans="1:4" ht="18" customHeight="1">
      <c r="A7" s="336" t="s">
        <v>479</v>
      </c>
      <c r="B7" s="337" t="s">
        <v>480</v>
      </c>
      <c r="C7" s="338"/>
      <c r="D7" s="339"/>
    </row>
    <row r="8" spans="1:4" ht="18" customHeight="1">
      <c r="A8" s="336" t="s">
        <v>481</v>
      </c>
      <c r="B8" s="337" t="s">
        <v>482</v>
      </c>
      <c r="C8" s="338"/>
      <c r="D8" s="339"/>
    </row>
    <row r="9" spans="1:4" ht="18" customHeight="1">
      <c r="A9" s="336" t="s">
        <v>483</v>
      </c>
      <c r="B9" s="337" t="s">
        <v>484</v>
      </c>
      <c r="C9" s="338"/>
      <c r="D9" s="339"/>
    </row>
    <row r="10" spans="1:4" ht="18" customHeight="1">
      <c r="A10" s="336" t="s">
        <v>485</v>
      </c>
      <c r="B10" s="337" t="s">
        <v>486</v>
      </c>
      <c r="C10" s="338">
        <v>21314932</v>
      </c>
      <c r="D10" s="339">
        <v>0</v>
      </c>
    </row>
    <row r="11" spans="1:4" ht="18" customHeight="1">
      <c r="A11" s="336" t="s">
        <v>487</v>
      </c>
      <c r="B11" s="340" t="s">
        <v>488</v>
      </c>
      <c r="C11" s="338">
        <v>55009402</v>
      </c>
      <c r="D11" s="339">
        <v>1166777</v>
      </c>
    </row>
    <row r="12" spans="1:4" ht="18" customHeight="1">
      <c r="A12" s="336" t="s">
        <v>489</v>
      </c>
      <c r="B12" s="340" t="s">
        <v>719</v>
      </c>
      <c r="C12" s="338">
        <v>59441559</v>
      </c>
      <c r="D12" s="339">
        <v>2180250</v>
      </c>
    </row>
    <row r="13" spans="1:4" ht="22.5" customHeight="1">
      <c r="A13" s="336" t="s">
        <v>492</v>
      </c>
      <c r="B13" s="340" t="s">
        <v>493</v>
      </c>
      <c r="C13" s="338">
        <v>130104261</v>
      </c>
      <c r="D13" s="339">
        <v>0</v>
      </c>
    </row>
    <row r="14" spans="1:4" ht="18" customHeight="1">
      <c r="A14" s="336" t="s">
        <v>494</v>
      </c>
      <c r="B14" s="337" t="s">
        <v>495</v>
      </c>
      <c r="C14" s="338">
        <v>22041970</v>
      </c>
      <c r="D14" s="339">
        <v>2626936</v>
      </c>
    </row>
    <row r="15" spans="1:4" ht="18" customHeight="1">
      <c r="A15" s="336" t="s">
        <v>496</v>
      </c>
      <c r="B15" s="337" t="s">
        <v>497</v>
      </c>
      <c r="C15" s="338"/>
      <c r="D15" s="339"/>
    </row>
    <row r="16" spans="1:4" ht="18" customHeight="1">
      <c r="A16" s="336" t="s">
        <v>498</v>
      </c>
      <c r="B16" s="337" t="s">
        <v>499</v>
      </c>
      <c r="C16" s="338"/>
      <c r="D16" s="339"/>
    </row>
    <row r="17" spans="1:4" ht="18" customHeight="1">
      <c r="A17" s="336" t="s">
        <v>500</v>
      </c>
      <c r="B17" s="337" t="s">
        <v>501</v>
      </c>
      <c r="C17" s="338"/>
      <c r="D17" s="339"/>
    </row>
    <row r="18" spans="1:4" ht="18" customHeight="1">
      <c r="A18" s="336" t="s">
        <v>502</v>
      </c>
      <c r="B18" s="337" t="s">
        <v>503</v>
      </c>
      <c r="C18" s="338"/>
      <c r="D18" s="339"/>
    </row>
    <row r="19" spans="1:4" ht="18" customHeight="1">
      <c r="A19" s="336" t="s">
        <v>504</v>
      </c>
      <c r="B19" s="341"/>
      <c r="C19" s="342"/>
      <c r="D19" s="339"/>
    </row>
    <row r="20" spans="1:4" ht="18" customHeight="1">
      <c r="A20" s="336" t="s">
        <v>505</v>
      </c>
      <c r="B20" s="343"/>
      <c r="C20" s="342"/>
      <c r="D20" s="339"/>
    </row>
    <row r="21" spans="1:4" ht="18" customHeight="1">
      <c r="A21" s="336"/>
      <c r="B21" s="343"/>
      <c r="C21" s="342"/>
      <c r="D21" s="339"/>
    </row>
    <row r="22" spans="1:4" ht="18" customHeight="1">
      <c r="A22" s="336" t="s">
        <v>506</v>
      </c>
      <c r="B22" s="343"/>
      <c r="C22" s="342"/>
      <c r="D22" s="339"/>
    </row>
    <row r="23" spans="1:4" ht="18" customHeight="1">
      <c r="A23" s="336" t="s">
        <v>507</v>
      </c>
      <c r="B23" s="343"/>
      <c r="C23" s="342"/>
      <c r="D23" s="339"/>
    </row>
    <row r="24" spans="1:4" ht="18" customHeight="1">
      <c r="A24" s="336" t="s">
        <v>508</v>
      </c>
      <c r="B24" s="343"/>
      <c r="C24" s="342"/>
      <c r="D24" s="339"/>
    </row>
    <row r="25" spans="1:4" ht="18" customHeight="1">
      <c r="A25" s="336" t="s">
        <v>509</v>
      </c>
      <c r="B25" s="343"/>
      <c r="C25" s="342"/>
      <c r="D25" s="339"/>
    </row>
    <row r="26" spans="1:4" ht="18" customHeight="1">
      <c r="A26" s="336" t="s">
        <v>510</v>
      </c>
      <c r="B26" s="343"/>
      <c r="C26" s="342"/>
      <c r="D26" s="339"/>
    </row>
    <row r="27" spans="1:4" ht="18" customHeight="1" thickBot="1">
      <c r="A27" s="344" t="s">
        <v>511</v>
      </c>
      <c r="B27" s="345"/>
      <c r="C27" s="346"/>
      <c r="D27" s="347"/>
    </row>
    <row r="28" spans="1:4" ht="18" customHeight="1" thickBot="1">
      <c r="A28" s="348" t="s">
        <v>512</v>
      </c>
      <c r="B28" s="349" t="s">
        <v>513</v>
      </c>
      <c r="C28" s="350">
        <f>SUM(C5:C27)</f>
        <v>287912124</v>
      </c>
      <c r="D28" s="351">
        <f>SUM(D5:D27)</f>
        <v>5973963</v>
      </c>
    </row>
    <row r="29" spans="1:4" ht="8.25" customHeight="1">
      <c r="A29" s="352"/>
      <c r="B29" s="1382"/>
      <c r="C29" s="1382"/>
      <c r="D29" s="1382"/>
    </row>
  </sheetData>
  <mergeCells count="1">
    <mergeCell ref="B29:D2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Roman,Félkövér"&amp;12Az önkormányzat által adott 2017. évi közvetett támogatások &amp;"Times New Roman,Normál" 
&amp;"Times New Roman,Dőlt"(kedvezmények) &amp;"Times New Roman,Normál"
&amp;R&amp;"Times New Roman,Félkövér"&amp;12
 12.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view="pageLayout" topLeftCell="E1" zoomScaleNormal="80" workbookViewId="0">
      <selection activeCell="H5" sqref="H5"/>
    </sheetView>
  </sheetViews>
  <sheetFormatPr defaultColWidth="8.7109375" defaultRowHeight="12.75" customHeight="1"/>
  <cols>
    <col min="1" max="1" width="22.28515625" style="205" customWidth="1"/>
    <col min="2" max="2" width="35.140625" style="244" customWidth="1"/>
    <col min="3" max="3" width="13.140625" style="244" customWidth="1"/>
    <col min="4" max="4" width="15.85546875" style="244" customWidth="1"/>
    <col min="5" max="5" width="15" style="244" customWidth="1"/>
    <col min="6" max="6" width="33.7109375" style="244" customWidth="1"/>
    <col min="7" max="7" width="13.5703125" style="244" bestFit="1" customWidth="1"/>
    <col min="8" max="8" width="15.28515625" style="244" customWidth="1"/>
    <col min="9" max="9" width="14.7109375" style="244" customWidth="1"/>
    <col min="10" max="11" width="8.7109375" style="244"/>
    <col min="12" max="16384" width="8.7109375" style="205"/>
  </cols>
  <sheetData>
    <row r="1" spans="2:11" ht="26.25" customHeight="1" thickBot="1">
      <c r="B1" s="1383" t="s">
        <v>534</v>
      </c>
      <c r="C1" s="1383"/>
      <c r="D1" s="1383"/>
      <c r="E1" s="1383"/>
      <c r="F1" s="1383"/>
      <c r="G1" s="1383"/>
      <c r="H1" s="1383"/>
      <c r="I1" s="1383"/>
      <c r="J1" s="204"/>
      <c r="K1" s="204"/>
    </row>
    <row r="2" spans="2:11" ht="51" customHeight="1" thickBot="1">
      <c r="B2" s="247" t="s">
        <v>341</v>
      </c>
      <c r="C2" s="299" t="s">
        <v>834</v>
      </c>
      <c r="D2" s="298" t="s">
        <v>835</v>
      </c>
      <c r="E2" s="298" t="s">
        <v>836</v>
      </c>
      <c r="F2" s="247" t="s">
        <v>343</v>
      </c>
      <c r="G2" s="299" t="s">
        <v>834</v>
      </c>
      <c r="H2" s="298" t="s">
        <v>835</v>
      </c>
      <c r="I2" s="298" t="s">
        <v>836</v>
      </c>
      <c r="J2" s="250"/>
      <c r="K2" s="204"/>
    </row>
    <row r="3" spans="2:11" ht="13.5" customHeight="1">
      <c r="B3" s="251" t="s">
        <v>344</v>
      </c>
      <c r="C3" s="572">
        <f>SUM(C4:C8)</f>
        <v>1047727</v>
      </c>
      <c r="D3" s="572">
        <f>SUM(D4:D8)</f>
        <v>1002444</v>
      </c>
      <c r="E3" s="845">
        <f>SUM(E4:E8)</f>
        <v>962788</v>
      </c>
      <c r="F3" s="574" t="s">
        <v>452</v>
      </c>
      <c r="G3" s="572">
        <f>SUM(G4:G11)-G7</f>
        <v>917596</v>
      </c>
      <c r="H3" s="572">
        <f t="shared" ref="H3:I3" si="0">SUM(H4:H11)-H7</f>
        <v>1201904</v>
      </c>
      <c r="I3" s="572">
        <f t="shared" si="0"/>
        <v>1198550</v>
      </c>
      <c r="J3" s="310"/>
      <c r="K3" s="204"/>
    </row>
    <row r="4" spans="2:11" ht="15" customHeight="1">
      <c r="B4" s="295" t="s">
        <v>428</v>
      </c>
      <c r="C4" s="563">
        <v>627488</v>
      </c>
      <c r="D4" s="563">
        <v>656115</v>
      </c>
      <c r="E4" s="843">
        <f>+'2.mell. Mérleg'!D4</f>
        <v>624868</v>
      </c>
      <c r="F4" s="575" t="s">
        <v>345</v>
      </c>
      <c r="G4" s="575">
        <v>246938</v>
      </c>
      <c r="H4" s="575">
        <v>272751</v>
      </c>
      <c r="I4" s="575">
        <f>+'2.mell. Mérleg'!J4</f>
        <v>292454</v>
      </c>
      <c r="J4" s="310"/>
      <c r="K4" s="204"/>
    </row>
    <row r="5" spans="2:11" ht="15" customHeight="1">
      <c r="B5" s="295" t="s">
        <v>453</v>
      </c>
      <c r="C5" s="563">
        <v>326322</v>
      </c>
      <c r="D5" s="563">
        <v>284500</v>
      </c>
      <c r="E5" s="843">
        <f>+'2.mell. Mérleg'!D5</f>
        <v>294479</v>
      </c>
      <c r="F5" s="563" t="s">
        <v>346</v>
      </c>
      <c r="G5" s="563">
        <v>66861</v>
      </c>
      <c r="H5" s="563">
        <v>76101</v>
      </c>
      <c r="I5" s="576">
        <f>+'2.mell. Mérleg'!J5</f>
        <v>67120</v>
      </c>
      <c r="J5" s="310"/>
      <c r="K5" s="204"/>
    </row>
    <row r="6" spans="2:11" ht="15" customHeight="1">
      <c r="B6" s="295" t="s">
        <v>344</v>
      </c>
      <c r="C6" s="563">
        <v>64767</v>
      </c>
      <c r="D6" s="563">
        <v>42804</v>
      </c>
      <c r="E6" s="843">
        <f>+'2.mell. Mérleg'!D6</f>
        <v>40898</v>
      </c>
      <c r="F6" s="563" t="s">
        <v>347</v>
      </c>
      <c r="G6" s="563">
        <v>140512</v>
      </c>
      <c r="H6" s="563">
        <v>189547</v>
      </c>
      <c r="I6" s="563">
        <f>+'2.mell. Mérleg'!J6</f>
        <v>132802</v>
      </c>
      <c r="J6" s="310"/>
      <c r="K6" s="204"/>
    </row>
    <row r="7" spans="2:11" ht="15" customHeight="1">
      <c r="B7" s="295" t="s">
        <v>429</v>
      </c>
      <c r="C7" s="563">
        <v>29150</v>
      </c>
      <c r="D7" s="563">
        <v>19025</v>
      </c>
      <c r="E7" s="843">
        <f>+'2.mell. Mérleg'!D7</f>
        <v>2543</v>
      </c>
      <c r="F7" s="563" t="s">
        <v>637</v>
      </c>
      <c r="G7" s="563">
        <v>1559</v>
      </c>
      <c r="H7" s="563">
        <v>2696</v>
      </c>
      <c r="I7" s="563"/>
      <c r="J7" s="310"/>
      <c r="K7" s="204"/>
    </row>
    <row r="8" spans="2:11" ht="15" customHeight="1">
      <c r="B8" s="295"/>
      <c r="C8" s="563"/>
      <c r="D8" s="563"/>
      <c r="E8" s="843"/>
      <c r="F8" s="563" t="s">
        <v>348</v>
      </c>
      <c r="G8" s="563">
        <v>22933</v>
      </c>
      <c r="H8" s="563">
        <v>21620</v>
      </c>
      <c r="I8" s="563">
        <f>+'2.mell. Mérleg'!J8</f>
        <v>25020</v>
      </c>
      <c r="J8" s="310"/>
      <c r="K8" s="204"/>
    </row>
    <row r="9" spans="2:11" ht="15" customHeight="1">
      <c r="B9" s="295"/>
      <c r="C9" s="563"/>
      <c r="D9" s="563"/>
      <c r="E9" s="843"/>
      <c r="F9" s="563" t="s">
        <v>385</v>
      </c>
      <c r="G9" s="563">
        <v>440352</v>
      </c>
      <c r="H9" s="563">
        <v>437156</v>
      </c>
      <c r="I9" s="563">
        <f>+'2.mell. Mérleg'!J9</f>
        <v>386701</v>
      </c>
      <c r="J9" s="310"/>
      <c r="K9" s="204"/>
    </row>
    <row r="10" spans="2:11" ht="15" customHeight="1">
      <c r="B10" s="309" t="s">
        <v>287</v>
      </c>
      <c r="C10" s="564">
        <f>SUM(C11:C13)</f>
        <v>540267</v>
      </c>
      <c r="D10" s="564">
        <f>+D11</f>
        <v>56840</v>
      </c>
      <c r="E10" s="846">
        <f>+E11+E12</f>
        <v>5835</v>
      </c>
      <c r="F10" s="563" t="s">
        <v>432</v>
      </c>
      <c r="G10" s="563">
        <v>0</v>
      </c>
      <c r="H10" s="563">
        <v>204729</v>
      </c>
      <c r="I10" s="563">
        <f>+'2.mell. Mérleg'!J10</f>
        <v>294453</v>
      </c>
      <c r="J10" s="310"/>
      <c r="K10" s="204"/>
    </row>
    <row r="11" spans="2:11" ht="15" customHeight="1">
      <c r="B11" s="296" t="s">
        <v>392</v>
      </c>
      <c r="C11" s="563">
        <v>60433</v>
      </c>
      <c r="D11" s="563">
        <v>56840</v>
      </c>
      <c r="E11" s="842">
        <f>+'3.mell. Bevétel'!D76</f>
        <v>5835</v>
      </c>
      <c r="F11" s="563"/>
      <c r="G11" s="563"/>
      <c r="H11" s="563"/>
      <c r="I11" s="563"/>
      <c r="J11" s="310"/>
      <c r="K11" s="204"/>
    </row>
    <row r="12" spans="2:11" ht="15" customHeight="1">
      <c r="B12" s="296" t="s">
        <v>720</v>
      </c>
      <c r="C12" s="563">
        <v>460250</v>
      </c>
      <c r="D12" s="578"/>
      <c r="E12" s="842"/>
      <c r="F12" s="566" t="s">
        <v>277</v>
      </c>
      <c r="G12" s="567">
        <f>SUM(G13:G15)</f>
        <v>483876</v>
      </c>
      <c r="H12" s="567">
        <f>+H13+H14+H15</f>
        <v>26257</v>
      </c>
      <c r="I12" s="567">
        <f>+I13+I14+I15</f>
        <v>0</v>
      </c>
      <c r="J12" s="310"/>
      <c r="K12" s="204"/>
    </row>
    <row r="13" spans="2:11" ht="15" customHeight="1">
      <c r="B13" s="296" t="s">
        <v>721</v>
      </c>
      <c r="C13" s="563">
        <v>19584</v>
      </c>
      <c r="D13" s="563"/>
      <c r="E13" s="843"/>
      <c r="F13" s="848" t="s">
        <v>349</v>
      </c>
      <c r="G13" s="848">
        <v>6673</v>
      </c>
      <c r="H13" s="848">
        <v>6673</v>
      </c>
      <c r="I13" s="848">
        <f>+'2.mell. Mérleg'!J15</f>
        <v>0</v>
      </c>
      <c r="J13" s="310"/>
      <c r="K13" s="204"/>
    </row>
    <row r="14" spans="2:11" ht="15" customHeight="1">
      <c r="B14" s="840"/>
      <c r="C14" s="841"/>
      <c r="D14" s="841"/>
      <c r="E14" s="844"/>
      <c r="F14" s="848" t="s">
        <v>722</v>
      </c>
      <c r="G14" s="848">
        <v>460250</v>
      </c>
      <c r="H14" s="848"/>
      <c r="I14" s="848"/>
      <c r="J14" s="310"/>
      <c r="K14" s="204"/>
    </row>
    <row r="15" spans="2:11" s="263" customFormat="1" ht="15" customHeight="1" thickBot="1">
      <c r="B15" s="261"/>
      <c r="C15" s="579"/>
      <c r="D15" s="579"/>
      <c r="E15" s="847"/>
      <c r="F15" s="849" t="s">
        <v>727</v>
      </c>
      <c r="G15" s="848">
        <v>16953</v>
      </c>
      <c r="H15" s="848">
        <v>19584</v>
      </c>
      <c r="I15" s="849"/>
      <c r="J15" s="310"/>
      <c r="K15" s="204"/>
    </row>
    <row r="16" spans="2:11" s="267" customFormat="1" ht="22.5" customHeight="1" thickBot="1">
      <c r="B16" s="264" t="s">
        <v>350</v>
      </c>
      <c r="C16" s="580">
        <f>+C10+C3</f>
        <v>1587994</v>
      </c>
      <c r="D16" s="580">
        <f>+D10+D3</f>
        <v>1059284</v>
      </c>
      <c r="E16" s="580">
        <f>+E10+E3</f>
        <v>968623</v>
      </c>
      <c r="F16" s="581" t="s">
        <v>350</v>
      </c>
      <c r="G16" s="580">
        <f>+G12+G3</f>
        <v>1401472</v>
      </c>
      <c r="H16" s="580">
        <f>+H12+H3</f>
        <v>1228161</v>
      </c>
      <c r="I16" s="580">
        <f>+I12+I3</f>
        <v>1198550</v>
      </c>
      <c r="J16" s="250"/>
      <c r="K16" s="204"/>
    </row>
    <row r="17" spans="2:11" ht="15">
      <c r="B17" s="268"/>
      <c r="C17" s="311"/>
      <c r="D17" s="311"/>
      <c r="E17" s="311"/>
      <c r="F17" s="270"/>
      <c r="G17" s="270"/>
      <c r="H17" s="270"/>
      <c r="I17" s="270"/>
      <c r="J17" s="204"/>
      <c r="K17" s="204"/>
    </row>
    <row r="18" spans="2:11" ht="13.5" customHeight="1" thickBot="1">
      <c r="B18" s="271"/>
      <c r="C18" s="271"/>
      <c r="D18" s="271"/>
      <c r="E18" s="272"/>
      <c r="F18" s="271"/>
      <c r="G18" s="271"/>
      <c r="H18" s="271"/>
      <c r="I18" s="271"/>
      <c r="J18" s="204"/>
      <c r="K18" s="204"/>
    </row>
    <row r="19" spans="2:11" s="244" customFormat="1" ht="43.5" customHeight="1" thickBot="1">
      <c r="B19" s="301" t="s">
        <v>341</v>
      </c>
      <c r="C19" s="299" t="s">
        <v>834</v>
      </c>
      <c r="D19" s="298" t="s">
        <v>835</v>
      </c>
      <c r="E19" s="298" t="s">
        <v>836</v>
      </c>
      <c r="F19" s="247" t="s">
        <v>343</v>
      </c>
      <c r="G19" s="299" t="s">
        <v>834</v>
      </c>
      <c r="H19" s="298" t="s">
        <v>835</v>
      </c>
      <c r="I19" s="298" t="s">
        <v>836</v>
      </c>
      <c r="J19" s="310"/>
      <c r="K19" s="204"/>
    </row>
    <row r="20" spans="2:11" s="244" customFormat="1" ht="15">
      <c r="B20" s="308" t="s">
        <v>467</v>
      </c>
      <c r="C20" s="560">
        <f>+C21+C22+C23</f>
        <v>77855</v>
      </c>
      <c r="D20" s="560">
        <f>+D21+D22+D23</f>
        <v>49905</v>
      </c>
      <c r="E20" s="561">
        <f>+E21+E22+E23</f>
        <v>0</v>
      </c>
      <c r="F20" s="562" t="s">
        <v>423</v>
      </c>
      <c r="G20" s="560">
        <f>+G21+G22+G23</f>
        <v>267553</v>
      </c>
      <c r="H20" s="560">
        <f>+H21+H22+H23</f>
        <v>236834</v>
      </c>
      <c r="I20" s="560">
        <f>+I21+I22+I23</f>
        <v>792423</v>
      </c>
      <c r="J20" s="310"/>
      <c r="K20" s="204"/>
    </row>
    <row r="21" spans="2:11" s="244" customFormat="1" ht="15">
      <c r="B21" s="307" t="s">
        <v>430</v>
      </c>
      <c r="C21" s="563">
        <v>31035</v>
      </c>
      <c r="D21" s="563">
        <v>49605</v>
      </c>
      <c r="E21" s="559">
        <f>+'2.mell. Mérleg'!D21</f>
        <v>0</v>
      </c>
      <c r="F21" s="563" t="s">
        <v>161</v>
      </c>
      <c r="G21" s="563">
        <v>231550</v>
      </c>
      <c r="H21" s="563">
        <v>186728</v>
      </c>
      <c r="I21" s="563">
        <f>+'2.mell. Mérleg'!J21</f>
        <v>602423</v>
      </c>
      <c r="J21" s="310"/>
      <c r="K21" s="278"/>
    </row>
    <row r="22" spans="2:11" s="244" customFormat="1" ht="15">
      <c r="B22" s="307" t="s">
        <v>351</v>
      </c>
      <c r="C22" s="563">
        <v>46586</v>
      </c>
      <c r="D22" s="563">
        <v>300</v>
      </c>
      <c r="E22" s="559">
        <f>+'2.mell. Mérleg'!D22</f>
        <v>0</v>
      </c>
      <c r="F22" s="563" t="s">
        <v>317</v>
      </c>
      <c r="G22" s="563">
        <v>8732</v>
      </c>
      <c r="H22" s="563">
        <v>37489</v>
      </c>
      <c r="I22" s="563">
        <f>+'2.mell. Mérleg'!J22</f>
        <v>190000</v>
      </c>
      <c r="J22" s="310"/>
      <c r="K22" s="204"/>
    </row>
    <row r="23" spans="2:11" s="244" customFormat="1" ht="15">
      <c r="B23" s="307" t="s">
        <v>467</v>
      </c>
      <c r="C23" s="563">
        <v>234</v>
      </c>
      <c r="D23" s="563"/>
      <c r="E23" s="559"/>
      <c r="F23" s="563" t="s">
        <v>431</v>
      </c>
      <c r="G23" s="563">
        <v>27271</v>
      </c>
      <c r="H23" s="563">
        <v>12617</v>
      </c>
      <c r="I23" s="563">
        <f>+'2.mell. Mérleg'!J23</f>
        <v>0</v>
      </c>
      <c r="J23" s="310"/>
      <c r="K23" s="204"/>
    </row>
    <row r="24" spans="2:11" s="244" customFormat="1" ht="15">
      <c r="B24" s="302" t="s">
        <v>287</v>
      </c>
      <c r="C24" s="564">
        <f>+C25+C26</f>
        <v>415822</v>
      </c>
      <c r="D24" s="564">
        <f>+D25+D26</f>
        <v>355806</v>
      </c>
      <c r="E24" s="565">
        <f>+E25+E26</f>
        <v>1022350</v>
      </c>
      <c r="F24" s="566" t="s">
        <v>277</v>
      </c>
      <c r="G24" s="567">
        <f>+G25+G26+G27+G28</f>
        <v>0</v>
      </c>
      <c r="H24" s="567">
        <f t="shared" ref="H24:I24" si="1">+H25+H26+H27+H28</f>
        <v>0</v>
      </c>
      <c r="I24" s="567">
        <f t="shared" si="1"/>
        <v>0</v>
      </c>
      <c r="J24" s="310"/>
      <c r="K24" s="204"/>
    </row>
    <row r="25" spans="2:11" s="244" customFormat="1" ht="15">
      <c r="B25" s="306" t="s">
        <v>635</v>
      </c>
      <c r="C25" s="563"/>
      <c r="D25" s="563">
        <v>0</v>
      </c>
      <c r="E25" s="559">
        <f>+'2.mell. Mérleg'!D26</f>
        <v>0</v>
      </c>
      <c r="F25" s="563" t="s">
        <v>469</v>
      </c>
      <c r="G25" s="563"/>
      <c r="H25" s="563"/>
      <c r="I25" s="563"/>
      <c r="J25" s="310"/>
      <c r="K25" s="204"/>
    </row>
    <row r="26" spans="2:11" s="244" customFormat="1" ht="15">
      <c r="B26" s="307" t="s">
        <v>393</v>
      </c>
      <c r="C26" s="563">
        <v>415822</v>
      </c>
      <c r="D26" s="563">
        <v>355806</v>
      </c>
      <c r="E26" s="559">
        <f>+'2.mell. Mérleg'!D25</f>
        <v>1022350</v>
      </c>
      <c r="F26" s="563" t="s">
        <v>468</v>
      </c>
      <c r="G26" s="563"/>
      <c r="H26" s="563"/>
      <c r="I26" s="767"/>
      <c r="J26" s="310"/>
      <c r="K26" s="204"/>
    </row>
    <row r="27" spans="2:11" s="244" customFormat="1" ht="15">
      <c r="B27" s="307"/>
      <c r="C27" s="563"/>
      <c r="D27" s="563"/>
      <c r="E27" s="559"/>
      <c r="F27" s="563" t="s">
        <v>470</v>
      </c>
      <c r="G27" s="563"/>
      <c r="H27" s="563"/>
      <c r="I27" s="767"/>
      <c r="J27" s="310"/>
      <c r="K27" s="204"/>
    </row>
    <row r="28" spans="2:11" s="244" customFormat="1" ht="15">
      <c r="B28" s="307"/>
      <c r="C28" s="563"/>
      <c r="D28" s="563"/>
      <c r="E28" s="559"/>
      <c r="F28" s="563" t="s">
        <v>471</v>
      </c>
      <c r="G28" s="563"/>
      <c r="H28" s="563"/>
      <c r="I28" s="767"/>
      <c r="J28" s="310"/>
      <c r="K28" s="204"/>
    </row>
    <row r="29" spans="2:11" s="267" customFormat="1" ht="22.5" customHeight="1">
      <c r="B29" s="303" t="s">
        <v>352</v>
      </c>
      <c r="C29" s="564">
        <f>+C24+C20</f>
        <v>493677</v>
      </c>
      <c r="D29" s="564">
        <f>+D24+D20</f>
        <v>405711</v>
      </c>
      <c r="E29" s="568">
        <f>+E20+E24</f>
        <v>1022350</v>
      </c>
      <c r="F29" s="569" t="s">
        <v>352</v>
      </c>
      <c r="G29" s="564">
        <f>+G24+G20</f>
        <v>267553</v>
      </c>
      <c r="H29" s="564">
        <f t="shared" ref="H29:I29" si="2">+H24+H20</f>
        <v>236834</v>
      </c>
      <c r="I29" s="564">
        <f t="shared" si="2"/>
        <v>792423</v>
      </c>
      <c r="J29" s="310"/>
      <c r="K29" s="204"/>
    </row>
    <row r="30" spans="2:11" s="267" customFormat="1" ht="29.25" customHeight="1" thickBot="1">
      <c r="B30" s="304" t="s">
        <v>281</v>
      </c>
      <c r="C30" s="570">
        <f>+C29+C16</f>
        <v>2081671</v>
      </c>
      <c r="D30" s="570">
        <f>+D29+D16</f>
        <v>1464995</v>
      </c>
      <c r="E30" s="571">
        <f>E16+E29</f>
        <v>1990973</v>
      </c>
      <c r="F30" s="570" t="s">
        <v>281</v>
      </c>
      <c r="G30" s="570">
        <f>+G29+G16</f>
        <v>1669025</v>
      </c>
      <c r="H30" s="570">
        <f>+H29+H16</f>
        <v>1464995</v>
      </c>
      <c r="I30" s="820">
        <f>I16+I29</f>
        <v>1990973</v>
      </c>
      <c r="J30" s="310"/>
      <c r="K30" s="204"/>
    </row>
    <row r="31" spans="2:11" ht="15">
      <c r="B31" s="287"/>
      <c r="C31" s="287"/>
      <c r="D31" s="287"/>
      <c r="E31" s="288"/>
      <c r="F31" s="287"/>
      <c r="G31" s="287"/>
      <c r="H31" s="287"/>
      <c r="I31" s="287"/>
      <c r="J31" s="204"/>
      <c r="K31" s="204"/>
    </row>
    <row r="32" spans="2:11" ht="15">
      <c r="B32" s="204"/>
      <c r="C32" s="204"/>
      <c r="D32" s="204"/>
      <c r="E32" s="289"/>
      <c r="F32" s="289"/>
      <c r="G32" s="289"/>
      <c r="H32" s="289"/>
      <c r="I32" s="289"/>
      <c r="J32" s="204"/>
      <c r="K32" s="204"/>
    </row>
    <row r="33" spans="2:11" ht="15">
      <c r="B33" s="204"/>
      <c r="C33" s="204"/>
      <c r="D33" s="204"/>
      <c r="E33" s="289"/>
      <c r="F33" s="289"/>
      <c r="G33" s="289"/>
      <c r="H33" s="289"/>
      <c r="I33" s="289"/>
      <c r="J33" s="204"/>
      <c r="K33" s="204"/>
    </row>
    <row r="34" spans="2:11" ht="15">
      <c r="B34" s="204"/>
      <c r="C34" s="204"/>
      <c r="D34" s="204"/>
      <c r="E34" s="204"/>
      <c r="F34" s="204"/>
      <c r="G34" s="204"/>
      <c r="H34" s="204"/>
      <c r="I34" s="204"/>
      <c r="J34" s="204"/>
      <c r="K34" s="204"/>
    </row>
    <row r="35" spans="2:11" ht="15">
      <c r="B35" s="204"/>
      <c r="C35" s="204"/>
      <c r="D35" s="204"/>
      <c r="E35" s="289"/>
      <c r="F35" s="204"/>
      <c r="G35" s="204"/>
      <c r="H35" s="204"/>
      <c r="I35" s="204"/>
      <c r="J35" s="204"/>
      <c r="K35" s="204"/>
    </row>
  </sheetData>
  <mergeCells count="1"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Header>&amp;C&amp;"Times New Roman,Félkövér"&amp;14Martonvásár Város Önkormányzata 
2015-2017. évi költségvetések mérlege&amp;R&amp;"Times New Roman,Félkövér"&amp;12
13. melléklet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233"/>
  <sheetViews>
    <sheetView workbookViewId="0">
      <pane ySplit="1" topLeftCell="A89" activePane="bottomLeft" state="frozen"/>
      <selection activeCell="C1" sqref="C1"/>
      <selection pane="bottomLeft" activeCell="X124" sqref="X124"/>
    </sheetView>
  </sheetViews>
  <sheetFormatPr defaultRowHeight="15"/>
  <cols>
    <col min="1" max="2" width="3.140625" style="980" customWidth="1"/>
    <col min="3" max="3" width="3.28515625" customWidth="1"/>
    <col min="4" max="4" width="39.140625" customWidth="1"/>
    <col min="5" max="12" width="14.140625" customWidth="1"/>
    <col min="13" max="13" width="14.5703125" customWidth="1"/>
    <col min="14" max="16" width="14.140625" customWidth="1"/>
    <col min="17" max="17" width="15.5703125" bestFit="1" customWidth="1"/>
    <col min="18" max="19" width="13.28515625" hidden="1" customWidth="1"/>
    <col min="20" max="21" width="0" hidden="1" customWidth="1"/>
  </cols>
  <sheetData>
    <row r="1" spans="1:21" ht="22.5" customHeight="1" thickBot="1">
      <c r="A1" s="1394"/>
      <c r="B1" s="1395"/>
      <c r="C1" s="1396" t="s">
        <v>837</v>
      </c>
      <c r="D1" s="1397"/>
      <c r="E1" s="927" t="s">
        <v>838</v>
      </c>
      <c r="F1" s="927" t="s">
        <v>839</v>
      </c>
      <c r="G1" s="927" t="s">
        <v>840</v>
      </c>
      <c r="H1" s="927" t="s">
        <v>841</v>
      </c>
      <c r="I1" s="927" t="s">
        <v>842</v>
      </c>
      <c r="J1" s="927" t="s">
        <v>843</v>
      </c>
      <c r="K1" s="927" t="s">
        <v>844</v>
      </c>
      <c r="L1" s="927" t="s">
        <v>845</v>
      </c>
      <c r="M1" s="927" t="s">
        <v>846</v>
      </c>
      <c r="N1" s="927" t="s">
        <v>847</v>
      </c>
      <c r="O1" s="927" t="s">
        <v>848</v>
      </c>
      <c r="P1" s="927" t="s">
        <v>849</v>
      </c>
      <c r="Q1" s="928" t="s">
        <v>850</v>
      </c>
    </row>
    <row r="2" spans="1:21" ht="19.5" thickBot="1">
      <c r="A2" s="1384"/>
      <c r="B2" s="1385"/>
      <c r="C2" s="1392" t="s">
        <v>851</v>
      </c>
      <c r="D2" s="1393"/>
      <c r="E2" s="929">
        <f>SUM(E3:E56)</f>
        <v>5188390.083333333</v>
      </c>
      <c r="F2" s="929">
        <f t="shared" ref="F2:P2" si="0">SUM(F3:F56)</f>
        <v>5188390.083333333</v>
      </c>
      <c r="G2" s="929">
        <f t="shared" si="0"/>
        <v>5188390.083333333</v>
      </c>
      <c r="H2" s="929">
        <f t="shared" si="0"/>
        <v>5188390.083333333</v>
      </c>
      <c r="I2" s="929">
        <f t="shared" si="0"/>
        <v>5188390.083333333</v>
      </c>
      <c r="J2" s="929">
        <f t="shared" si="0"/>
        <v>5188390.083333333</v>
      </c>
      <c r="K2" s="929">
        <f t="shared" si="0"/>
        <v>5188390.083333333</v>
      </c>
      <c r="L2" s="929">
        <f t="shared" si="0"/>
        <v>5188390.083333333</v>
      </c>
      <c r="M2" s="929">
        <f t="shared" si="0"/>
        <v>5188390.083333333</v>
      </c>
      <c r="N2" s="929">
        <f t="shared" si="0"/>
        <v>5188390.083333333</v>
      </c>
      <c r="O2" s="929">
        <f t="shared" si="0"/>
        <v>5188390.083333333</v>
      </c>
      <c r="P2" s="929">
        <f t="shared" si="0"/>
        <v>5188390.083333333</v>
      </c>
      <c r="Q2" s="930">
        <f>SUM(E2:P2)</f>
        <v>62260681.000000007</v>
      </c>
      <c r="R2" s="192">
        <f>SUM(Q3:Q62)</f>
        <v>62260681</v>
      </c>
    </row>
    <row r="3" spans="1:21" ht="18.75">
      <c r="A3" s="1384"/>
      <c r="B3" s="1385"/>
      <c r="C3" s="1386" t="s">
        <v>852</v>
      </c>
      <c r="D3" s="1387"/>
      <c r="E3" s="931">
        <f>$Q$3/12</f>
        <v>766300.08333333337</v>
      </c>
      <c r="F3" s="931">
        <f t="shared" ref="F3:P3" si="1">$Q$3/12</f>
        <v>766300.08333333337</v>
      </c>
      <c r="G3" s="931">
        <f t="shared" si="1"/>
        <v>766300.08333333337</v>
      </c>
      <c r="H3" s="931">
        <f t="shared" si="1"/>
        <v>766300.08333333337</v>
      </c>
      <c r="I3" s="931">
        <f t="shared" si="1"/>
        <v>766300.08333333337</v>
      </c>
      <c r="J3" s="931">
        <f t="shared" si="1"/>
        <v>766300.08333333337</v>
      </c>
      <c r="K3" s="931">
        <f t="shared" si="1"/>
        <v>766300.08333333337</v>
      </c>
      <c r="L3" s="931">
        <f t="shared" si="1"/>
        <v>766300.08333333337</v>
      </c>
      <c r="M3" s="931">
        <f t="shared" si="1"/>
        <v>766300.08333333337</v>
      </c>
      <c r="N3" s="931">
        <f t="shared" si="1"/>
        <v>766300.08333333337</v>
      </c>
      <c r="O3" s="931">
        <f t="shared" si="1"/>
        <v>766300.08333333337</v>
      </c>
      <c r="P3" s="931">
        <f t="shared" si="1"/>
        <v>766300.08333333337</v>
      </c>
      <c r="Q3" s="932">
        <v>9195601</v>
      </c>
      <c r="R3" s="192"/>
      <c r="U3">
        <v>9618771.5999999996</v>
      </c>
    </row>
    <row r="4" spans="1:21" ht="18" hidden="1" customHeight="1">
      <c r="A4" s="933"/>
      <c r="B4" s="934"/>
      <c r="C4" s="935"/>
      <c r="D4" s="936" t="s">
        <v>853</v>
      </c>
      <c r="E4" s="937">
        <f t="shared" ref="E4:E65" si="2">Q4/12</f>
        <v>0</v>
      </c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8"/>
    </row>
    <row r="5" spans="1:21" ht="18" hidden="1" customHeight="1">
      <c r="A5" s="933"/>
      <c r="B5" s="939"/>
      <c r="C5" s="935"/>
      <c r="D5" s="936" t="s">
        <v>854</v>
      </c>
      <c r="E5" s="937">
        <f t="shared" si="2"/>
        <v>0</v>
      </c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8"/>
    </row>
    <row r="6" spans="1:21" ht="18" hidden="1" customHeight="1">
      <c r="A6" s="933"/>
      <c r="B6" s="934"/>
      <c r="C6" s="935"/>
      <c r="D6" s="936" t="s">
        <v>855</v>
      </c>
      <c r="E6" s="937">
        <f t="shared" si="2"/>
        <v>0</v>
      </c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8"/>
    </row>
    <row r="7" spans="1:21" ht="18" hidden="1" customHeight="1">
      <c r="A7" s="933"/>
      <c r="B7" s="939"/>
      <c r="C7" s="935"/>
      <c r="D7" s="936" t="s">
        <v>856</v>
      </c>
      <c r="E7" s="937">
        <f t="shared" si="2"/>
        <v>0</v>
      </c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8"/>
    </row>
    <row r="8" spans="1:21" ht="18" hidden="1" customHeight="1">
      <c r="A8" s="933"/>
      <c r="B8" s="934"/>
      <c r="C8" s="935"/>
      <c r="D8" s="936" t="s">
        <v>857</v>
      </c>
      <c r="E8" s="937">
        <f t="shared" si="2"/>
        <v>0</v>
      </c>
      <c r="F8" s="937"/>
      <c r="G8" s="937"/>
      <c r="H8" s="937"/>
      <c r="I8" s="937"/>
      <c r="J8" s="937"/>
      <c r="K8" s="937"/>
      <c r="L8" s="937"/>
      <c r="M8" s="937"/>
      <c r="N8" s="937"/>
      <c r="O8" s="937"/>
      <c r="P8" s="937"/>
      <c r="Q8" s="938"/>
    </row>
    <row r="9" spans="1:21" ht="18" hidden="1" customHeight="1">
      <c r="A9" s="933"/>
      <c r="B9" s="934"/>
      <c r="C9" s="935"/>
      <c r="D9" s="936" t="s">
        <v>858</v>
      </c>
      <c r="E9" s="937">
        <f t="shared" si="2"/>
        <v>0</v>
      </c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8"/>
    </row>
    <row r="10" spans="1:21" ht="18" hidden="1" customHeight="1">
      <c r="A10" s="933"/>
      <c r="B10" s="934"/>
      <c r="C10" s="935"/>
      <c r="D10" s="936" t="s">
        <v>859</v>
      </c>
      <c r="E10" s="937">
        <f t="shared" si="2"/>
        <v>0</v>
      </c>
      <c r="F10" s="937"/>
      <c r="G10" s="937"/>
      <c r="H10" s="937"/>
      <c r="I10" s="937"/>
      <c r="J10" s="937"/>
      <c r="K10" s="937"/>
      <c r="L10" s="937"/>
      <c r="M10" s="937"/>
      <c r="N10" s="937"/>
      <c r="O10" s="937"/>
      <c r="P10" s="937"/>
      <c r="Q10" s="938"/>
    </row>
    <row r="11" spans="1:21" ht="18" hidden="1" customHeight="1">
      <c r="A11" s="933"/>
      <c r="B11" s="934"/>
      <c r="C11" s="935"/>
      <c r="D11" s="936" t="s">
        <v>860</v>
      </c>
      <c r="E11" s="937">
        <f t="shared" si="2"/>
        <v>0</v>
      </c>
      <c r="F11" s="937"/>
      <c r="G11" s="937"/>
      <c r="H11" s="937"/>
      <c r="I11" s="937"/>
      <c r="J11" s="937"/>
      <c r="K11" s="937"/>
      <c r="L11" s="937"/>
      <c r="M11" s="937"/>
      <c r="N11" s="937"/>
      <c r="O11" s="937"/>
      <c r="P11" s="937"/>
      <c r="Q11" s="938"/>
    </row>
    <row r="12" spans="1:21" ht="18" hidden="1" customHeight="1">
      <c r="A12" s="933"/>
      <c r="B12" s="939"/>
      <c r="C12" s="935"/>
      <c r="D12" s="936" t="s">
        <v>861</v>
      </c>
      <c r="E12" s="937">
        <f t="shared" si="2"/>
        <v>0</v>
      </c>
      <c r="F12" s="937"/>
      <c r="G12" s="937"/>
      <c r="H12" s="937"/>
      <c r="I12" s="937"/>
      <c r="J12" s="937"/>
      <c r="K12" s="937"/>
      <c r="L12" s="937"/>
      <c r="M12" s="937"/>
      <c r="N12" s="937"/>
      <c r="O12" s="937"/>
      <c r="P12" s="937"/>
      <c r="Q12" s="938"/>
    </row>
    <row r="13" spans="1:21" ht="18" hidden="1" customHeight="1">
      <c r="A13" s="933"/>
      <c r="B13" s="934"/>
      <c r="C13" s="935"/>
      <c r="D13" s="936" t="s">
        <v>862</v>
      </c>
      <c r="E13" s="937">
        <f t="shared" si="2"/>
        <v>0</v>
      </c>
      <c r="F13" s="937"/>
      <c r="G13" s="937"/>
      <c r="H13" s="937"/>
      <c r="I13" s="937"/>
      <c r="J13" s="937"/>
      <c r="K13" s="937"/>
      <c r="L13" s="937"/>
      <c r="M13" s="937"/>
      <c r="N13" s="937"/>
      <c r="O13" s="937"/>
      <c r="P13" s="937"/>
      <c r="Q13" s="938"/>
    </row>
    <row r="14" spans="1:21" ht="18" hidden="1" customHeight="1">
      <c r="A14" s="933"/>
      <c r="B14" s="934"/>
      <c r="C14" s="935"/>
      <c r="D14" s="936" t="s">
        <v>863</v>
      </c>
      <c r="E14" s="937">
        <f t="shared" si="2"/>
        <v>0</v>
      </c>
      <c r="F14" s="937"/>
      <c r="G14" s="937"/>
      <c r="H14" s="937"/>
      <c r="I14" s="937"/>
      <c r="J14" s="937"/>
      <c r="K14" s="937"/>
      <c r="L14" s="937"/>
      <c r="M14" s="937"/>
      <c r="N14" s="937"/>
      <c r="O14" s="937"/>
      <c r="P14" s="937"/>
      <c r="Q14" s="938"/>
    </row>
    <row r="15" spans="1:21" ht="18" hidden="1" customHeight="1">
      <c r="A15" s="933"/>
      <c r="B15" s="934"/>
      <c r="C15" s="935"/>
      <c r="D15" s="936" t="s">
        <v>864</v>
      </c>
      <c r="E15" s="937">
        <f t="shared" si="2"/>
        <v>0</v>
      </c>
      <c r="F15" s="937"/>
      <c r="G15" s="937"/>
      <c r="H15" s="937"/>
      <c r="I15" s="937"/>
      <c r="J15" s="937"/>
      <c r="K15" s="937"/>
      <c r="L15" s="937"/>
      <c r="M15" s="937"/>
      <c r="N15" s="937"/>
      <c r="O15" s="937"/>
      <c r="P15" s="937"/>
      <c r="Q15" s="938"/>
    </row>
    <row r="16" spans="1:21" ht="18" hidden="1" customHeight="1">
      <c r="A16" s="933"/>
      <c r="B16" s="939"/>
      <c r="C16" s="935"/>
      <c r="D16" s="936" t="s">
        <v>865</v>
      </c>
      <c r="E16" s="937">
        <f t="shared" si="2"/>
        <v>0</v>
      </c>
      <c r="F16" s="937"/>
      <c r="G16" s="937"/>
      <c r="H16" s="937"/>
      <c r="I16" s="937"/>
      <c r="J16" s="937"/>
      <c r="K16" s="937"/>
      <c r="L16" s="937"/>
      <c r="M16" s="937"/>
      <c r="N16" s="937"/>
      <c r="O16" s="937"/>
      <c r="P16" s="937"/>
      <c r="Q16" s="938"/>
    </row>
    <row r="17" spans="1:21" ht="18" hidden="1" customHeight="1">
      <c r="A17" s="933"/>
      <c r="B17" s="934"/>
      <c r="C17" s="935"/>
      <c r="D17" s="936" t="s">
        <v>866</v>
      </c>
      <c r="E17" s="937">
        <f t="shared" si="2"/>
        <v>0</v>
      </c>
      <c r="F17" s="937"/>
      <c r="G17" s="937"/>
      <c r="H17" s="937"/>
      <c r="I17" s="937"/>
      <c r="J17" s="937"/>
      <c r="K17" s="937"/>
      <c r="L17" s="937"/>
      <c r="M17" s="937"/>
      <c r="N17" s="937"/>
      <c r="O17" s="937"/>
      <c r="P17" s="937"/>
      <c r="Q17" s="938"/>
    </row>
    <row r="18" spans="1:21" ht="18.75">
      <c r="A18" s="1384"/>
      <c r="B18" s="1385"/>
      <c r="C18" s="1388" t="s">
        <v>867</v>
      </c>
      <c r="D18" s="1389"/>
      <c r="E18" s="937">
        <f>$Q$18/12</f>
        <v>699707.83333333337</v>
      </c>
      <c r="F18" s="937">
        <f t="shared" ref="F18:P18" si="3">$Q$18/12</f>
        <v>699707.83333333337</v>
      </c>
      <c r="G18" s="937">
        <f t="shared" si="3"/>
        <v>699707.83333333337</v>
      </c>
      <c r="H18" s="937">
        <f t="shared" si="3"/>
        <v>699707.83333333337</v>
      </c>
      <c r="I18" s="937">
        <f t="shared" si="3"/>
        <v>699707.83333333337</v>
      </c>
      <c r="J18" s="937">
        <f t="shared" si="3"/>
        <v>699707.83333333337</v>
      </c>
      <c r="K18" s="937">
        <f t="shared" si="3"/>
        <v>699707.83333333337</v>
      </c>
      <c r="L18" s="937">
        <f t="shared" si="3"/>
        <v>699707.83333333337</v>
      </c>
      <c r="M18" s="937">
        <f t="shared" si="3"/>
        <v>699707.83333333337</v>
      </c>
      <c r="N18" s="937">
        <f t="shared" si="3"/>
        <v>699707.83333333337</v>
      </c>
      <c r="O18" s="937">
        <f t="shared" si="3"/>
        <v>699707.83333333337</v>
      </c>
      <c r="P18" s="937">
        <f t="shared" si="3"/>
        <v>699707.83333333337</v>
      </c>
      <c r="Q18" s="938">
        <v>8396494</v>
      </c>
      <c r="U18">
        <v>8501247.8399999999</v>
      </c>
    </row>
    <row r="19" spans="1:21" ht="18" hidden="1" customHeight="1">
      <c r="A19" s="933"/>
      <c r="B19" s="934"/>
      <c r="C19" s="935"/>
      <c r="D19" s="936" t="s">
        <v>868</v>
      </c>
      <c r="E19" s="937">
        <f t="shared" si="2"/>
        <v>0</v>
      </c>
      <c r="F19" s="937"/>
      <c r="G19" s="937"/>
      <c r="H19" s="937"/>
      <c r="I19" s="937"/>
      <c r="J19" s="937"/>
      <c r="K19" s="937"/>
      <c r="L19" s="937"/>
      <c r="M19" s="937"/>
      <c r="N19" s="937"/>
      <c r="O19" s="937"/>
      <c r="P19" s="937"/>
      <c r="Q19" s="938"/>
    </row>
    <row r="20" spans="1:21" ht="18" hidden="1" customHeight="1">
      <c r="A20" s="933"/>
      <c r="B20" s="934"/>
      <c r="C20" s="935"/>
      <c r="D20" s="936" t="s">
        <v>869</v>
      </c>
      <c r="E20" s="937">
        <f t="shared" si="2"/>
        <v>0</v>
      </c>
      <c r="F20" s="937"/>
      <c r="G20" s="937"/>
      <c r="H20" s="937"/>
      <c r="I20" s="937"/>
      <c r="J20" s="937"/>
      <c r="K20" s="937"/>
      <c r="L20" s="937"/>
      <c r="M20" s="937"/>
      <c r="N20" s="937"/>
      <c r="O20" s="937"/>
      <c r="P20" s="937"/>
      <c r="Q20" s="938"/>
    </row>
    <row r="21" spans="1:21" ht="18" hidden="1" customHeight="1">
      <c r="A21" s="933"/>
      <c r="B21" s="934"/>
      <c r="C21" s="935"/>
      <c r="D21" s="936" t="s">
        <v>870</v>
      </c>
      <c r="E21" s="937">
        <f t="shared" si="2"/>
        <v>0</v>
      </c>
      <c r="F21" s="937"/>
      <c r="G21" s="937"/>
      <c r="H21" s="937"/>
      <c r="I21" s="937"/>
      <c r="J21" s="937"/>
      <c r="K21" s="937"/>
      <c r="L21" s="937"/>
      <c r="M21" s="937"/>
      <c r="N21" s="937"/>
      <c r="O21" s="937"/>
      <c r="P21" s="937"/>
      <c r="Q21" s="938"/>
    </row>
    <row r="22" spans="1:21" ht="18" hidden="1" customHeight="1">
      <c r="A22" s="933"/>
      <c r="B22" s="934"/>
      <c r="C22" s="935"/>
      <c r="D22" s="936" t="s">
        <v>871</v>
      </c>
      <c r="E22" s="937">
        <f t="shared" si="2"/>
        <v>0</v>
      </c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8"/>
    </row>
    <row r="23" spans="1:21" ht="18" hidden="1" customHeight="1">
      <c r="A23" s="933"/>
      <c r="B23" s="934"/>
      <c r="C23" s="935"/>
      <c r="D23" s="936" t="s">
        <v>858</v>
      </c>
      <c r="E23" s="937">
        <f t="shared" si="2"/>
        <v>0</v>
      </c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8"/>
    </row>
    <row r="24" spans="1:21" ht="18" hidden="1" customHeight="1">
      <c r="A24" s="933"/>
      <c r="B24" s="934"/>
      <c r="C24" s="935"/>
      <c r="D24" s="936" t="s">
        <v>872</v>
      </c>
      <c r="E24" s="937">
        <f t="shared" si="2"/>
        <v>0</v>
      </c>
      <c r="F24" s="937"/>
      <c r="G24" s="937"/>
      <c r="H24" s="937"/>
      <c r="I24" s="937"/>
      <c r="J24" s="937"/>
      <c r="K24" s="937"/>
      <c r="L24" s="937"/>
      <c r="M24" s="937"/>
      <c r="N24" s="937"/>
      <c r="O24" s="937"/>
      <c r="P24" s="937"/>
      <c r="Q24" s="938"/>
    </row>
    <row r="25" spans="1:21" ht="18.75">
      <c r="A25" s="1384"/>
      <c r="B25" s="1385"/>
      <c r="C25" s="1388" t="s">
        <v>873</v>
      </c>
      <c r="D25" s="1389"/>
      <c r="E25" s="937">
        <f>$Q$25/12</f>
        <v>545550.41666666663</v>
      </c>
      <c r="F25" s="937">
        <f t="shared" ref="F25:P25" si="4">$Q$25/12</f>
        <v>545550.41666666663</v>
      </c>
      <c r="G25" s="937">
        <f t="shared" si="4"/>
        <v>545550.41666666663</v>
      </c>
      <c r="H25" s="937">
        <f t="shared" si="4"/>
        <v>545550.41666666663</v>
      </c>
      <c r="I25" s="937">
        <f t="shared" si="4"/>
        <v>545550.41666666663</v>
      </c>
      <c r="J25" s="937">
        <f t="shared" si="4"/>
        <v>545550.41666666663</v>
      </c>
      <c r="K25" s="937">
        <f t="shared" si="4"/>
        <v>545550.41666666663</v>
      </c>
      <c r="L25" s="937">
        <f t="shared" si="4"/>
        <v>545550.41666666663</v>
      </c>
      <c r="M25" s="937">
        <f t="shared" si="4"/>
        <v>545550.41666666663</v>
      </c>
      <c r="N25" s="937">
        <f t="shared" si="4"/>
        <v>545550.41666666663</v>
      </c>
      <c r="O25" s="937">
        <f t="shared" si="4"/>
        <v>545550.41666666663</v>
      </c>
      <c r="P25" s="937">
        <f t="shared" si="4"/>
        <v>545550.41666666663</v>
      </c>
      <c r="Q25" s="938">
        <v>6546605</v>
      </c>
      <c r="U25">
        <v>6545339.8399999999</v>
      </c>
    </row>
    <row r="26" spans="1:21" ht="18" hidden="1" customHeight="1">
      <c r="A26" s="933"/>
      <c r="B26" s="934"/>
      <c r="C26" s="935"/>
      <c r="D26" s="936" t="s">
        <v>874</v>
      </c>
      <c r="E26" s="937">
        <f t="shared" si="2"/>
        <v>0</v>
      </c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8"/>
    </row>
    <row r="27" spans="1:21" ht="18" hidden="1" customHeight="1">
      <c r="A27" s="933"/>
      <c r="B27" s="934"/>
      <c r="C27" s="935"/>
      <c r="D27" s="936" t="s">
        <v>875</v>
      </c>
      <c r="E27" s="937">
        <f t="shared" si="2"/>
        <v>0</v>
      </c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8"/>
    </row>
    <row r="28" spans="1:21" ht="18" hidden="1" customHeight="1">
      <c r="A28" s="933"/>
      <c r="B28" s="934"/>
      <c r="C28" s="935"/>
      <c r="D28" s="936" t="s">
        <v>876</v>
      </c>
      <c r="E28" s="937">
        <f t="shared" si="2"/>
        <v>0</v>
      </c>
      <c r="F28" s="937"/>
      <c r="G28" s="937"/>
      <c r="H28" s="937"/>
      <c r="I28" s="937"/>
      <c r="J28" s="937"/>
      <c r="K28" s="937"/>
      <c r="L28" s="937"/>
      <c r="M28" s="937"/>
      <c r="N28" s="937"/>
      <c r="O28" s="937"/>
      <c r="P28" s="937"/>
      <c r="Q28" s="938"/>
    </row>
    <row r="29" spans="1:21" ht="18" hidden="1" customHeight="1">
      <c r="A29" s="933"/>
      <c r="B29" s="934"/>
      <c r="C29" s="935"/>
      <c r="D29" s="936" t="s">
        <v>858</v>
      </c>
      <c r="E29" s="937">
        <f t="shared" si="2"/>
        <v>0</v>
      </c>
      <c r="F29" s="937"/>
      <c r="G29" s="937"/>
      <c r="H29" s="937"/>
      <c r="I29" s="937"/>
      <c r="J29" s="937"/>
      <c r="K29" s="937"/>
      <c r="L29" s="937"/>
      <c r="M29" s="937"/>
      <c r="N29" s="937"/>
      <c r="O29" s="937"/>
      <c r="P29" s="937"/>
      <c r="Q29" s="938"/>
    </row>
    <row r="30" spans="1:21" ht="18" hidden="1" customHeight="1">
      <c r="A30" s="933"/>
      <c r="B30" s="939"/>
      <c r="C30" s="935"/>
      <c r="D30" s="936" t="s">
        <v>877</v>
      </c>
      <c r="E30" s="937">
        <f t="shared" si="2"/>
        <v>0</v>
      </c>
      <c r="F30" s="937"/>
      <c r="G30" s="937"/>
      <c r="H30" s="937"/>
      <c r="I30" s="937"/>
      <c r="J30" s="937"/>
      <c r="K30" s="937"/>
      <c r="L30" s="937"/>
      <c r="M30" s="937"/>
      <c r="N30" s="937"/>
      <c r="O30" s="937"/>
      <c r="P30" s="937"/>
      <c r="Q30" s="938"/>
    </row>
    <row r="31" spans="1:21" ht="18" hidden="1" customHeight="1">
      <c r="A31" s="933"/>
      <c r="B31" s="934"/>
      <c r="C31" s="935"/>
      <c r="D31" s="936" t="s">
        <v>878</v>
      </c>
      <c r="E31" s="937">
        <f t="shared" si="2"/>
        <v>0</v>
      </c>
      <c r="F31" s="937"/>
      <c r="G31" s="937"/>
      <c r="H31" s="937"/>
      <c r="I31" s="937"/>
      <c r="J31" s="937"/>
      <c r="K31" s="937"/>
      <c r="L31" s="937"/>
      <c r="M31" s="937"/>
      <c r="N31" s="937"/>
      <c r="O31" s="937"/>
      <c r="P31" s="937"/>
      <c r="Q31" s="938"/>
    </row>
    <row r="32" spans="1:21" ht="18.75">
      <c r="A32" s="1384"/>
      <c r="B32" s="1385"/>
      <c r="C32" s="1388" t="s">
        <v>879</v>
      </c>
      <c r="D32" s="1389"/>
      <c r="E32" s="937">
        <f>$Q$32/12</f>
        <v>582677.25</v>
      </c>
      <c r="F32" s="937">
        <f t="shared" ref="F32:P32" si="5">$Q$32/12</f>
        <v>582677.25</v>
      </c>
      <c r="G32" s="937">
        <f t="shared" si="5"/>
        <v>582677.25</v>
      </c>
      <c r="H32" s="937">
        <f t="shared" si="5"/>
        <v>582677.25</v>
      </c>
      <c r="I32" s="937">
        <f t="shared" si="5"/>
        <v>582677.25</v>
      </c>
      <c r="J32" s="937">
        <f t="shared" si="5"/>
        <v>582677.25</v>
      </c>
      <c r="K32" s="937">
        <f t="shared" si="5"/>
        <v>582677.25</v>
      </c>
      <c r="L32" s="937">
        <f t="shared" si="5"/>
        <v>582677.25</v>
      </c>
      <c r="M32" s="937">
        <f t="shared" si="5"/>
        <v>582677.25</v>
      </c>
      <c r="N32" s="937">
        <f t="shared" si="5"/>
        <v>582677.25</v>
      </c>
      <c r="O32" s="937">
        <f t="shared" si="5"/>
        <v>582677.25</v>
      </c>
      <c r="P32" s="937">
        <f t="shared" si="5"/>
        <v>582677.25</v>
      </c>
      <c r="Q32" s="938">
        <v>6992127</v>
      </c>
      <c r="U32">
        <v>6991042.7199999997</v>
      </c>
    </row>
    <row r="33" spans="1:21" ht="18" hidden="1" customHeight="1">
      <c r="A33" s="933"/>
      <c r="B33" s="939"/>
      <c r="C33" s="935"/>
      <c r="D33" s="936" t="s">
        <v>880</v>
      </c>
      <c r="E33" s="937">
        <f t="shared" si="2"/>
        <v>0</v>
      </c>
      <c r="F33" s="937"/>
      <c r="G33" s="937"/>
      <c r="H33" s="937"/>
      <c r="I33" s="937"/>
      <c r="J33" s="937"/>
      <c r="K33" s="937"/>
      <c r="L33" s="937"/>
      <c r="M33" s="937"/>
      <c r="N33" s="937"/>
      <c r="O33" s="937"/>
      <c r="P33" s="937"/>
      <c r="Q33" s="938"/>
    </row>
    <row r="34" spans="1:21" ht="18" hidden="1" customHeight="1">
      <c r="A34" s="933"/>
      <c r="B34" s="934"/>
      <c r="C34" s="935"/>
      <c r="D34" s="936" t="s">
        <v>881</v>
      </c>
      <c r="E34" s="937">
        <f t="shared" si="2"/>
        <v>0</v>
      </c>
      <c r="F34" s="937"/>
      <c r="G34" s="937"/>
      <c r="H34" s="937"/>
      <c r="I34" s="937"/>
      <c r="J34" s="937"/>
      <c r="K34" s="937"/>
      <c r="L34" s="937"/>
      <c r="M34" s="937"/>
      <c r="N34" s="937"/>
      <c r="O34" s="937"/>
      <c r="P34" s="937"/>
      <c r="Q34" s="938"/>
    </row>
    <row r="35" spans="1:21" ht="18" hidden="1" customHeight="1">
      <c r="A35" s="933"/>
      <c r="B35" s="939"/>
      <c r="C35" s="935"/>
      <c r="D35" s="936" t="s">
        <v>882</v>
      </c>
      <c r="E35" s="937">
        <f t="shared" si="2"/>
        <v>0</v>
      </c>
      <c r="F35" s="937"/>
      <c r="G35" s="937"/>
      <c r="H35" s="937"/>
      <c r="I35" s="937"/>
      <c r="J35" s="937"/>
      <c r="K35" s="937"/>
      <c r="L35" s="937"/>
      <c r="M35" s="937"/>
      <c r="N35" s="937"/>
      <c r="O35" s="937"/>
      <c r="P35" s="937"/>
      <c r="Q35" s="938"/>
    </row>
    <row r="36" spans="1:21" ht="18" hidden="1" customHeight="1">
      <c r="A36" s="933"/>
      <c r="B36" s="939"/>
      <c r="C36" s="935"/>
      <c r="D36" s="936" t="s">
        <v>883</v>
      </c>
      <c r="E36" s="937">
        <f t="shared" si="2"/>
        <v>0</v>
      </c>
      <c r="F36" s="937"/>
      <c r="G36" s="937"/>
      <c r="H36" s="937"/>
      <c r="I36" s="937"/>
      <c r="J36" s="937"/>
      <c r="K36" s="937"/>
      <c r="L36" s="937"/>
      <c r="M36" s="937"/>
      <c r="N36" s="937"/>
      <c r="O36" s="937"/>
      <c r="P36" s="937"/>
      <c r="Q36" s="938"/>
    </row>
    <row r="37" spans="1:21" ht="18.75">
      <c r="A37" s="1384"/>
      <c r="B37" s="1385"/>
      <c r="C37" s="1388" t="s">
        <v>884</v>
      </c>
      <c r="D37" s="1389"/>
      <c r="E37" s="937">
        <f>$Q$37/12</f>
        <v>913918.91666666663</v>
      </c>
      <c r="F37" s="937">
        <f t="shared" ref="F37:P37" si="6">$Q$37/12</f>
        <v>913918.91666666663</v>
      </c>
      <c r="G37" s="937">
        <f t="shared" si="6"/>
        <v>913918.91666666663</v>
      </c>
      <c r="H37" s="937">
        <f t="shared" si="6"/>
        <v>913918.91666666663</v>
      </c>
      <c r="I37" s="937">
        <f t="shared" si="6"/>
        <v>913918.91666666663</v>
      </c>
      <c r="J37" s="937">
        <f t="shared" si="6"/>
        <v>913918.91666666663</v>
      </c>
      <c r="K37" s="937">
        <f t="shared" si="6"/>
        <v>913918.91666666663</v>
      </c>
      <c r="L37" s="937">
        <f t="shared" si="6"/>
        <v>913918.91666666663</v>
      </c>
      <c r="M37" s="937">
        <f t="shared" si="6"/>
        <v>913918.91666666663</v>
      </c>
      <c r="N37" s="937">
        <f t="shared" si="6"/>
        <v>913918.91666666663</v>
      </c>
      <c r="O37" s="937">
        <f t="shared" si="6"/>
        <v>913918.91666666663</v>
      </c>
      <c r="P37" s="937">
        <f t="shared" si="6"/>
        <v>913918.91666666663</v>
      </c>
      <c r="Q37" s="938">
        <v>10967027</v>
      </c>
      <c r="U37">
        <v>10965942.719999999</v>
      </c>
    </row>
    <row r="38" spans="1:21" ht="18" hidden="1" customHeight="1">
      <c r="A38" s="933"/>
      <c r="B38" s="934"/>
      <c r="C38" s="935"/>
      <c r="D38" s="936" t="s">
        <v>885</v>
      </c>
      <c r="E38" s="937">
        <f t="shared" si="2"/>
        <v>0</v>
      </c>
      <c r="F38" s="937"/>
      <c r="G38" s="937"/>
      <c r="H38" s="937"/>
      <c r="I38" s="937"/>
      <c r="J38" s="937"/>
      <c r="K38" s="937"/>
      <c r="L38" s="937"/>
      <c r="M38" s="937"/>
      <c r="N38" s="937"/>
      <c r="O38" s="937"/>
      <c r="P38" s="937"/>
      <c r="Q38" s="938"/>
    </row>
    <row r="39" spans="1:21" ht="18" hidden="1" customHeight="1">
      <c r="A39" s="933"/>
      <c r="B39" s="934"/>
      <c r="C39" s="935"/>
      <c r="D39" s="936" t="s">
        <v>886</v>
      </c>
      <c r="E39" s="937">
        <f t="shared" si="2"/>
        <v>0</v>
      </c>
      <c r="F39" s="937"/>
      <c r="G39" s="937"/>
      <c r="H39" s="937"/>
      <c r="I39" s="937"/>
      <c r="J39" s="937"/>
      <c r="K39" s="937"/>
      <c r="L39" s="937"/>
      <c r="M39" s="937"/>
      <c r="N39" s="937"/>
      <c r="O39" s="937"/>
      <c r="P39" s="937"/>
      <c r="Q39" s="938"/>
    </row>
    <row r="40" spans="1:21" ht="18" hidden="1" customHeight="1">
      <c r="A40" s="933"/>
      <c r="B40" s="934"/>
      <c r="C40" s="935"/>
      <c r="D40" s="936" t="s">
        <v>887</v>
      </c>
      <c r="E40" s="937">
        <f t="shared" si="2"/>
        <v>0</v>
      </c>
      <c r="F40" s="937"/>
      <c r="G40" s="937"/>
      <c r="H40" s="937"/>
      <c r="I40" s="937"/>
      <c r="J40" s="937"/>
      <c r="K40" s="937"/>
      <c r="L40" s="937"/>
      <c r="M40" s="937"/>
      <c r="N40" s="937"/>
      <c r="O40" s="937"/>
      <c r="P40" s="937"/>
      <c r="Q40" s="938"/>
    </row>
    <row r="41" spans="1:21" ht="18" hidden="1" customHeight="1">
      <c r="A41" s="933"/>
      <c r="B41" s="939"/>
      <c r="C41" s="935"/>
      <c r="D41" s="936" t="s">
        <v>883</v>
      </c>
      <c r="E41" s="937">
        <f t="shared" si="2"/>
        <v>0</v>
      </c>
      <c r="F41" s="937"/>
      <c r="G41" s="937"/>
      <c r="H41" s="937"/>
      <c r="I41" s="937"/>
      <c r="J41" s="937"/>
      <c r="K41" s="937"/>
      <c r="L41" s="937"/>
      <c r="M41" s="937"/>
      <c r="N41" s="937"/>
      <c r="O41" s="937"/>
      <c r="P41" s="937"/>
      <c r="Q41" s="938"/>
    </row>
    <row r="42" spans="1:21" ht="18" hidden="1" customHeight="1">
      <c r="A42" s="933"/>
      <c r="B42" s="939"/>
      <c r="C42" s="935"/>
      <c r="D42" s="936" t="s">
        <v>888</v>
      </c>
      <c r="E42" s="937">
        <f t="shared" si="2"/>
        <v>0</v>
      </c>
      <c r="F42" s="937"/>
      <c r="G42" s="937"/>
      <c r="H42" s="937"/>
      <c r="I42" s="937"/>
      <c r="J42" s="937"/>
      <c r="K42" s="937"/>
      <c r="L42" s="937"/>
      <c r="M42" s="937"/>
      <c r="N42" s="937"/>
      <c r="O42" s="937"/>
      <c r="P42" s="937"/>
      <c r="Q42" s="938"/>
    </row>
    <row r="43" spans="1:21" ht="18.75">
      <c r="A43" s="1384"/>
      <c r="B43" s="1385"/>
      <c r="C43" s="1388" t="s">
        <v>889</v>
      </c>
      <c r="D43" s="1389"/>
      <c r="E43" s="937">
        <f>$Q$43/12</f>
        <v>1342927</v>
      </c>
      <c r="F43" s="937">
        <f t="shared" ref="F43:P43" si="7">$Q$43/12</f>
        <v>1342927</v>
      </c>
      <c r="G43" s="937">
        <f t="shared" si="7"/>
        <v>1342927</v>
      </c>
      <c r="H43" s="937">
        <f t="shared" si="7"/>
        <v>1342927</v>
      </c>
      <c r="I43" s="937">
        <f t="shared" si="7"/>
        <v>1342927</v>
      </c>
      <c r="J43" s="937">
        <f t="shared" si="7"/>
        <v>1342927</v>
      </c>
      <c r="K43" s="937">
        <f t="shared" si="7"/>
        <v>1342927</v>
      </c>
      <c r="L43" s="937">
        <f t="shared" si="7"/>
        <v>1342927</v>
      </c>
      <c r="M43" s="937">
        <f t="shared" si="7"/>
        <v>1342927</v>
      </c>
      <c r="N43" s="937">
        <f t="shared" si="7"/>
        <v>1342927</v>
      </c>
      <c r="O43" s="937">
        <f t="shared" si="7"/>
        <v>1342927</v>
      </c>
      <c r="P43" s="937">
        <f t="shared" si="7"/>
        <v>1342927</v>
      </c>
      <c r="Q43" s="938">
        <v>16115124</v>
      </c>
    </row>
    <row r="44" spans="1:21" ht="18" hidden="1" customHeight="1">
      <c r="A44" s="933"/>
      <c r="B44" s="934"/>
      <c r="C44" s="935"/>
      <c r="D44" s="936" t="s">
        <v>890</v>
      </c>
      <c r="E44" s="937">
        <f t="shared" si="2"/>
        <v>0</v>
      </c>
      <c r="F44" s="937">
        <f t="shared" ref="F44:F55" si="8">R44/12</f>
        <v>0</v>
      </c>
      <c r="G44" s="937">
        <f t="shared" ref="G44:G55" si="9">S44/12</f>
        <v>0</v>
      </c>
      <c r="H44" s="937">
        <f t="shared" ref="H44:H55" si="10">T44/12</f>
        <v>0</v>
      </c>
      <c r="I44" s="937">
        <f t="shared" ref="I44:I55" si="11">U44/12</f>
        <v>0</v>
      </c>
      <c r="J44" s="937">
        <f t="shared" ref="J44:J55" si="12">V44/12</f>
        <v>0</v>
      </c>
      <c r="K44" s="937">
        <f t="shared" ref="K44:K55" si="13">W44/12</f>
        <v>0</v>
      </c>
      <c r="L44" s="937">
        <f t="shared" ref="L44:L55" si="14">X44/12</f>
        <v>0</v>
      </c>
      <c r="M44" s="937">
        <f t="shared" ref="M44:M55" si="15">Y44/12</f>
        <v>0</v>
      </c>
      <c r="N44" s="937">
        <f t="shared" ref="N44:N55" si="16">Z44/12</f>
        <v>0</v>
      </c>
      <c r="O44" s="937">
        <f t="shared" ref="O44:O55" si="17">AA44/12</f>
        <v>0</v>
      </c>
      <c r="P44" s="937">
        <f t="shared" ref="P44:P55" si="18">AB44/12</f>
        <v>0</v>
      </c>
      <c r="Q44" s="938"/>
    </row>
    <row r="45" spans="1:21" ht="18" hidden="1" customHeight="1">
      <c r="A45" s="933"/>
      <c r="B45" s="939"/>
      <c r="C45" s="935"/>
      <c r="D45" s="936" t="s">
        <v>891</v>
      </c>
      <c r="E45" s="937">
        <f t="shared" si="2"/>
        <v>0</v>
      </c>
      <c r="F45" s="937">
        <f t="shared" si="8"/>
        <v>0</v>
      </c>
      <c r="G45" s="937">
        <f t="shared" si="9"/>
        <v>0</v>
      </c>
      <c r="H45" s="937">
        <f t="shared" si="10"/>
        <v>0</v>
      </c>
      <c r="I45" s="937">
        <f t="shared" si="11"/>
        <v>0</v>
      </c>
      <c r="J45" s="937">
        <f t="shared" si="12"/>
        <v>0</v>
      </c>
      <c r="K45" s="937">
        <f t="shared" si="13"/>
        <v>0</v>
      </c>
      <c r="L45" s="937">
        <f t="shared" si="14"/>
        <v>0</v>
      </c>
      <c r="M45" s="937">
        <f t="shared" si="15"/>
        <v>0</v>
      </c>
      <c r="N45" s="937">
        <f t="shared" si="16"/>
        <v>0</v>
      </c>
      <c r="O45" s="937">
        <f t="shared" si="17"/>
        <v>0</v>
      </c>
      <c r="P45" s="937">
        <f t="shared" si="18"/>
        <v>0</v>
      </c>
      <c r="Q45" s="938"/>
    </row>
    <row r="46" spans="1:21" ht="18" hidden="1" customHeight="1">
      <c r="A46" s="933"/>
      <c r="B46" s="934"/>
      <c r="C46" s="935"/>
      <c r="D46" s="936" t="s">
        <v>892</v>
      </c>
      <c r="E46" s="937">
        <f t="shared" si="2"/>
        <v>0</v>
      </c>
      <c r="F46" s="937">
        <f t="shared" si="8"/>
        <v>0</v>
      </c>
      <c r="G46" s="937">
        <f t="shared" si="9"/>
        <v>0</v>
      </c>
      <c r="H46" s="937">
        <f t="shared" si="10"/>
        <v>0</v>
      </c>
      <c r="I46" s="937">
        <f t="shared" si="11"/>
        <v>0</v>
      </c>
      <c r="J46" s="937">
        <f t="shared" si="12"/>
        <v>0</v>
      </c>
      <c r="K46" s="937">
        <f t="shared" si="13"/>
        <v>0</v>
      </c>
      <c r="L46" s="937">
        <f t="shared" si="14"/>
        <v>0</v>
      </c>
      <c r="M46" s="937">
        <f t="shared" si="15"/>
        <v>0</v>
      </c>
      <c r="N46" s="937">
        <f t="shared" si="16"/>
        <v>0</v>
      </c>
      <c r="O46" s="937">
        <f t="shared" si="17"/>
        <v>0</v>
      </c>
      <c r="P46" s="937">
        <f t="shared" si="18"/>
        <v>0</v>
      </c>
      <c r="Q46" s="938"/>
    </row>
    <row r="47" spans="1:21" ht="18" hidden="1" customHeight="1">
      <c r="A47" s="933"/>
      <c r="B47" s="939"/>
      <c r="C47" s="935"/>
      <c r="D47" s="936" t="s">
        <v>893</v>
      </c>
      <c r="E47" s="937">
        <f t="shared" si="2"/>
        <v>0</v>
      </c>
      <c r="F47" s="937">
        <f t="shared" si="8"/>
        <v>0</v>
      </c>
      <c r="G47" s="937">
        <f t="shared" si="9"/>
        <v>0</v>
      </c>
      <c r="H47" s="937">
        <f t="shared" si="10"/>
        <v>0</v>
      </c>
      <c r="I47" s="937">
        <f t="shared" si="11"/>
        <v>0</v>
      </c>
      <c r="J47" s="937">
        <f t="shared" si="12"/>
        <v>0</v>
      </c>
      <c r="K47" s="937">
        <f t="shared" si="13"/>
        <v>0</v>
      </c>
      <c r="L47" s="937">
        <f t="shared" si="14"/>
        <v>0</v>
      </c>
      <c r="M47" s="937">
        <f t="shared" si="15"/>
        <v>0</v>
      </c>
      <c r="N47" s="937">
        <f t="shared" si="16"/>
        <v>0</v>
      </c>
      <c r="O47" s="937">
        <f t="shared" si="17"/>
        <v>0</v>
      </c>
      <c r="P47" s="937">
        <f t="shared" si="18"/>
        <v>0</v>
      </c>
      <c r="Q47" s="938"/>
    </row>
    <row r="48" spans="1:21" ht="18" hidden="1" customHeight="1">
      <c r="A48" s="933"/>
      <c r="B48" s="934"/>
      <c r="C48" s="935"/>
      <c r="D48" s="936" t="s">
        <v>894</v>
      </c>
      <c r="E48" s="937">
        <f t="shared" si="2"/>
        <v>0</v>
      </c>
      <c r="F48" s="937">
        <f t="shared" si="8"/>
        <v>0</v>
      </c>
      <c r="G48" s="937">
        <f t="shared" si="9"/>
        <v>0</v>
      </c>
      <c r="H48" s="937">
        <f t="shared" si="10"/>
        <v>0</v>
      </c>
      <c r="I48" s="937">
        <f t="shared" si="11"/>
        <v>0</v>
      </c>
      <c r="J48" s="937">
        <f t="shared" si="12"/>
        <v>0</v>
      </c>
      <c r="K48" s="937">
        <f t="shared" si="13"/>
        <v>0</v>
      </c>
      <c r="L48" s="937">
        <f t="shared" si="14"/>
        <v>0</v>
      </c>
      <c r="M48" s="937">
        <f t="shared" si="15"/>
        <v>0</v>
      </c>
      <c r="N48" s="937">
        <f t="shared" si="16"/>
        <v>0</v>
      </c>
      <c r="O48" s="937">
        <f t="shared" si="17"/>
        <v>0</v>
      </c>
      <c r="P48" s="937">
        <f t="shared" si="18"/>
        <v>0</v>
      </c>
      <c r="Q48" s="938"/>
    </row>
    <row r="49" spans="1:18" ht="18" hidden="1" customHeight="1">
      <c r="A49" s="933"/>
      <c r="B49" s="939"/>
      <c r="C49" s="935"/>
      <c r="D49" s="936" t="s">
        <v>895</v>
      </c>
      <c r="E49" s="937">
        <f t="shared" si="2"/>
        <v>0</v>
      </c>
      <c r="F49" s="937">
        <f t="shared" si="8"/>
        <v>0</v>
      </c>
      <c r="G49" s="937">
        <f t="shared" si="9"/>
        <v>0</v>
      </c>
      <c r="H49" s="937">
        <f t="shared" si="10"/>
        <v>0</v>
      </c>
      <c r="I49" s="937">
        <f t="shared" si="11"/>
        <v>0</v>
      </c>
      <c r="J49" s="937">
        <f t="shared" si="12"/>
        <v>0</v>
      </c>
      <c r="K49" s="937">
        <f t="shared" si="13"/>
        <v>0</v>
      </c>
      <c r="L49" s="937">
        <f t="shared" si="14"/>
        <v>0</v>
      </c>
      <c r="M49" s="937">
        <f t="shared" si="15"/>
        <v>0</v>
      </c>
      <c r="N49" s="937">
        <f t="shared" si="16"/>
        <v>0</v>
      </c>
      <c r="O49" s="937">
        <f t="shared" si="17"/>
        <v>0</v>
      </c>
      <c r="P49" s="937">
        <f t="shared" si="18"/>
        <v>0</v>
      </c>
      <c r="Q49" s="938"/>
    </row>
    <row r="50" spans="1:18" ht="18" hidden="1" customHeight="1">
      <c r="A50" s="933"/>
      <c r="B50" s="934"/>
      <c r="C50" s="935"/>
      <c r="D50" s="936" t="s">
        <v>858</v>
      </c>
      <c r="E50" s="937">
        <f t="shared" si="2"/>
        <v>0</v>
      </c>
      <c r="F50" s="937">
        <f t="shared" si="8"/>
        <v>0</v>
      </c>
      <c r="G50" s="937">
        <f t="shared" si="9"/>
        <v>0</v>
      </c>
      <c r="H50" s="937">
        <f t="shared" si="10"/>
        <v>0</v>
      </c>
      <c r="I50" s="937">
        <f t="shared" si="11"/>
        <v>0</v>
      </c>
      <c r="J50" s="937">
        <f t="shared" si="12"/>
        <v>0</v>
      </c>
      <c r="K50" s="937">
        <f t="shared" si="13"/>
        <v>0</v>
      </c>
      <c r="L50" s="937">
        <f t="shared" si="14"/>
        <v>0</v>
      </c>
      <c r="M50" s="937">
        <f t="shared" si="15"/>
        <v>0</v>
      </c>
      <c r="N50" s="937">
        <f t="shared" si="16"/>
        <v>0</v>
      </c>
      <c r="O50" s="937">
        <f t="shared" si="17"/>
        <v>0</v>
      </c>
      <c r="P50" s="937">
        <f t="shared" si="18"/>
        <v>0</v>
      </c>
      <c r="Q50" s="938"/>
    </row>
    <row r="51" spans="1:18" ht="18" hidden="1" customHeight="1">
      <c r="A51" s="933"/>
      <c r="B51" s="934"/>
      <c r="C51" s="935"/>
      <c r="D51" s="936" t="s">
        <v>896</v>
      </c>
      <c r="E51" s="937">
        <f t="shared" si="2"/>
        <v>0</v>
      </c>
      <c r="F51" s="937">
        <f t="shared" si="8"/>
        <v>0</v>
      </c>
      <c r="G51" s="937">
        <f t="shared" si="9"/>
        <v>0</v>
      </c>
      <c r="H51" s="937">
        <f t="shared" si="10"/>
        <v>0</v>
      </c>
      <c r="I51" s="937">
        <f t="shared" si="11"/>
        <v>0</v>
      </c>
      <c r="J51" s="937">
        <f t="shared" si="12"/>
        <v>0</v>
      </c>
      <c r="K51" s="937">
        <f t="shared" si="13"/>
        <v>0</v>
      </c>
      <c r="L51" s="937">
        <f t="shared" si="14"/>
        <v>0</v>
      </c>
      <c r="M51" s="937">
        <f t="shared" si="15"/>
        <v>0</v>
      </c>
      <c r="N51" s="937">
        <f t="shared" si="16"/>
        <v>0</v>
      </c>
      <c r="O51" s="937">
        <f t="shared" si="17"/>
        <v>0</v>
      </c>
      <c r="P51" s="937">
        <f t="shared" si="18"/>
        <v>0</v>
      </c>
      <c r="Q51" s="938"/>
    </row>
    <row r="52" spans="1:18" ht="18" hidden="1" customHeight="1">
      <c r="A52" s="933"/>
      <c r="B52" s="934"/>
      <c r="C52" s="935"/>
      <c r="D52" s="936" t="s">
        <v>897</v>
      </c>
      <c r="E52" s="937">
        <f t="shared" si="2"/>
        <v>0</v>
      </c>
      <c r="F52" s="937">
        <f t="shared" si="8"/>
        <v>0</v>
      </c>
      <c r="G52" s="937">
        <f t="shared" si="9"/>
        <v>0</v>
      </c>
      <c r="H52" s="937">
        <f t="shared" si="10"/>
        <v>0</v>
      </c>
      <c r="I52" s="937">
        <f t="shared" si="11"/>
        <v>0</v>
      </c>
      <c r="J52" s="937">
        <f t="shared" si="12"/>
        <v>0</v>
      </c>
      <c r="K52" s="937">
        <f t="shared" si="13"/>
        <v>0</v>
      </c>
      <c r="L52" s="937">
        <f t="shared" si="14"/>
        <v>0</v>
      </c>
      <c r="M52" s="937">
        <f t="shared" si="15"/>
        <v>0</v>
      </c>
      <c r="N52" s="937">
        <f t="shared" si="16"/>
        <v>0</v>
      </c>
      <c r="O52" s="937">
        <f t="shared" si="17"/>
        <v>0</v>
      </c>
      <c r="P52" s="937">
        <f t="shared" si="18"/>
        <v>0</v>
      </c>
      <c r="Q52" s="938"/>
    </row>
    <row r="53" spans="1:18" ht="18" hidden="1" customHeight="1">
      <c r="A53" s="933"/>
      <c r="B53" s="934"/>
      <c r="C53" s="935"/>
      <c r="D53" s="936" t="s">
        <v>898</v>
      </c>
      <c r="E53" s="937">
        <f t="shared" si="2"/>
        <v>0</v>
      </c>
      <c r="F53" s="937">
        <f t="shared" si="8"/>
        <v>0</v>
      </c>
      <c r="G53" s="937">
        <f t="shared" si="9"/>
        <v>0</v>
      </c>
      <c r="H53" s="937">
        <f t="shared" si="10"/>
        <v>0</v>
      </c>
      <c r="I53" s="937">
        <f t="shared" si="11"/>
        <v>0</v>
      </c>
      <c r="J53" s="937">
        <f t="shared" si="12"/>
        <v>0</v>
      </c>
      <c r="K53" s="937">
        <f t="shared" si="13"/>
        <v>0</v>
      </c>
      <c r="L53" s="937">
        <f t="shared" si="14"/>
        <v>0</v>
      </c>
      <c r="M53" s="937">
        <f t="shared" si="15"/>
        <v>0</v>
      </c>
      <c r="N53" s="937">
        <f t="shared" si="16"/>
        <v>0</v>
      </c>
      <c r="O53" s="937">
        <f t="shared" si="17"/>
        <v>0</v>
      </c>
      <c r="P53" s="937">
        <f t="shared" si="18"/>
        <v>0</v>
      </c>
      <c r="Q53" s="938"/>
    </row>
    <row r="54" spans="1:18" ht="18" hidden="1" customHeight="1">
      <c r="A54" s="933"/>
      <c r="B54" s="939"/>
      <c r="C54" s="935"/>
      <c r="D54" s="936" t="s">
        <v>899</v>
      </c>
      <c r="E54" s="937">
        <f t="shared" si="2"/>
        <v>0</v>
      </c>
      <c r="F54" s="937">
        <f t="shared" si="8"/>
        <v>0</v>
      </c>
      <c r="G54" s="937">
        <f t="shared" si="9"/>
        <v>0</v>
      </c>
      <c r="H54" s="937">
        <f t="shared" si="10"/>
        <v>0</v>
      </c>
      <c r="I54" s="937">
        <f t="shared" si="11"/>
        <v>0</v>
      </c>
      <c r="J54" s="937">
        <f t="shared" si="12"/>
        <v>0</v>
      </c>
      <c r="K54" s="937">
        <f t="shared" si="13"/>
        <v>0</v>
      </c>
      <c r="L54" s="937">
        <f t="shared" si="14"/>
        <v>0</v>
      </c>
      <c r="M54" s="937">
        <f t="shared" si="15"/>
        <v>0</v>
      </c>
      <c r="N54" s="937">
        <f t="shared" si="16"/>
        <v>0</v>
      </c>
      <c r="O54" s="937">
        <f t="shared" si="17"/>
        <v>0</v>
      </c>
      <c r="P54" s="937">
        <f t="shared" si="18"/>
        <v>0</v>
      </c>
      <c r="Q54" s="938"/>
    </row>
    <row r="55" spans="1:18" ht="18" hidden="1" customHeight="1">
      <c r="A55" s="933"/>
      <c r="B55" s="934"/>
      <c r="C55" s="935"/>
      <c r="D55" s="936" t="s">
        <v>900</v>
      </c>
      <c r="E55" s="937">
        <f t="shared" si="2"/>
        <v>0</v>
      </c>
      <c r="F55" s="937">
        <f t="shared" si="8"/>
        <v>0</v>
      </c>
      <c r="G55" s="937">
        <f t="shared" si="9"/>
        <v>0</v>
      </c>
      <c r="H55" s="937">
        <f t="shared" si="10"/>
        <v>0</v>
      </c>
      <c r="I55" s="937">
        <f t="shared" si="11"/>
        <v>0</v>
      </c>
      <c r="J55" s="937">
        <f t="shared" si="12"/>
        <v>0</v>
      </c>
      <c r="K55" s="937">
        <f t="shared" si="13"/>
        <v>0</v>
      </c>
      <c r="L55" s="937">
        <f t="shared" si="14"/>
        <v>0</v>
      </c>
      <c r="M55" s="937">
        <f t="shared" si="15"/>
        <v>0</v>
      </c>
      <c r="N55" s="937">
        <f t="shared" si="16"/>
        <v>0</v>
      </c>
      <c r="O55" s="937">
        <f t="shared" si="17"/>
        <v>0</v>
      </c>
      <c r="P55" s="937">
        <f t="shared" si="18"/>
        <v>0</v>
      </c>
      <c r="Q55" s="938"/>
    </row>
    <row r="56" spans="1:18" ht="19.5" thickBot="1">
      <c r="A56" s="1384"/>
      <c r="B56" s="1385"/>
      <c r="C56" s="1388" t="s">
        <v>901</v>
      </c>
      <c r="D56" s="1389"/>
      <c r="E56" s="937">
        <f>$Q$56/12</f>
        <v>337308.58333333331</v>
      </c>
      <c r="F56" s="937">
        <f t="shared" ref="F56:P56" si="19">$Q$56/12</f>
        <v>337308.58333333331</v>
      </c>
      <c r="G56" s="937">
        <f t="shared" si="19"/>
        <v>337308.58333333331</v>
      </c>
      <c r="H56" s="937">
        <f t="shared" si="19"/>
        <v>337308.58333333331</v>
      </c>
      <c r="I56" s="937">
        <f t="shared" si="19"/>
        <v>337308.58333333331</v>
      </c>
      <c r="J56" s="937">
        <f t="shared" si="19"/>
        <v>337308.58333333331</v>
      </c>
      <c r="K56" s="937">
        <f t="shared" si="19"/>
        <v>337308.58333333331</v>
      </c>
      <c r="L56" s="937">
        <f t="shared" si="19"/>
        <v>337308.58333333331</v>
      </c>
      <c r="M56" s="937">
        <f t="shared" si="19"/>
        <v>337308.58333333331</v>
      </c>
      <c r="N56" s="937">
        <f t="shared" si="19"/>
        <v>337308.58333333331</v>
      </c>
      <c r="O56" s="937">
        <f t="shared" si="19"/>
        <v>337308.58333333331</v>
      </c>
      <c r="P56" s="937">
        <f t="shared" si="19"/>
        <v>337308.58333333331</v>
      </c>
      <c r="Q56" s="938">
        <v>4047703</v>
      </c>
    </row>
    <row r="57" spans="1:18" ht="18.75" hidden="1" customHeight="1">
      <c r="A57" s="933"/>
      <c r="B57" s="934"/>
      <c r="C57" s="935"/>
      <c r="D57" s="936" t="s">
        <v>902</v>
      </c>
      <c r="E57" s="937">
        <f t="shared" si="2"/>
        <v>0</v>
      </c>
      <c r="F57" s="937"/>
      <c r="G57" s="937"/>
      <c r="H57" s="937"/>
      <c r="I57" s="937"/>
      <c r="J57" s="937"/>
      <c r="K57" s="937"/>
      <c r="L57" s="937"/>
      <c r="M57" s="937"/>
      <c r="N57" s="937"/>
      <c r="O57" s="937"/>
      <c r="P57" s="937"/>
      <c r="Q57" s="938"/>
    </row>
    <row r="58" spans="1:18" ht="18.75" hidden="1" customHeight="1">
      <c r="A58" s="933"/>
      <c r="B58" s="934"/>
      <c r="C58" s="935"/>
      <c r="D58" s="936" t="s">
        <v>903</v>
      </c>
      <c r="E58" s="937">
        <f t="shared" si="2"/>
        <v>0</v>
      </c>
      <c r="F58" s="937"/>
      <c r="G58" s="937"/>
      <c r="H58" s="937"/>
      <c r="I58" s="937"/>
      <c r="J58" s="937"/>
      <c r="K58" s="937"/>
      <c r="L58" s="937"/>
      <c r="M58" s="937"/>
      <c r="N58" s="937"/>
      <c r="O58" s="937"/>
      <c r="P58" s="937"/>
      <c r="Q58" s="938"/>
    </row>
    <row r="59" spans="1:18" ht="18.75" hidden="1" customHeight="1">
      <c r="A59" s="933"/>
      <c r="B59" s="934"/>
      <c r="C59" s="935"/>
      <c r="D59" s="936" t="s">
        <v>904</v>
      </c>
      <c r="E59" s="937">
        <f t="shared" si="2"/>
        <v>0</v>
      </c>
      <c r="F59" s="937"/>
      <c r="G59" s="937"/>
      <c r="H59" s="937"/>
      <c r="I59" s="937"/>
      <c r="J59" s="937"/>
      <c r="K59" s="937"/>
      <c r="L59" s="937"/>
      <c r="M59" s="937"/>
      <c r="N59" s="937"/>
      <c r="O59" s="937"/>
      <c r="P59" s="937"/>
      <c r="Q59" s="938"/>
    </row>
    <row r="60" spans="1:18" ht="18.75" hidden="1" customHeight="1">
      <c r="A60" s="933"/>
      <c r="B60" s="939"/>
      <c r="C60" s="935"/>
      <c r="D60" s="936" t="s">
        <v>883</v>
      </c>
      <c r="E60" s="937">
        <f t="shared" si="2"/>
        <v>0</v>
      </c>
      <c r="F60" s="937"/>
      <c r="G60" s="937"/>
      <c r="H60" s="937"/>
      <c r="I60" s="937"/>
      <c r="J60" s="937"/>
      <c r="K60" s="937"/>
      <c r="L60" s="937"/>
      <c r="M60" s="937"/>
      <c r="N60" s="937"/>
      <c r="O60" s="937"/>
      <c r="P60" s="937"/>
      <c r="Q60" s="938"/>
    </row>
    <row r="61" spans="1:18" ht="18.75" hidden="1" customHeight="1">
      <c r="A61" s="933"/>
      <c r="B61" s="934"/>
      <c r="C61" s="935"/>
      <c r="D61" s="936" t="s">
        <v>905</v>
      </c>
      <c r="E61" s="937">
        <f t="shared" si="2"/>
        <v>0</v>
      </c>
      <c r="F61" s="937"/>
      <c r="G61" s="937"/>
      <c r="H61" s="937"/>
      <c r="I61" s="937"/>
      <c r="J61" s="937"/>
      <c r="K61" s="937"/>
      <c r="L61" s="937"/>
      <c r="M61" s="937"/>
      <c r="N61" s="937"/>
      <c r="O61" s="937"/>
      <c r="P61" s="937"/>
      <c r="Q61" s="938"/>
    </row>
    <row r="62" spans="1:18" ht="18.75" hidden="1" customHeight="1" thickBot="1">
      <c r="A62" s="933"/>
      <c r="B62" s="934"/>
      <c r="C62" s="940"/>
      <c r="D62" s="941" t="s">
        <v>906</v>
      </c>
      <c r="E62" s="942">
        <f t="shared" si="2"/>
        <v>0</v>
      </c>
      <c r="F62" s="942"/>
      <c r="G62" s="942"/>
      <c r="H62" s="942"/>
      <c r="I62" s="942"/>
      <c r="J62" s="942"/>
      <c r="K62" s="942"/>
      <c r="L62" s="942"/>
      <c r="M62" s="942"/>
      <c r="N62" s="942"/>
      <c r="O62" s="942"/>
      <c r="P62" s="942"/>
      <c r="Q62" s="943"/>
    </row>
    <row r="63" spans="1:18" ht="19.5" thickBot="1">
      <c r="A63" s="1384"/>
      <c r="B63" s="1385"/>
      <c r="C63" s="1392" t="s">
        <v>907</v>
      </c>
      <c r="D63" s="1393"/>
      <c r="E63" s="929">
        <f>$Q$63/12</f>
        <v>94459.416666666672</v>
      </c>
      <c r="F63" s="929">
        <f t="shared" ref="F63:P63" si="20">$Q$63/12</f>
        <v>94459.416666666672</v>
      </c>
      <c r="G63" s="929">
        <f t="shared" si="20"/>
        <v>94459.416666666672</v>
      </c>
      <c r="H63" s="929">
        <f t="shared" si="20"/>
        <v>94459.416666666672</v>
      </c>
      <c r="I63" s="929">
        <f t="shared" si="20"/>
        <v>94459.416666666672</v>
      </c>
      <c r="J63" s="929">
        <f t="shared" si="20"/>
        <v>94459.416666666672</v>
      </c>
      <c r="K63" s="929">
        <f t="shared" si="20"/>
        <v>94459.416666666672</v>
      </c>
      <c r="L63" s="929">
        <f t="shared" si="20"/>
        <v>94459.416666666672</v>
      </c>
      <c r="M63" s="929">
        <f t="shared" si="20"/>
        <v>94459.416666666672</v>
      </c>
      <c r="N63" s="929">
        <f t="shared" si="20"/>
        <v>94459.416666666672</v>
      </c>
      <c r="O63" s="929">
        <f t="shared" si="20"/>
        <v>94459.416666666672</v>
      </c>
      <c r="P63" s="929">
        <f t="shared" si="20"/>
        <v>94459.416666666672</v>
      </c>
      <c r="Q63" s="930">
        <v>1133513</v>
      </c>
      <c r="R63" s="192">
        <f>SUM(E63:P63)</f>
        <v>1133512.9999999998</v>
      </c>
    </row>
    <row r="64" spans="1:18" ht="18.75" hidden="1" customHeight="1" thickBot="1">
      <c r="A64" s="933"/>
      <c r="B64" s="934"/>
      <c r="C64" s="944"/>
      <c r="D64" s="945"/>
      <c r="E64" s="929">
        <f t="shared" si="2"/>
        <v>0</v>
      </c>
      <c r="F64" s="929">
        <f t="shared" ref="F64:P65" si="21">R64/12</f>
        <v>0</v>
      </c>
      <c r="G64" s="929">
        <f t="shared" si="21"/>
        <v>0</v>
      </c>
      <c r="H64" s="929">
        <f t="shared" si="21"/>
        <v>0</v>
      </c>
      <c r="I64" s="929">
        <f t="shared" si="21"/>
        <v>0</v>
      </c>
      <c r="J64" s="929">
        <f t="shared" si="21"/>
        <v>0</v>
      </c>
      <c r="K64" s="929">
        <f t="shared" si="21"/>
        <v>0</v>
      </c>
      <c r="L64" s="929">
        <f t="shared" si="21"/>
        <v>0</v>
      </c>
      <c r="M64" s="929">
        <f t="shared" si="21"/>
        <v>0</v>
      </c>
      <c r="N64" s="929">
        <f t="shared" si="21"/>
        <v>0</v>
      </c>
      <c r="O64" s="929">
        <f t="shared" si="21"/>
        <v>0</v>
      </c>
      <c r="P64" s="929">
        <f t="shared" si="21"/>
        <v>0</v>
      </c>
      <c r="Q64" s="930"/>
    </row>
    <row r="65" spans="1:18" ht="18.75" hidden="1" customHeight="1" thickBot="1">
      <c r="A65" s="933"/>
      <c r="B65" s="934"/>
      <c r="C65" s="944"/>
      <c r="D65" s="945"/>
      <c r="E65" s="929">
        <f t="shared" si="2"/>
        <v>0</v>
      </c>
      <c r="F65" s="929">
        <f t="shared" si="21"/>
        <v>0</v>
      </c>
      <c r="G65" s="929">
        <f t="shared" si="21"/>
        <v>0</v>
      </c>
      <c r="H65" s="929">
        <f t="shared" si="21"/>
        <v>0</v>
      </c>
      <c r="I65" s="929">
        <f t="shared" si="21"/>
        <v>0</v>
      </c>
      <c r="J65" s="929">
        <f t="shared" si="21"/>
        <v>0</v>
      </c>
      <c r="K65" s="929">
        <f t="shared" si="21"/>
        <v>0</v>
      </c>
      <c r="L65" s="929">
        <f t="shared" si="21"/>
        <v>0</v>
      </c>
      <c r="M65" s="929">
        <f t="shared" si="21"/>
        <v>0</v>
      </c>
      <c r="N65" s="929">
        <f t="shared" si="21"/>
        <v>0</v>
      </c>
      <c r="O65" s="929">
        <f t="shared" si="21"/>
        <v>0</v>
      </c>
      <c r="P65" s="929">
        <f t="shared" si="21"/>
        <v>0</v>
      </c>
      <c r="Q65" s="930"/>
    </row>
    <row r="66" spans="1:18" ht="19.5" thickBot="1">
      <c r="A66" s="1384"/>
      <c r="B66" s="1385"/>
      <c r="C66" s="1392" t="s">
        <v>908</v>
      </c>
      <c r="D66" s="1393"/>
      <c r="E66" s="929">
        <f>$Q$66/12</f>
        <v>17201.25</v>
      </c>
      <c r="F66" s="929">
        <f t="shared" ref="F66:P66" si="22">$Q$66/12</f>
        <v>17201.25</v>
      </c>
      <c r="G66" s="929">
        <f t="shared" si="22"/>
        <v>17201.25</v>
      </c>
      <c r="H66" s="929">
        <f t="shared" si="22"/>
        <v>17201.25</v>
      </c>
      <c r="I66" s="929">
        <f t="shared" si="22"/>
        <v>17201.25</v>
      </c>
      <c r="J66" s="929">
        <f t="shared" si="22"/>
        <v>17201.25</v>
      </c>
      <c r="K66" s="929">
        <f t="shared" si="22"/>
        <v>17201.25</v>
      </c>
      <c r="L66" s="929">
        <f t="shared" si="22"/>
        <v>17201.25</v>
      </c>
      <c r="M66" s="929">
        <f t="shared" si="22"/>
        <v>17201.25</v>
      </c>
      <c r="N66" s="929">
        <f t="shared" si="22"/>
        <v>17201.25</v>
      </c>
      <c r="O66" s="929">
        <f t="shared" si="22"/>
        <v>17201.25</v>
      </c>
      <c r="P66" s="929">
        <f t="shared" si="22"/>
        <v>17201.25</v>
      </c>
      <c r="Q66" s="930">
        <v>206415</v>
      </c>
      <c r="R66" s="192">
        <f>SUM(E66:P66)</f>
        <v>206415</v>
      </c>
    </row>
    <row r="67" spans="1:18" ht="18.75" hidden="1" customHeight="1" thickBot="1">
      <c r="A67" s="933"/>
      <c r="B67" s="934"/>
      <c r="C67" s="944"/>
      <c r="D67" s="945" t="s">
        <v>909</v>
      </c>
      <c r="E67" s="929">
        <f t="shared" ref="E67:E88" si="23">Q67/12</f>
        <v>0</v>
      </c>
      <c r="F67" s="929">
        <f t="shared" ref="F67:F88" si="24">R67/12</f>
        <v>0</v>
      </c>
      <c r="G67" s="929">
        <f t="shared" ref="G67:G88" si="25">S67/12</f>
        <v>0</v>
      </c>
      <c r="H67" s="929">
        <f t="shared" ref="H67:H88" si="26">T67/12</f>
        <v>0</v>
      </c>
      <c r="I67" s="929">
        <f t="shared" ref="I67:I88" si="27">U67/12</f>
        <v>0</v>
      </c>
      <c r="J67" s="929">
        <f t="shared" ref="J67:J88" si="28">V67/12</f>
        <v>0</v>
      </c>
      <c r="K67" s="929">
        <f t="shared" ref="K67:K88" si="29">W67/12</f>
        <v>0</v>
      </c>
      <c r="L67" s="929">
        <f t="shared" ref="L67:L88" si="30">X67/12</f>
        <v>0</v>
      </c>
      <c r="M67" s="929">
        <f t="shared" ref="M67:M88" si="31">Y67/12</f>
        <v>0</v>
      </c>
      <c r="N67" s="929">
        <f t="shared" ref="N67:N88" si="32">Z67/12</f>
        <v>0</v>
      </c>
      <c r="O67" s="929">
        <f t="shared" ref="O67:O88" si="33">AA67/12</f>
        <v>0</v>
      </c>
      <c r="P67" s="929">
        <f t="shared" ref="P67:P88" si="34">AB67/12</f>
        <v>0</v>
      </c>
      <c r="Q67" s="930"/>
    </row>
    <row r="68" spans="1:18" ht="18.75" hidden="1" customHeight="1" thickBot="1">
      <c r="A68" s="933"/>
      <c r="B68" s="934"/>
      <c r="C68" s="944"/>
      <c r="D68" s="945" t="s">
        <v>910</v>
      </c>
      <c r="E68" s="929">
        <f t="shared" si="23"/>
        <v>0</v>
      </c>
      <c r="F68" s="929">
        <f t="shared" si="24"/>
        <v>0</v>
      </c>
      <c r="G68" s="929">
        <f t="shared" si="25"/>
        <v>0</v>
      </c>
      <c r="H68" s="929">
        <f t="shared" si="26"/>
        <v>0</v>
      </c>
      <c r="I68" s="929">
        <f t="shared" si="27"/>
        <v>0</v>
      </c>
      <c r="J68" s="929">
        <f t="shared" si="28"/>
        <v>0</v>
      </c>
      <c r="K68" s="929">
        <f t="shared" si="29"/>
        <v>0</v>
      </c>
      <c r="L68" s="929">
        <f t="shared" si="30"/>
        <v>0</v>
      </c>
      <c r="M68" s="929">
        <f t="shared" si="31"/>
        <v>0</v>
      </c>
      <c r="N68" s="929">
        <f t="shared" si="32"/>
        <v>0</v>
      </c>
      <c r="O68" s="929">
        <f t="shared" si="33"/>
        <v>0</v>
      </c>
      <c r="P68" s="929">
        <f t="shared" si="34"/>
        <v>0</v>
      </c>
      <c r="Q68" s="930"/>
    </row>
    <row r="69" spans="1:18" ht="18.75" hidden="1" customHeight="1" thickBot="1">
      <c r="A69" s="933"/>
      <c r="B69" s="934"/>
      <c r="C69" s="944"/>
      <c r="D69" s="945" t="s">
        <v>911</v>
      </c>
      <c r="E69" s="929">
        <f t="shared" si="23"/>
        <v>0</v>
      </c>
      <c r="F69" s="929">
        <f t="shared" si="24"/>
        <v>0</v>
      </c>
      <c r="G69" s="929">
        <f t="shared" si="25"/>
        <v>0</v>
      </c>
      <c r="H69" s="929">
        <f t="shared" si="26"/>
        <v>0</v>
      </c>
      <c r="I69" s="929">
        <f t="shared" si="27"/>
        <v>0</v>
      </c>
      <c r="J69" s="929">
        <f t="shared" si="28"/>
        <v>0</v>
      </c>
      <c r="K69" s="929">
        <f t="shared" si="29"/>
        <v>0</v>
      </c>
      <c r="L69" s="929">
        <f t="shared" si="30"/>
        <v>0</v>
      </c>
      <c r="M69" s="929">
        <f t="shared" si="31"/>
        <v>0</v>
      </c>
      <c r="N69" s="929">
        <f t="shared" si="32"/>
        <v>0</v>
      </c>
      <c r="O69" s="929">
        <f t="shared" si="33"/>
        <v>0</v>
      </c>
      <c r="P69" s="929">
        <f t="shared" si="34"/>
        <v>0</v>
      </c>
      <c r="Q69" s="930"/>
    </row>
    <row r="70" spans="1:18" ht="18.75" hidden="1" customHeight="1" thickBot="1">
      <c r="A70" s="933"/>
      <c r="B70" s="934"/>
      <c r="C70" s="944"/>
      <c r="D70" s="945" t="s">
        <v>912</v>
      </c>
      <c r="E70" s="929">
        <f t="shared" si="23"/>
        <v>0</v>
      </c>
      <c r="F70" s="929">
        <f t="shared" si="24"/>
        <v>0</v>
      </c>
      <c r="G70" s="929">
        <f t="shared" si="25"/>
        <v>0</v>
      </c>
      <c r="H70" s="929">
        <f t="shared" si="26"/>
        <v>0</v>
      </c>
      <c r="I70" s="929">
        <f t="shared" si="27"/>
        <v>0</v>
      </c>
      <c r="J70" s="929">
        <f t="shared" si="28"/>
        <v>0</v>
      </c>
      <c r="K70" s="929">
        <f t="shared" si="29"/>
        <v>0</v>
      </c>
      <c r="L70" s="929">
        <f t="shared" si="30"/>
        <v>0</v>
      </c>
      <c r="M70" s="929">
        <f t="shared" si="31"/>
        <v>0</v>
      </c>
      <c r="N70" s="929">
        <f t="shared" si="32"/>
        <v>0</v>
      </c>
      <c r="O70" s="929">
        <f t="shared" si="33"/>
        <v>0</v>
      </c>
      <c r="P70" s="929">
        <f t="shared" si="34"/>
        <v>0</v>
      </c>
      <c r="Q70" s="930"/>
    </row>
    <row r="71" spans="1:18" ht="18.75" hidden="1" customHeight="1" thickBot="1">
      <c r="A71" s="933"/>
      <c r="B71" s="934"/>
      <c r="C71" s="944"/>
      <c r="D71" s="945" t="s">
        <v>913</v>
      </c>
      <c r="E71" s="929">
        <f t="shared" si="23"/>
        <v>0</v>
      </c>
      <c r="F71" s="929">
        <f t="shared" si="24"/>
        <v>0</v>
      </c>
      <c r="G71" s="929">
        <f t="shared" si="25"/>
        <v>0</v>
      </c>
      <c r="H71" s="929">
        <f t="shared" si="26"/>
        <v>0</v>
      </c>
      <c r="I71" s="929">
        <f t="shared" si="27"/>
        <v>0</v>
      </c>
      <c r="J71" s="929">
        <f t="shared" si="28"/>
        <v>0</v>
      </c>
      <c r="K71" s="929">
        <f t="shared" si="29"/>
        <v>0</v>
      </c>
      <c r="L71" s="929">
        <f t="shared" si="30"/>
        <v>0</v>
      </c>
      <c r="M71" s="929">
        <f t="shared" si="31"/>
        <v>0</v>
      </c>
      <c r="N71" s="929">
        <f t="shared" si="32"/>
        <v>0</v>
      </c>
      <c r="O71" s="929">
        <f t="shared" si="33"/>
        <v>0</v>
      </c>
      <c r="P71" s="929">
        <f t="shared" si="34"/>
        <v>0</v>
      </c>
      <c r="Q71" s="930"/>
    </row>
    <row r="72" spans="1:18" ht="18.75" hidden="1" customHeight="1" thickBot="1">
      <c r="A72" s="933"/>
      <c r="B72" s="934"/>
      <c r="C72" s="944"/>
      <c r="D72" s="945" t="s">
        <v>914</v>
      </c>
      <c r="E72" s="929">
        <f t="shared" si="23"/>
        <v>0</v>
      </c>
      <c r="F72" s="929">
        <f t="shared" si="24"/>
        <v>0</v>
      </c>
      <c r="G72" s="929">
        <f t="shared" si="25"/>
        <v>0</v>
      </c>
      <c r="H72" s="929">
        <f t="shared" si="26"/>
        <v>0</v>
      </c>
      <c r="I72" s="929">
        <f t="shared" si="27"/>
        <v>0</v>
      </c>
      <c r="J72" s="929">
        <f t="shared" si="28"/>
        <v>0</v>
      </c>
      <c r="K72" s="929">
        <f t="shared" si="29"/>
        <v>0</v>
      </c>
      <c r="L72" s="929">
        <f t="shared" si="30"/>
        <v>0</v>
      </c>
      <c r="M72" s="929">
        <f t="shared" si="31"/>
        <v>0</v>
      </c>
      <c r="N72" s="929">
        <f t="shared" si="32"/>
        <v>0</v>
      </c>
      <c r="O72" s="929">
        <f t="shared" si="33"/>
        <v>0</v>
      </c>
      <c r="P72" s="929">
        <f t="shared" si="34"/>
        <v>0</v>
      </c>
      <c r="Q72" s="930"/>
    </row>
    <row r="73" spans="1:18" ht="18.75" hidden="1" customHeight="1" thickBot="1">
      <c r="A73" s="933"/>
      <c r="B73" s="934"/>
      <c r="C73" s="944"/>
      <c r="D73" s="945" t="s">
        <v>915</v>
      </c>
      <c r="E73" s="929">
        <f t="shared" si="23"/>
        <v>0</v>
      </c>
      <c r="F73" s="929">
        <f t="shared" si="24"/>
        <v>0</v>
      </c>
      <c r="G73" s="929">
        <f t="shared" si="25"/>
        <v>0</v>
      </c>
      <c r="H73" s="929">
        <f t="shared" si="26"/>
        <v>0</v>
      </c>
      <c r="I73" s="929">
        <f t="shared" si="27"/>
        <v>0</v>
      </c>
      <c r="J73" s="929">
        <f t="shared" si="28"/>
        <v>0</v>
      </c>
      <c r="K73" s="929">
        <f t="shared" si="29"/>
        <v>0</v>
      </c>
      <c r="L73" s="929">
        <f t="shared" si="30"/>
        <v>0</v>
      </c>
      <c r="M73" s="929">
        <f t="shared" si="31"/>
        <v>0</v>
      </c>
      <c r="N73" s="929">
        <f t="shared" si="32"/>
        <v>0</v>
      </c>
      <c r="O73" s="929">
        <f t="shared" si="33"/>
        <v>0</v>
      </c>
      <c r="P73" s="929">
        <f t="shared" si="34"/>
        <v>0</v>
      </c>
      <c r="Q73" s="930"/>
    </row>
    <row r="74" spans="1:18" ht="18.75" hidden="1" customHeight="1" thickBot="1">
      <c r="A74" s="933"/>
      <c r="B74" s="934"/>
      <c r="C74" s="944"/>
      <c r="D74" s="945" t="s">
        <v>916</v>
      </c>
      <c r="E74" s="929">
        <f t="shared" si="23"/>
        <v>0</v>
      </c>
      <c r="F74" s="929">
        <f t="shared" si="24"/>
        <v>0</v>
      </c>
      <c r="G74" s="929">
        <f t="shared" si="25"/>
        <v>0</v>
      </c>
      <c r="H74" s="929">
        <f t="shared" si="26"/>
        <v>0</v>
      </c>
      <c r="I74" s="929">
        <f t="shared" si="27"/>
        <v>0</v>
      </c>
      <c r="J74" s="929">
        <f t="shared" si="28"/>
        <v>0</v>
      </c>
      <c r="K74" s="929">
        <f t="shared" si="29"/>
        <v>0</v>
      </c>
      <c r="L74" s="929">
        <f t="shared" si="30"/>
        <v>0</v>
      </c>
      <c r="M74" s="929">
        <f t="shared" si="31"/>
        <v>0</v>
      </c>
      <c r="N74" s="929">
        <f t="shared" si="32"/>
        <v>0</v>
      </c>
      <c r="O74" s="929">
        <f t="shared" si="33"/>
        <v>0</v>
      </c>
      <c r="P74" s="929">
        <f t="shared" si="34"/>
        <v>0</v>
      </c>
      <c r="Q74" s="930"/>
    </row>
    <row r="75" spans="1:18" ht="18.75" hidden="1" customHeight="1" thickBot="1">
      <c r="A75" s="933"/>
      <c r="B75" s="934"/>
      <c r="C75" s="944"/>
      <c r="D75" s="945" t="s">
        <v>917</v>
      </c>
      <c r="E75" s="929">
        <f t="shared" si="23"/>
        <v>0</v>
      </c>
      <c r="F75" s="929">
        <f t="shared" si="24"/>
        <v>0</v>
      </c>
      <c r="G75" s="929">
        <f t="shared" si="25"/>
        <v>0</v>
      </c>
      <c r="H75" s="929">
        <f t="shared" si="26"/>
        <v>0</v>
      </c>
      <c r="I75" s="929">
        <f t="shared" si="27"/>
        <v>0</v>
      </c>
      <c r="J75" s="929">
        <f t="shared" si="28"/>
        <v>0</v>
      </c>
      <c r="K75" s="929">
        <f t="shared" si="29"/>
        <v>0</v>
      </c>
      <c r="L75" s="929">
        <f t="shared" si="30"/>
        <v>0</v>
      </c>
      <c r="M75" s="929">
        <f t="shared" si="31"/>
        <v>0</v>
      </c>
      <c r="N75" s="929">
        <f t="shared" si="32"/>
        <v>0</v>
      </c>
      <c r="O75" s="929">
        <f t="shared" si="33"/>
        <v>0</v>
      </c>
      <c r="P75" s="929">
        <f t="shared" si="34"/>
        <v>0</v>
      </c>
      <c r="Q75" s="930"/>
    </row>
    <row r="76" spans="1:18" ht="18.75" hidden="1" customHeight="1" thickBot="1">
      <c r="A76" s="933"/>
      <c r="B76" s="934"/>
      <c r="C76" s="944"/>
      <c r="D76" s="945" t="s">
        <v>918</v>
      </c>
      <c r="E76" s="929">
        <f t="shared" si="23"/>
        <v>0</v>
      </c>
      <c r="F76" s="929">
        <f t="shared" si="24"/>
        <v>0</v>
      </c>
      <c r="G76" s="929">
        <f t="shared" si="25"/>
        <v>0</v>
      </c>
      <c r="H76" s="929">
        <f t="shared" si="26"/>
        <v>0</v>
      </c>
      <c r="I76" s="929">
        <f t="shared" si="27"/>
        <v>0</v>
      </c>
      <c r="J76" s="929">
        <f t="shared" si="28"/>
        <v>0</v>
      </c>
      <c r="K76" s="929">
        <f t="shared" si="29"/>
        <v>0</v>
      </c>
      <c r="L76" s="929">
        <f t="shared" si="30"/>
        <v>0</v>
      </c>
      <c r="M76" s="929">
        <f t="shared" si="31"/>
        <v>0</v>
      </c>
      <c r="N76" s="929">
        <f t="shared" si="32"/>
        <v>0</v>
      </c>
      <c r="O76" s="929">
        <f t="shared" si="33"/>
        <v>0</v>
      </c>
      <c r="P76" s="929">
        <f t="shared" si="34"/>
        <v>0</v>
      </c>
      <c r="Q76" s="930"/>
    </row>
    <row r="77" spans="1:18" ht="18.75" hidden="1" customHeight="1" thickBot="1">
      <c r="A77" s="933"/>
      <c r="B77" s="934"/>
      <c r="C77" s="944"/>
      <c r="D77" s="945" t="s">
        <v>919</v>
      </c>
      <c r="E77" s="929">
        <f t="shared" si="23"/>
        <v>0</v>
      </c>
      <c r="F77" s="929">
        <f t="shared" si="24"/>
        <v>0</v>
      </c>
      <c r="G77" s="929">
        <f t="shared" si="25"/>
        <v>0</v>
      </c>
      <c r="H77" s="929">
        <f t="shared" si="26"/>
        <v>0</v>
      </c>
      <c r="I77" s="929">
        <f t="shared" si="27"/>
        <v>0</v>
      </c>
      <c r="J77" s="929">
        <f t="shared" si="28"/>
        <v>0</v>
      </c>
      <c r="K77" s="929">
        <f t="shared" si="29"/>
        <v>0</v>
      </c>
      <c r="L77" s="929">
        <f t="shared" si="30"/>
        <v>0</v>
      </c>
      <c r="M77" s="929">
        <f t="shared" si="31"/>
        <v>0</v>
      </c>
      <c r="N77" s="929">
        <f t="shared" si="32"/>
        <v>0</v>
      </c>
      <c r="O77" s="929">
        <f t="shared" si="33"/>
        <v>0</v>
      </c>
      <c r="P77" s="929">
        <f t="shared" si="34"/>
        <v>0</v>
      </c>
      <c r="Q77" s="930"/>
    </row>
    <row r="78" spans="1:18" ht="18.75" hidden="1" customHeight="1" thickBot="1">
      <c r="A78" s="933"/>
      <c r="B78" s="934"/>
      <c r="C78" s="944"/>
      <c r="D78" s="945" t="s">
        <v>920</v>
      </c>
      <c r="E78" s="929">
        <f t="shared" si="23"/>
        <v>0</v>
      </c>
      <c r="F78" s="929">
        <f t="shared" si="24"/>
        <v>0</v>
      </c>
      <c r="G78" s="929">
        <f t="shared" si="25"/>
        <v>0</v>
      </c>
      <c r="H78" s="929">
        <f t="shared" si="26"/>
        <v>0</v>
      </c>
      <c r="I78" s="929">
        <f t="shared" si="27"/>
        <v>0</v>
      </c>
      <c r="J78" s="929">
        <f t="shared" si="28"/>
        <v>0</v>
      </c>
      <c r="K78" s="929">
        <f t="shared" si="29"/>
        <v>0</v>
      </c>
      <c r="L78" s="929">
        <f t="shared" si="30"/>
        <v>0</v>
      </c>
      <c r="M78" s="929">
        <f t="shared" si="31"/>
        <v>0</v>
      </c>
      <c r="N78" s="929">
        <f t="shared" si="32"/>
        <v>0</v>
      </c>
      <c r="O78" s="929">
        <f t="shared" si="33"/>
        <v>0</v>
      </c>
      <c r="P78" s="929">
        <f t="shared" si="34"/>
        <v>0</v>
      </c>
      <c r="Q78" s="930"/>
    </row>
    <row r="79" spans="1:18" ht="18.75" hidden="1" customHeight="1" thickBot="1">
      <c r="A79" s="933"/>
      <c r="B79" s="934"/>
      <c r="C79" s="944"/>
      <c r="D79" s="945" t="s">
        <v>921</v>
      </c>
      <c r="E79" s="929">
        <f t="shared" si="23"/>
        <v>0</v>
      </c>
      <c r="F79" s="929">
        <f t="shared" si="24"/>
        <v>0</v>
      </c>
      <c r="G79" s="929">
        <f t="shared" si="25"/>
        <v>0</v>
      </c>
      <c r="H79" s="929">
        <f t="shared" si="26"/>
        <v>0</v>
      </c>
      <c r="I79" s="929">
        <f t="shared" si="27"/>
        <v>0</v>
      </c>
      <c r="J79" s="929">
        <f t="shared" si="28"/>
        <v>0</v>
      </c>
      <c r="K79" s="929">
        <f t="shared" si="29"/>
        <v>0</v>
      </c>
      <c r="L79" s="929">
        <f t="shared" si="30"/>
        <v>0</v>
      </c>
      <c r="M79" s="929">
        <f t="shared" si="31"/>
        <v>0</v>
      </c>
      <c r="N79" s="929">
        <f t="shared" si="32"/>
        <v>0</v>
      </c>
      <c r="O79" s="929">
        <f t="shared" si="33"/>
        <v>0</v>
      </c>
      <c r="P79" s="929">
        <f t="shared" si="34"/>
        <v>0</v>
      </c>
      <c r="Q79" s="930"/>
    </row>
    <row r="80" spans="1:18" ht="18.75" hidden="1" customHeight="1" thickBot="1">
      <c r="A80" s="933"/>
      <c r="B80" s="934"/>
      <c r="C80" s="944"/>
      <c r="D80" s="945" t="s">
        <v>922</v>
      </c>
      <c r="E80" s="929">
        <f t="shared" si="23"/>
        <v>0</v>
      </c>
      <c r="F80" s="929">
        <f t="shared" si="24"/>
        <v>0</v>
      </c>
      <c r="G80" s="929">
        <f t="shared" si="25"/>
        <v>0</v>
      </c>
      <c r="H80" s="929">
        <f t="shared" si="26"/>
        <v>0</v>
      </c>
      <c r="I80" s="929">
        <f t="shared" si="27"/>
        <v>0</v>
      </c>
      <c r="J80" s="929">
        <f t="shared" si="28"/>
        <v>0</v>
      </c>
      <c r="K80" s="929">
        <f t="shared" si="29"/>
        <v>0</v>
      </c>
      <c r="L80" s="929">
        <f t="shared" si="30"/>
        <v>0</v>
      </c>
      <c r="M80" s="929">
        <f t="shared" si="31"/>
        <v>0</v>
      </c>
      <c r="N80" s="929">
        <f t="shared" si="32"/>
        <v>0</v>
      </c>
      <c r="O80" s="929">
        <f t="shared" si="33"/>
        <v>0</v>
      </c>
      <c r="P80" s="929">
        <f t="shared" si="34"/>
        <v>0</v>
      </c>
      <c r="Q80" s="930"/>
    </row>
    <row r="81" spans="1:19" ht="18.75" hidden="1" customHeight="1" thickBot="1">
      <c r="A81" s="933"/>
      <c r="B81" s="934"/>
      <c r="C81" s="944"/>
      <c r="D81" s="945" t="s">
        <v>923</v>
      </c>
      <c r="E81" s="929">
        <f t="shared" si="23"/>
        <v>0</v>
      </c>
      <c r="F81" s="929">
        <f t="shared" si="24"/>
        <v>0</v>
      </c>
      <c r="G81" s="929">
        <f t="shared" si="25"/>
        <v>0</v>
      </c>
      <c r="H81" s="929">
        <f t="shared" si="26"/>
        <v>0</v>
      </c>
      <c r="I81" s="929">
        <f t="shared" si="27"/>
        <v>0</v>
      </c>
      <c r="J81" s="929">
        <f t="shared" si="28"/>
        <v>0</v>
      </c>
      <c r="K81" s="929">
        <f t="shared" si="29"/>
        <v>0</v>
      </c>
      <c r="L81" s="929">
        <f t="shared" si="30"/>
        <v>0</v>
      </c>
      <c r="M81" s="929">
        <f t="shared" si="31"/>
        <v>0</v>
      </c>
      <c r="N81" s="929">
        <f t="shared" si="32"/>
        <v>0</v>
      </c>
      <c r="O81" s="929">
        <f t="shared" si="33"/>
        <v>0</v>
      </c>
      <c r="P81" s="929">
        <f t="shared" si="34"/>
        <v>0</v>
      </c>
      <c r="Q81" s="930"/>
    </row>
    <row r="82" spans="1:19" ht="18.75" hidden="1" customHeight="1" thickBot="1">
      <c r="A82" s="933"/>
      <c r="B82" s="934"/>
      <c r="C82" s="944"/>
      <c r="D82" s="945" t="s">
        <v>924</v>
      </c>
      <c r="E82" s="929">
        <f t="shared" si="23"/>
        <v>0</v>
      </c>
      <c r="F82" s="929">
        <f t="shared" si="24"/>
        <v>0</v>
      </c>
      <c r="G82" s="929">
        <f t="shared" si="25"/>
        <v>0</v>
      </c>
      <c r="H82" s="929">
        <f t="shared" si="26"/>
        <v>0</v>
      </c>
      <c r="I82" s="929">
        <f t="shared" si="27"/>
        <v>0</v>
      </c>
      <c r="J82" s="929">
        <f t="shared" si="28"/>
        <v>0</v>
      </c>
      <c r="K82" s="929">
        <f t="shared" si="29"/>
        <v>0</v>
      </c>
      <c r="L82" s="929">
        <f t="shared" si="30"/>
        <v>0</v>
      </c>
      <c r="M82" s="929">
        <f t="shared" si="31"/>
        <v>0</v>
      </c>
      <c r="N82" s="929">
        <f t="shared" si="32"/>
        <v>0</v>
      </c>
      <c r="O82" s="929">
        <f t="shared" si="33"/>
        <v>0</v>
      </c>
      <c r="P82" s="929">
        <f t="shared" si="34"/>
        <v>0</v>
      </c>
      <c r="Q82" s="930"/>
    </row>
    <row r="83" spans="1:19" ht="18.75" hidden="1" customHeight="1" thickBot="1">
      <c r="A83" s="933"/>
      <c r="B83" s="934"/>
      <c r="C83" s="944"/>
      <c r="D83" s="945" t="s">
        <v>925</v>
      </c>
      <c r="E83" s="929">
        <f t="shared" si="23"/>
        <v>0</v>
      </c>
      <c r="F83" s="929">
        <f t="shared" si="24"/>
        <v>0</v>
      </c>
      <c r="G83" s="929">
        <f t="shared" si="25"/>
        <v>0</v>
      </c>
      <c r="H83" s="929">
        <f t="shared" si="26"/>
        <v>0</v>
      </c>
      <c r="I83" s="929">
        <f t="shared" si="27"/>
        <v>0</v>
      </c>
      <c r="J83" s="929">
        <f t="shared" si="28"/>
        <v>0</v>
      </c>
      <c r="K83" s="929">
        <f t="shared" si="29"/>
        <v>0</v>
      </c>
      <c r="L83" s="929">
        <f t="shared" si="30"/>
        <v>0</v>
      </c>
      <c r="M83" s="929">
        <f t="shared" si="31"/>
        <v>0</v>
      </c>
      <c r="N83" s="929">
        <f t="shared" si="32"/>
        <v>0</v>
      </c>
      <c r="O83" s="929">
        <f t="shared" si="33"/>
        <v>0</v>
      </c>
      <c r="P83" s="929">
        <f t="shared" si="34"/>
        <v>0</v>
      </c>
      <c r="Q83" s="930"/>
    </row>
    <row r="84" spans="1:19" ht="18.75" hidden="1" customHeight="1" thickBot="1">
      <c r="A84" s="933"/>
      <c r="B84" s="934"/>
      <c r="C84" s="944"/>
      <c r="D84" s="945" t="s">
        <v>926</v>
      </c>
      <c r="E84" s="929">
        <f t="shared" si="23"/>
        <v>0</v>
      </c>
      <c r="F84" s="929">
        <f t="shared" si="24"/>
        <v>0</v>
      </c>
      <c r="G84" s="929">
        <f t="shared" si="25"/>
        <v>0</v>
      </c>
      <c r="H84" s="929">
        <f t="shared" si="26"/>
        <v>0</v>
      </c>
      <c r="I84" s="929">
        <f t="shared" si="27"/>
        <v>0</v>
      </c>
      <c r="J84" s="929">
        <f t="shared" si="28"/>
        <v>0</v>
      </c>
      <c r="K84" s="929">
        <f t="shared" si="29"/>
        <v>0</v>
      </c>
      <c r="L84" s="929">
        <f t="shared" si="30"/>
        <v>0</v>
      </c>
      <c r="M84" s="929">
        <f t="shared" si="31"/>
        <v>0</v>
      </c>
      <c r="N84" s="929">
        <f t="shared" si="32"/>
        <v>0</v>
      </c>
      <c r="O84" s="929">
        <f t="shared" si="33"/>
        <v>0</v>
      </c>
      <c r="P84" s="929">
        <f t="shared" si="34"/>
        <v>0</v>
      </c>
      <c r="Q84" s="930"/>
    </row>
    <row r="85" spans="1:19" ht="18.75" hidden="1" customHeight="1" thickBot="1">
      <c r="A85" s="933"/>
      <c r="B85" s="939"/>
      <c r="C85" s="944"/>
      <c r="D85" s="945" t="s">
        <v>927</v>
      </c>
      <c r="E85" s="929">
        <f t="shared" si="23"/>
        <v>0</v>
      </c>
      <c r="F85" s="929">
        <f t="shared" si="24"/>
        <v>0</v>
      </c>
      <c r="G85" s="929">
        <f t="shared" si="25"/>
        <v>0</v>
      </c>
      <c r="H85" s="929">
        <f t="shared" si="26"/>
        <v>0</v>
      </c>
      <c r="I85" s="929">
        <f t="shared" si="27"/>
        <v>0</v>
      </c>
      <c r="J85" s="929">
        <f t="shared" si="28"/>
        <v>0</v>
      </c>
      <c r="K85" s="929">
        <f t="shared" si="29"/>
        <v>0</v>
      </c>
      <c r="L85" s="929">
        <f t="shared" si="30"/>
        <v>0</v>
      </c>
      <c r="M85" s="929">
        <f t="shared" si="31"/>
        <v>0</v>
      </c>
      <c r="N85" s="929">
        <f t="shared" si="32"/>
        <v>0</v>
      </c>
      <c r="O85" s="929">
        <f t="shared" si="33"/>
        <v>0</v>
      </c>
      <c r="P85" s="929">
        <f t="shared" si="34"/>
        <v>0</v>
      </c>
      <c r="Q85" s="930"/>
    </row>
    <row r="86" spans="1:19" ht="18.75" hidden="1" customHeight="1" thickBot="1">
      <c r="A86" s="933"/>
      <c r="B86" s="934"/>
      <c r="C86" s="944"/>
      <c r="D86" s="945" t="s">
        <v>928</v>
      </c>
      <c r="E86" s="929">
        <f t="shared" si="23"/>
        <v>0</v>
      </c>
      <c r="F86" s="929">
        <f t="shared" si="24"/>
        <v>0</v>
      </c>
      <c r="G86" s="929">
        <f t="shared" si="25"/>
        <v>0</v>
      </c>
      <c r="H86" s="929">
        <f t="shared" si="26"/>
        <v>0</v>
      </c>
      <c r="I86" s="929">
        <f t="shared" si="27"/>
        <v>0</v>
      </c>
      <c r="J86" s="929">
        <f t="shared" si="28"/>
        <v>0</v>
      </c>
      <c r="K86" s="929">
        <f t="shared" si="29"/>
        <v>0</v>
      </c>
      <c r="L86" s="929">
        <f t="shared" si="30"/>
        <v>0</v>
      </c>
      <c r="M86" s="929">
        <f t="shared" si="31"/>
        <v>0</v>
      </c>
      <c r="N86" s="929">
        <f t="shared" si="32"/>
        <v>0</v>
      </c>
      <c r="O86" s="929">
        <f t="shared" si="33"/>
        <v>0</v>
      </c>
      <c r="P86" s="929">
        <f t="shared" si="34"/>
        <v>0</v>
      </c>
      <c r="Q86" s="930"/>
    </row>
    <row r="87" spans="1:19" ht="18.75" hidden="1" customHeight="1" thickBot="1">
      <c r="A87" s="933"/>
      <c r="B87" s="939"/>
      <c r="C87" s="944"/>
      <c r="D87" s="945" t="s">
        <v>929</v>
      </c>
      <c r="E87" s="929">
        <f t="shared" si="23"/>
        <v>0</v>
      </c>
      <c r="F87" s="929">
        <f t="shared" si="24"/>
        <v>0</v>
      </c>
      <c r="G87" s="929">
        <f t="shared" si="25"/>
        <v>0</v>
      </c>
      <c r="H87" s="929">
        <f t="shared" si="26"/>
        <v>0</v>
      </c>
      <c r="I87" s="929">
        <f t="shared" si="27"/>
        <v>0</v>
      </c>
      <c r="J87" s="929">
        <f t="shared" si="28"/>
        <v>0</v>
      </c>
      <c r="K87" s="929">
        <f t="shared" si="29"/>
        <v>0</v>
      </c>
      <c r="L87" s="929">
        <f t="shared" si="30"/>
        <v>0</v>
      </c>
      <c r="M87" s="929">
        <f t="shared" si="31"/>
        <v>0</v>
      </c>
      <c r="N87" s="929">
        <f t="shared" si="32"/>
        <v>0</v>
      </c>
      <c r="O87" s="929">
        <f t="shared" si="33"/>
        <v>0</v>
      </c>
      <c r="P87" s="929">
        <f t="shared" si="34"/>
        <v>0</v>
      </c>
      <c r="Q87" s="930"/>
    </row>
    <row r="88" spans="1:19" ht="18.75" hidden="1" customHeight="1" thickBot="1">
      <c r="A88" s="933"/>
      <c r="B88" s="939"/>
      <c r="C88" s="944"/>
      <c r="D88" s="945" t="s">
        <v>930</v>
      </c>
      <c r="E88" s="929">
        <f t="shared" si="23"/>
        <v>0</v>
      </c>
      <c r="F88" s="929">
        <f t="shared" si="24"/>
        <v>0</v>
      </c>
      <c r="G88" s="929">
        <f t="shared" si="25"/>
        <v>0</v>
      </c>
      <c r="H88" s="929">
        <f t="shared" si="26"/>
        <v>0</v>
      </c>
      <c r="I88" s="929">
        <f t="shared" si="27"/>
        <v>0</v>
      </c>
      <c r="J88" s="929">
        <f t="shared" si="28"/>
        <v>0</v>
      </c>
      <c r="K88" s="929">
        <f t="shared" si="29"/>
        <v>0</v>
      </c>
      <c r="L88" s="929">
        <f t="shared" si="30"/>
        <v>0</v>
      </c>
      <c r="M88" s="929">
        <f t="shared" si="31"/>
        <v>0</v>
      </c>
      <c r="N88" s="929">
        <f t="shared" si="32"/>
        <v>0</v>
      </c>
      <c r="O88" s="929">
        <f t="shared" si="33"/>
        <v>0</v>
      </c>
      <c r="P88" s="929">
        <f t="shared" si="34"/>
        <v>0</v>
      </c>
      <c r="Q88" s="930"/>
    </row>
    <row r="89" spans="1:19" ht="19.5" thickBot="1">
      <c r="A89" s="1384"/>
      <c r="B89" s="1385"/>
      <c r="C89" s="1392" t="s">
        <v>931</v>
      </c>
      <c r="D89" s="1393"/>
      <c r="E89" s="929">
        <f>E90+E101</f>
        <v>5408281.75</v>
      </c>
      <c r="F89" s="929">
        <f t="shared" ref="F89:O89" si="35">F90+F101</f>
        <v>5408281.75</v>
      </c>
      <c r="G89" s="929">
        <f t="shared" si="35"/>
        <v>5408281.75</v>
      </c>
      <c r="H89" s="929">
        <f t="shared" si="35"/>
        <v>4408281.75</v>
      </c>
      <c r="I89" s="929">
        <f t="shared" si="35"/>
        <v>4408281.75</v>
      </c>
      <c r="J89" s="929">
        <f t="shared" si="35"/>
        <v>3408281.7500000005</v>
      </c>
      <c r="K89" s="929">
        <f t="shared" si="35"/>
        <v>3408281.7500000005</v>
      </c>
      <c r="L89" s="929">
        <f t="shared" si="35"/>
        <v>3408281.7500000005</v>
      </c>
      <c r="M89" s="929">
        <f t="shared" si="35"/>
        <v>3408281.7500000005</v>
      </c>
      <c r="N89" s="929">
        <f t="shared" si="35"/>
        <v>5408281.75</v>
      </c>
      <c r="O89" s="929">
        <f t="shared" si="35"/>
        <v>5408281.75</v>
      </c>
      <c r="P89" s="929">
        <f>P90+P101</f>
        <v>3408281.7500000005</v>
      </c>
      <c r="Q89" s="930">
        <f>SUM(E89:P89)</f>
        <v>52899381</v>
      </c>
      <c r="R89" s="192">
        <f>SUM(E89:P89)</f>
        <v>52899381</v>
      </c>
      <c r="S89" s="192">
        <f>SUM(R2:R89)</f>
        <v>116499990</v>
      </c>
    </row>
    <row r="90" spans="1:19" ht="18.75">
      <c r="A90" s="1384"/>
      <c r="B90" s="1385"/>
      <c r="C90" s="1386" t="s">
        <v>932</v>
      </c>
      <c r="D90" s="1387"/>
      <c r="E90" s="931">
        <f>$Q$90/12+100000</f>
        <v>313564</v>
      </c>
      <c r="F90" s="931">
        <f t="shared" ref="F90:G90" si="36">$Q$90/12+100000</f>
        <v>313564</v>
      </c>
      <c r="G90" s="931">
        <f t="shared" si="36"/>
        <v>313564</v>
      </c>
      <c r="H90" s="931">
        <f>$Q$90/12</f>
        <v>213564</v>
      </c>
      <c r="I90" s="931">
        <f t="shared" ref="I90" si="37">$Q$90/12</f>
        <v>213564</v>
      </c>
      <c r="J90" s="931">
        <f>$Q$90/12-100000</f>
        <v>113564</v>
      </c>
      <c r="K90" s="931">
        <f t="shared" ref="K90:M90" si="38">$Q$90/12-100000</f>
        <v>113564</v>
      </c>
      <c r="L90" s="931">
        <f t="shared" si="38"/>
        <v>113564</v>
      </c>
      <c r="M90" s="931">
        <f t="shared" si="38"/>
        <v>113564</v>
      </c>
      <c r="N90" s="931">
        <f>$Q$90/12+100000</f>
        <v>313564</v>
      </c>
      <c r="O90" s="931">
        <f>$Q$90/12+100000</f>
        <v>313564</v>
      </c>
      <c r="P90" s="931">
        <f>$Q$90/12-100000</f>
        <v>113564</v>
      </c>
      <c r="Q90" s="932">
        <v>2562768</v>
      </c>
      <c r="R90" s="192">
        <f>SUM(E90:P90)</f>
        <v>2562768</v>
      </c>
    </row>
    <row r="91" spans="1:19" ht="15.75" hidden="1" customHeight="1">
      <c r="A91" s="933"/>
      <c r="B91" s="934"/>
      <c r="C91" s="935"/>
      <c r="D91" s="936" t="s">
        <v>875</v>
      </c>
      <c r="E91" s="937">
        <f t="shared" ref="E91:E115" si="39">Q91/12</f>
        <v>0</v>
      </c>
      <c r="F91" s="937">
        <f t="shared" ref="F91:F100" si="40">R91/12</f>
        <v>0</v>
      </c>
      <c r="G91" s="937">
        <f t="shared" ref="G91:G100" si="41">S91/12</f>
        <v>0</v>
      </c>
      <c r="H91" s="937">
        <f t="shared" ref="H91:H100" si="42">T91/12</f>
        <v>0</v>
      </c>
      <c r="I91" s="937">
        <f t="shared" ref="I91:I100" si="43">U91/12</f>
        <v>0</v>
      </c>
      <c r="J91" s="937">
        <f t="shared" ref="J91:J100" si="44">V91/12</f>
        <v>0</v>
      </c>
      <c r="K91" s="937">
        <f t="shared" ref="K91:K100" si="45">W91/12</f>
        <v>0</v>
      </c>
      <c r="L91" s="937">
        <f t="shared" ref="L91:L100" si="46">X91/12</f>
        <v>0</v>
      </c>
      <c r="M91" s="937">
        <f t="shared" ref="M91:M100" si="47">Y91/12</f>
        <v>0</v>
      </c>
      <c r="N91" s="937">
        <f t="shared" ref="N91:N100" si="48">Z91/12</f>
        <v>0</v>
      </c>
      <c r="O91" s="937">
        <f t="shared" ref="O91:O100" si="49">AA91/12</f>
        <v>0</v>
      </c>
      <c r="P91" s="937">
        <f t="shared" ref="P91:P100" si="50">AB91/12</f>
        <v>0</v>
      </c>
      <c r="Q91" s="938"/>
    </row>
    <row r="92" spans="1:19" ht="15.75" hidden="1" customHeight="1">
      <c r="A92" s="933"/>
      <c r="B92" s="934"/>
      <c r="C92" s="935"/>
      <c r="D92" s="936" t="s">
        <v>933</v>
      </c>
      <c r="E92" s="937">
        <f t="shared" si="39"/>
        <v>0</v>
      </c>
      <c r="F92" s="937">
        <f t="shared" si="40"/>
        <v>0</v>
      </c>
      <c r="G92" s="937">
        <f t="shared" si="41"/>
        <v>0</v>
      </c>
      <c r="H92" s="937">
        <f t="shared" si="42"/>
        <v>0</v>
      </c>
      <c r="I92" s="937">
        <f t="shared" si="43"/>
        <v>0</v>
      </c>
      <c r="J92" s="937">
        <f t="shared" si="44"/>
        <v>0</v>
      </c>
      <c r="K92" s="937">
        <f t="shared" si="45"/>
        <v>0</v>
      </c>
      <c r="L92" s="937">
        <f t="shared" si="46"/>
        <v>0</v>
      </c>
      <c r="M92" s="937">
        <f t="shared" si="47"/>
        <v>0</v>
      </c>
      <c r="N92" s="937">
        <f t="shared" si="48"/>
        <v>0</v>
      </c>
      <c r="O92" s="937">
        <f t="shared" si="49"/>
        <v>0</v>
      </c>
      <c r="P92" s="937">
        <f t="shared" si="50"/>
        <v>0</v>
      </c>
      <c r="Q92" s="938"/>
    </row>
    <row r="93" spans="1:19" ht="15.75" hidden="1" customHeight="1">
      <c r="A93" s="933"/>
      <c r="B93" s="934"/>
      <c r="C93" s="935"/>
      <c r="D93" s="936" t="s">
        <v>876</v>
      </c>
      <c r="E93" s="937">
        <f t="shared" si="39"/>
        <v>0</v>
      </c>
      <c r="F93" s="937">
        <f t="shared" si="40"/>
        <v>0</v>
      </c>
      <c r="G93" s="937">
        <f t="shared" si="41"/>
        <v>0</v>
      </c>
      <c r="H93" s="937">
        <f t="shared" si="42"/>
        <v>0</v>
      </c>
      <c r="I93" s="937">
        <f t="shared" si="43"/>
        <v>0</v>
      </c>
      <c r="J93" s="937">
        <f t="shared" si="44"/>
        <v>0</v>
      </c>
      <c r="K93" s="937">
        <f t="shared" si="45"/>
        <v>0</v>
      </c>
      <c r="L93" s="937">
        <f t="shared" si="46"/>
        <v>0</v>
      </c>
      <c r="M93" s="937">
        <f t="shared" si="47"/>
        <v>0</v>
      </c>
      <c r="N93" s="937">
        <f t="shared" si="48"/>
        <v>0</v>
      </c>
      <c r="O93" s="937">
        <f t="shared" si="49"/>
        <v>0</v>
      </c>
      <c r="P93" s="937">
        <f t="shared" si="50"/>
        <v>0</v>
      </c>
      <c r="Q93" s="938"/>
    </row>
    <row r="94" spans="1:19" ht="15.75" hidden="1" customHeight="1">
      <c r="A94" s="933"/>
      <c r="B94" s="934"/>
      <c r="C94" s="935"/>
      <c r="D94" s="936" t="s">
        <v>912</v>
      </c>
      <c r="E94" s="937">
        <f t="shared" si="39"/>
        <v>0</v>
      </c>
      <c r="F94" s="937">
        <f t="shared" si="40"/>
        <v>0</v>
      </c>
      <c r="G94" s="937">
        <f t="shared" si="41"/>
        <v>0</v>
      </c>
      <c r="H94" s="937">
        <f t="shared" si="42"/>
        <v>0</v>
      </c>
      <c r="I94" s="937">
        <f t="shared" si="43"/>
        <v>0</v>
      </c>
      <c r="J94" s="937">
        <f t="shared" si="44"/>
        <v>0</v>
      </c>
      <c r="K94" s="937">
        <f t="shared" si="45"/>
        <v>0</v>
      </c>
      <c r="L94" s="937">
        <f t="shared" si="46"/>
        <v>0</v>
      </c>
      <c r="M94" s="937">
        <f t="shared" si="47"/>
        <v>0</v>
      </c>
      <c r="N94" s="937">
        <f t="shared" si="48"/>
        <v>0</v>
      </c>
      <c r="O94" s="937">
        <f t="shared" si="49"/>
        <v>0</v>
      </c>
      <c r="P94" s="937">
        <f t="shared" si="50"/>
        <v>0</v>
      </c>
      <c r="Q94" s="938"/>
    </row>
    <row r="95" spans="1:19" ht="15.75" hidden="1" customHeight="1">
      <c r="A95" s="933"/>
      <c r="B95" s="934"/>
      <c r="C95" s="935"/>
      <c r="D95" s="936" t="s">
        <v>934</v>
      </c>
      <c r="E95" s="937">
        <f t="shared" si="39"/>
        <v>0</v>
      </c>
      <c r="F95" s="937">
        <f t="shared" si="40"/>
        <v>0</v>
      </c>
      <c r="G95" s="937">
        <f t="shared" si="41"/>
        <v>0</v>
      </c>
      <c r="H95" s="937">
        <f t="shared" si="42"/>
        <v>0</v>
      </c>
      <c r="I95" s="937">
        <f t="shared" si="43"/>
        <v>0</v>
      </c>
      <c r="J95" s="937">
        <f t="shared" si="44"/>
        <v>0</v>
      </c>
      <c r="K95" s="937">
        <f t="shared" si="45"/>
        <v>0</v>
      </c>
      <c r="L95" s="937">
        <f t="shared" si="46"/>
        <v>0</v>
      </c>
      <c r="M95" s="937">
        <f t="shared" si="47"/>
        <v>0</v>
      </c>
      <c r="N95" s="937">
        <f t="shared" si="48"/>
        <v>0</v>
      </c>
      <c r="O95" s="937">
        <f t="shared" si="49"/>
        <v>0</v>
      </c>
      <c r="P95" s="937">
        <f t="shared" si="50"/>
        <v>0</v>
      </c>
      <c r="Q95" s="938"/>
    </row>
    <row r="96" spans="1:19" ht="15.75" hidden="1" customHeight="1">
      <c r="A96" s="933"/>
      <c r="B96" s="934"/>
      <c r="C96" s="935"/>
      <c r="D96" s="936" t="s">
        <v>935</v>
      </c>
      <c r="E96" s="937">
        <f t="shared" si="39"/>
        <v>0</v>
      </c>
      <c r="F96" s="937">
        <f t="shared" si="40"/>
        <v>0</v>
      </c>
      <c r="G96" s="937">
        <f t="shared" si="41"/>
        <v>0</v>
      </c>
      <c r="H96" s="937">
        <f t="shared" si="42"/>
        <v>0</v>
      </c>
      <c r="I96" s="937">
        <f t="shared" si="43"/>
        <v>0</v>
      </c>
      <c r="J96" s="937">
        <f t="shared" si="44"/>
        <v>0</v>
      </c>
      <c r="K96" s="937">
        <f t="shared" si="45"/>
        <v>0</v>
      </c>
      <c r="L96" s="937">
        <f t="shared" si="46"/>
        <v>0</v>
      </c>
      <c r="M96" s="937">
        <f t="shared" si="47"/>
        <v>0</v>
      </c>
      <c r="N96" s="937">
        <f t="shared" si="48"/>
        <v>0</v>
      </c>
      <c r="O96" s="937">
        <f t="shared" si="49"/>
        <v>0</v>
      </c>
      <c r="P96" s="937">
        <f t="shared" si="50"/>
        <v>0</v>
      </c>
      <c r="Q96" s="938"/>
    </row>
    <row r="97" spans="1:19" ht="15.75" hidden="1" customHeight="1">
      <c r="A97" s="933"/>
      <c r="B97" s="934"/>
      <c r="C97" s="935"/>
      <c r="D97" s="936" t="s">
        <v>936</v>
      </c>
      <c r="E97" s="937">
        <f t="shared" si="39"/>
        <v>0</v>
      </c>
      <c r="F97" s="937">
        <f t="shared" si="40"/>
        <v>0</v>
      </c>
      <c r="G97" s="937">
        <f t="shared" si="41"/>
        <v>0</v>
      </c>
      <c r="H97" s="937">
        <f t="shared" si="42"/>
        <v>0</v>
      </c>
      <c r="I97" s="937">
        <f t="shared" si="43"/>
        <v>0</v>
      </c>
      <c r="J97" s="937">
        <f t="shared" si="44"/>
        <v>0</v>
      </c>
      <c r="K97" s="937">
        <f t="shared" si="45"/>
        <v>0</v>
      </c>
      <c r="L97" s="937">
        <f t="shared" si="46"/>
        <v>0</v>
      </c>
      <c r="M97" s="937">
        <f t="shared" si="47"/>
        <v>0</v>
      </c>
      <c r="N97" s="937">
        <f t="shared" si="48"/>
        <v>0</v>
      </c>
      <c r="O97" s="937">
        <f t="shared" si="49"/>
        <v>0</v>
      </c>
      <c r="P97" s="937">
        <f t="shared" si="50"/>
        <v>0</v>
      </c>
      <c r="Q97" s="938"/>
    </row>
    <row r="98" spans="1:19" ht="15.75" hidden="1" customHeight="1">
      <c r="A98" s="933"/>
      <c r="B98" s="934"/>
      <c r="C98" s="935"/>
      <c r="D98" s="936" t="s">
        <v>906</v>
      </c>
      <c r="E98" s="937">
        <f t="shared" si="39"/>
        <v>0</v>
      </c>
      <c r="F98" s="937">
        <f t="shared" si="40"/>
        <v>0</v>
      </c>
      <c r="G98" s="937">
        <f t="shared" si="41"/>
        <v>0</v>
      </c>
      <c r="H98" s="937">
        <f t="shared" si="42"/>
        <v>0</v>
      </c>
      <c r="I98" s="937">
        <f t="shared" si="43"/>
        <v>0</v>
      </c>
      <c r="J98" s="937">
        <f t="shared" si="44"/>
        <v>0</v>
      </c>
      <c r="K98" s="937">
        <f t="shared" si="45"/>
        <v>0</v>
      </c>
      <c r="L98" s="937">
        <f t="shared" si="46"/>
        <v>0</v>
      </c>
      <c r="M98" s="937">
        <f t="shared" si="47"/>
        <v>0</v>
      </c>
      <c r="N98" s="937">
        <f t="shared" si="48"/>
        <v>0</v>
      </c>
      <c r="O98" s="937">
        <f t="shared" si="49"/>
        <v>0</v>
      </c>
      <c r="P98" s="937">
        <f t="shared" si="50"/>
        <v>0</v>
      </c>
      <c r="Q98" s="938"/>
    </row>
    <row r="99" spans="1:19" ht="15.75" hidden="1" customHeight="1">
      <c r="A99" s="933"/>
      <c r="B99" s="934"/>
      <c r="C99" s="935"/>
      <c r="D99" s="936" t="s">
        <v>937</v>
      </c>
      <c r="E99" s="937">
        <f t="shared" si="39"/>
        <v>0</v>
      </c>
      <c r="F99" s="937">
        <f t="shared" si="40"/>
        <v>0</v>
      </c>
      <c r="G99" s="937">
        <f t="shared" si="41"/>
        <v>0</v>
      </c>
      <c r="H99" s="937">
        <f t="shared" si="42"/>
        <v>0</v>
      </c>
      <c r="I99" s="937">
        <f t="shared" si="43"/>
        <v>0</v>
      </c>
      <c r="J99" s="937">
        <f t="shared" si="44"/>
        <v>0</v>
      </c>
      <c r="K99" s="937">
        <f t="shared" si="45"/>
        <v>0</v>
      </c>
      <c r="L99" s="937">
        <f t="shared" si="46"/>
        <v>0</v>
      </c>
      <c r="M99" s="937">
        <f t="shared" si="47"/>
        <v>0</v>
      </c>
      <c r="N99" s="937">
        <f t="shared" si="48"/>
        <v>0</v>
      </c>
      <c r="O99" s="937">
        <f t="shared" si="49"/>
        <v>0</v>
      </c>
      <c r="P99" s="937">
        <f t="shared" si="50"/>
        <v>0</v>
      </c>
      <c r="Q99" s="938"/>
    </row>
    <row r="100" spans="1:19" ht="15.75" hidden="1" customHeight="1">
      <c r="A100" s="933"/>
      <c r="B100" s="939"/>
      <c r="C100" s="935"/>
      <c r="D100" s="936" t="s">
        <v>938</v>
      </c>
      <c r="E100" s="937">
        <f t="shared" si="39"/>
        <v>0</v>
      </c>
      <c r="F100" s="937">
        <f t="shared" si="40"/>
        <v>0</v>
      </c>
      <c r="G100" s="937">
        <f t="shared" si="41"/>
        <v>0</v>
      </c>
      <c r="H100" s="937">
        <f t="shared" si="42"/>
        <v>0</v>
      </c>
      <c r="I100" s="937">
        <f t="shared" si="43"/>
        <v>0</v>
      </c>
      <c r="J100" s="937">
        <f t="shared" si="44"/>
        <v>0</v>
      </c>
      <c r="K100" s="937">
        <f t="shared" si="45"/>
        <v>0</v>
      </c>
      <c r="L100" s="937">
        <f t="shared" si="46"/>
        <v>0</v>
      </c>
      <c r="M100" s="937">
        <f t="shared" si="47"/>
        <v>0</v>
      </c>
      <c r="N100" s="937">
        <f t="shared" si="48"/>
        <v>0</v>
      </c>
      <c r="O100" s="937">
        <f t="shared" si="49"/>
        <v>0</v>
      </c>
      <c r="P100" s="937">
        <f t="shared" si="50"/>
        <v>0</v>
      </c>
      <c r="Q100" s="938"/>
    </row>
    <row r="101" spans="1:19" ht="36.75" customHeight="1">
      <c r="A101" s="1384"/>
      <c r="B101" s="1385"/>
      <c r="C101" s="1388" t="s">
        <v>939</v>
      </c>
      <c r="D101" s="1389"/>
      <c r="E101" s="937">
        <f>SUM(E102:E190)</f>
        <v>5094717.75</v>
      </c>
      <c r="F101" s="937">
        <f t="shared" ref="F101:O101" si="51">SUM(F102:F190)</f>
        <v>5094717.75</v>
      </c>
      <c r="G101" s="937">
        <f t="shared" si="51"/>
        <v>5094717.75</v>
      </c>
      <c r="H101" s="937">
        <f t="shared" si="51"/>
        <v>4194717.75</v>
      </c>
      <c r="I101" s="937">
        <f t="shared" si="51"/>
        <v>4194717.75</v>
      </c>
      <c r="J101" s="937">
        <f t="shared" si="51"/>
        <v>3294717.7500000005</v>
      </c>
      <c r="K101" s="937">
        <f t="shared" si="51"/>
        <v>3294717.7500000005</v>
      </c>
      <c r="L101" s="937">
        <f t="shared" si="51"/>
        <v>3294717.7500000005</v>
      </c>
      <c r="M101" s="937">
        <f t="shared" si="51"/>
        <v>3294717.7500000005</v>
      </c>
      <c r="N101" s="937">
        <f t="shared" si="51"/>
        <v>5094717.75</v>
      </c>
      <c r="O101" s="937">
        <f t="shared" si="51"/>
        <v>5094717.75</v>
      </c>
      <c r="P101" s="937">
        <f>SUM(P102:P190)</f>
        <v>3294717.7500000005</v>
      </c>
      <c r="Q101" s="938">
        <f>SUM(E101:P101)</f>
        <v>50336613</v>
      </c>
      <c r="R101" s="192">
        <f>SUM(Q102:Q190)</f>
        <v>50336613</v>
      </c>
      <c r="S101" s="192">
        <f>SUM(R90:R101)</f>
        <v>52899381</v>
      </c>
    </row>
    <row r="102" spans="1:19" ht="18.75">
      <c r="A102" s="946"/>
      <c r="B102" s="947"/>
      <c r="C102" s="948">
        <v>1</v>
      </c>
      <c r="D102" s="949" t="s">
        <v>292</v>
      </c>
      <c r="E102" s="950">
        <f>$Q$102/12+100000</f>
        <v>662639.83333333337</v>
      </c>
      <c r="F102" s="950">
        <f t="shared" ref="F102:G102" si="52">$Q$102/12+100000</f>
        <v>662639.83333333337</v>
      </c>
      <c r="G102" s="950">
        <f t="shared" si="52"/>
        <v>662639.83333333337</v>
      </c>
      <c r="H102" s="950">
        <f>$Q$102/12</f>
        <v>562639.83333333337</v>
      </c>
      <c r="I102" s="950">
        <f>$Q$102/12</f>
        <v>562639.83333333337</v>
      </c>
      <c r="J102" s="950">
        <f>$Q$102/12-100000</f>
        <v>462639.83333333337</v>
      </c>
      <c r="K102" s="950">
        <f t="shared" ref="K102:M102" si="53">$Q$102/12-100000</f>
        <v>462639.83333333337</v>
      </c>
      <c r="L102" s="950">
        <f t="shared" si="53"/>
        <v>462639.83333333337</v>
      </c>
      <c r="M102" s="950">
        <f t="shared" si="53"/>
        <v>462639.83333333337</v>
      </c>
      <c r="N102" s="950">
        <f>$Q$102/12+100000</f>
        <v>662639.83333333337</v>
      </c>
      <c r="O102" s="950">
        <f>$Q$102/12+100000</f>
        <v>662639.83333333337</v>
      </c>
      <c r="P102" s="950">
        <f>$Q$102/12-100000</f>
        <v>462639.83333333337</v>
      </c>
      <c r="Q102" s="951">
        <v>6751678</v>
      </c>
    </row>
    <row r="103" spans="1:19" ht="15.75" hidden="1" customHeight="1">
      <c r="A103" s="933"/>
      <c r="B103" s="934"/>
      <c r="C103" s="952"/>
      <c r="D103" s="953" t="s">
        <v>875</v>
      </c>
      <c r="E103" s="937">
        <f t="shared" si="39"/>
        <v>0</v>
      </c>
      <c r="F103" s="937">
        <f t="shared" ref="F103:F112" si="54">R103/12</f>
        <v>0</v>
      </c>
      <c r="G103" s="937">
        <f t="shared" ref="G103:G112" si="55">S103/12</f>
        <v>0</v>
      </c>
      <c r="H103" s="937">
        <f t="shared" ref="H103:H112" si="56">T103/12</f>
        <v>0</v>
      </c>
      <c r="I103" s="937">
        <f t="shared" ref="I103:I112" si="57">U103/12</f>
        <v>0</v>
      </c>
      <c r="J103" s="937">
        <f t="shared" ref="J103:J112" si="58">V103/12</f>
        <v>0</v>
      </c>
      <c r="K103" s="937">
        <f t="shared" ref="K103:K112" si="59">W103/12</f>
        <v>0</v>
      </c>
      <c r="L103" s="937">
        <f t="shared" ref="L103:L112" si="60">X103/12</f>
        <v>0</v>
      </c>
      <c r="M103" s="937">
        <f t="shared" ref="M103:M112" si="61">Y103/12</f>
        <v>0</v>
      </c>
      <c r="N103" s="937">
        <f t="shared" ref="N103:N112" si="62">Z103/12</f>
        <v>0</v>
      </c>
      <c r="O103" s="937">
        <f t="shared" ref="O103:O112" si="63">AA103/12</f>
        <v>0</v>
      </c>
      <c r="P103" s="937">
        <f t="shared" ref="P103:P112" si="64">AB103/12</f>
        <v>0</v>
      </c>
      <c r="Q103" s="938"/>
    </row>
    <row r="104" spans="1:19" ht="15.75" hidden="1" customHeight="1">
      <c r="A104" s="933"/>
      <c r="B104" s="934"/>
      <c r="C104" s="952"/>
      <c r="D104" s="953" t="s">
        <v>933</v>
      </c>
      <c r="E104" s="937">
        <f t="shared" si="39"/>
        <v>0</v>
      </c>
      <c r="F104" s="937">
        <f t="shared" si="54"/>
        <v>0</v>
      </c>
      <c r="G104" s="937">
        <f t="shared" si="55"/>
        <v>0</v>
      </c>
      <c r="H104" s="937">
        <f t="shared" si="56"/>
        <v>0</v>
      </c>
      <c r="I104" s="937">
        <f t="shared" si="57"/>
        <v>0</v>
      </c>
      <c r="J104" s="937">
        <f t="shared" si="58"/>
        <v>0</v>
      </c>
      <c r="K104" s="937">
        <f t="shared" si="59"/>
        <v>0</v>
      </c>
      <c r="L104" s="937">
        <f t="shared" si="60"/>
        <v>0</v>
      </c>
      <c r="M104" s="937">
        <f t="shared" si="61"/>
        <v>0</v>
      </c>
      <c r="N104" s="937">
        <f t="shared" si="62"/>
        <v>0</v>
      </c>
      <c r="O104" s="937">
        <f t="shared" si="63"/>
        <v>0</v>
      </c>
      <c r="P104" s="937">
        <f t="shared" si="64"/>
        <v>0</v>
      </c>
      <c r="Q104" s="938"/>
    </row>
    <row r="105" spans="1:19" ht="15.75" hidden="1" customHeight="1">
      <c r="A105" s="933"/>
      <c r="B105" s="934"/>
      <c r="C105" s="952"/>
      <c r="D105" s="953" t="s">
        <v>876</v>
      </c>
      <c r="E105" s="937">
        <f t="shared" si="39"/>
        <v>0</v>
      </c>
      <c r="F105" s="937">
        <f t="shared" si="54"/>
        <v>0</v>
      </c>
      <c r="G105" s="937">
        <f t="shared" si="55"/>
        <v>0</v>
      </c>
      <c r="H105" s="937">
        <f t="shared" si="56"/>
        <v>0</v>
      </c>
      <c r="I105" s="937">
        <f t="shared" si="57"/>
        <v>0</v>
      </c>
      <c r="J105" s="937">
        <f t="shared" si="58"/>
        <v>0</v>
      </c>
      <c r="K105" s="937">
        <f t="shared" si="59"/>
        <v>0</v>
      </c>
      <c r="L105" s="937">
        <f t="shared" si="60"/>
        <v>0</v>
      </c>
      <c r="M105" s="937">
        <f t="shared" si="61"/>
        <v>0</v>
      </c>
      <c r="N105" s="937">
        <f t="shared" si="62"/>
        <v>0</v>
      </c>
      <c r="O105" s="937">
        <f t="shared" si="63"/>
        <v>0</v>
      </c>
      <c r="P105" s="937">
        <f t="shared" si="64"/>
        <v>0</v>
      </c>
      <c r="Q105" s="938"/>
    </row>
    <row r="106" spans="1:19" ht="15.75" hidden="1" customHeight="1">
      <c r="A106" s="933"/>
      <c r="B106" s="934"/>
      <c r="C106" s="952"/>
      <c r="D106" s="953" t="s">
        <v>912</v>
      </c>
      <c r="E106" s="937">
        <f t="shared" si="39"/>
        <v>0</v>
      </c>
      <c r="F106" s="937">
        <f t="shared" si="54"/>
        <v>0</v>
      </c>
      <c r="G106" s="937">
        <f t="shared" si="55"/>
        <v>0</v>
      </c>
      <c r="H106" s="937">
        <f t="shared" si="56"/>
        <v>0</v>
      </c>
      <c r="I106" s="937">
        <f t="shared" si="57"/>
        <v>0</v>
      </c>
      <c r="J106" s="937">
        <f t="shared" si="58"/>
        <v>0</v>
      </c>
      <c r="K106" s="937">
        <f t="shared" si="59"/>
        <v>0</v>
      </c>
      <c r="L106" s="937">
        <f t="shared" si="60"/>
        <v>0</v>
      </c>
      <c r="M106" s="937">
        <f t="shared" si="61"/>
        <v>0</v>
      </c>
      <c r="N106" s="937">
        <f t="shared" si="62"/>
        <v>0</v>
      </c>
      <c r="O106" s="937">
        <f t="shared" si="63"/>
        <v>0</v>
      </c>
      <c r="P106" s="937">
        <f t="shared" si="64"/>
        <v>0</v>
      </c>
      <c r="Q106" s="938"/>
    </row>
    <row r="107" spans="1:19" ht="15.75" hidden="1" customHeight="1">
      <c r="A107" s="933"/>
      <c r="B107" s="934"/>
      <c r="C107" s="952"/>
      <c r="D107" s="953" t="s">
        <v>934</v>
      </c>
      <c r="E107" s="937">
        <f t="shared" si="39"/>
        <v>0</v>
      </c>
      <c r="F107" s="937">
        <f t="shared" si="54"/>
        <v>0</v>
      </c>
      <c r="G107" s="937">
        <f t="shared" si="55"/>
        <v>0</v>
      </c>
      <c r="H107" s="937">
        <f t="shared" si="56"/>
        <v>0</v>
      </c>
      <c r="I107" s="937">
        <f t="shared" si="57"/>
        <v>0</v>
      </c>
      <c r="J107" s="937">
        <f t="shared" si="58"/>
        <v>0</v>
      </c>
      <c r="K107" s="937">
        <f t="shared" si="59"/>
        <v>0</v>
      </c>
      <c r="L107" s="937">
        <f t="shared" si="60"/>
        <v>0</v>
      </c>
      <c r="M107" s="937">
        <f t="shared" si="61"/>
        <v>0</v>
      </c>
      <c r="N107" s="937">
        <f t="shared" si="62"/>
        <v>0</v>
      </c>
      <c r="O107" s="937">
        <f t="shared" si="63"/>
        <v>0</v>
      </c>
      <c r="P107" s="937">
        <f t="shared" si="64"/>
        <v>0</v>
      </c>
      <c r="Q107" s="938"/>
    </row>
    <row r="108" spans="1:19" ht="15.75" hidden="1" customHeight="1">
      <c r="A108" s="933"/>
      <c r="B108" s="934"/>
      <c r="C108" s="952"/>
      <c r="D108" s="953" t="s">
        <v>935</v>
      </c>
      <c r="E108" s="937">
        <f t="shared" si="39"/>
        <v>0</v>
      </c>
      <c r="F108" s="937">
        <f t="shared" si="54"/>
        <v>0</v>
      </c>
      <c r="G108" s="937">
        <f t="shared" si="55"/>
        <v>0</v>
      </c>
      <c r="H108" s="937">
        <f t="shared" si="56"/>
        <v>0</v>
      </c>
      <c r="I108" s="937">
        <f t="shared" si="57"/>
        <v>0</v>
      </c>
      <c r="J108" s="937">
        <f t="shared" si="58"/>
        <v>0</v>
      </c>
      <c r="K108" s="937">
        <f t="shared" si="59"/>
        <v>0</v>
      </c>
      <c r="L108" s="937">
        <f t="shared" si="60"/>
        <v>0</v>
      </c>
      <c r="M108" s="937">
        <f t="shared" si="61"/>
        <v>0</v>
      </c>
      <c r="N108" s="937">
        <f t="shared" si="62"/>
        <v>0</v>
      </c>
      <c r="O108" s="937">
        <f t="shared" si="63"/>
        <v>0</v>
      </c>
      <c r="P108" s="937">
        <f t="shared" si="64"/>
        <v>0</v>
      </c>
      <c r="Q108" s="938"/>
    </row>
    <row r="109" spans="1:19" ht="15.75" hidden="1" customHeight="1">
      <c r="A109" s="933"/>
      <c r="B109" s="939"/>
      <c r="C109" s="952"/>
      <c r="D109" s="953" t="s">
        <v>940</v>
      </c>
      <c r="E109" s="937">
        <f t="shared" si="39"/>
        <v>0</v>
      </c>
      <c r="F109" s="937">
        <f t="shared" si="54"/>
        <v>0</v>
      </c>
      <c r="G109" s="937">
        <f t="shared" si="55"/>
        <v>0</v>
      </c>
      <c r="H109" s="937">
        <f t="shared" si="56"/>
        <v>0</v>
      </c>
      <c r="I109" s="937">
        <f t="shared" si="57"/>
        <v>0</v>
      </c>
      <c r="J109" s="937">
        <f t="shared" si="58"/>
        <v>0</v>
      </c>
      <c r="K109" s="937">
        <f t="shared" si="59"/>
        <v>0</v>
      </c>
      <c r="L109" s="937">
        <f t="shared" si="60"/>
        <v>0</v>
      </c>
      <c r="M109" s="937">
        <f t="shared" si="61"/>
        <v>0</v>
      </c>
      <c r="N109" s="937">
        <f t="shared" si="62"/>
        <v>0</v>
      </c>
      <c r="O109" s="937">
        <f t="shared" si="63"/>
        <v>0</v>
      </c>
      <c r="P109" s="937">
        <f t="shared" si="64"/>
        <v>0</v>
      </c>
      <c r="Q109" s="938"/>
    </row>
    <row r="110" spans="1:19" ht="15.75" hidden="1" customHeight="1">
      <c r="A110" s="933"/>
      <c r="B110" s="934"/>
      <c r="C110" s="952"/>
      <c r="D110" s="953" t="s">
        <v>941</v>
      </c>
      <c r="E110" s="937">
        <f t="shared" si="39"/>
        <v>0</v>
      </c>
      <c r="F110" s="937">
        <f t="shared" si="54"/>
        <v>0</v>
      </c>
      <c r="G110" s="937">
        <f t="shared" si="55"/>
        <v>0</v>
      </c>
      <c r="H110" s="937">
        <f t="shared" si="56"/>
        <v>0</v>
      </c>
      <c r="I110" s="937">
        <f t="shared" si="57"/>
        <v>0</v>
      </c>
      <c r="J110" s="937">
        <f t="shared" si="58"/>
        <v>0</v>
      </c>
      <c r="K110" s="937">
        <f t="shared" si="59"/>
        <v>0</v>
      </c>
      <c r="L110" s="937">
        <f t="shared" si="60"/>
        <v>0</v>
      </c>
      <c r="M110" s="937">
        <f t="shared" si="61"/>
        <v>0</v>
      </c>
      <c r="N110" s="937">
        <f t="shared" si="62"/>
        <v>0</v>
      </c>
      <c r="O110" s="937">
        <f t="shared" si="63"/>
        <v>0</v>
      </c>
      <c r="P110" s="937">
        <f t="shared" si="64"/>
        <v>0</v>
      </c>
      <c r="Q110" s="938"/>
    </row>
    <row r="111" spans="1:19" ht="15.75" hidden="1" customHeight="1">
      <c r="A111" s="933"/>
      <c r="B111" s="934"/>
      <c r="C111" s="952"/>
      <c r="D111" s="953" t="s">
        <v>937</v>
      </c>
      <c r="E111" s="937">
        <f t="shared" si="39"/>
        <v>0</v>
      </c>
      <c r="F111" s="937">
        <f t="shared" si="54"/>
        <v>0</v>
      </c>
      <c r="G111" s="937">
        <f t="shared" si="55"/>
        <v>0</v>
      </c>
      <c r="H111" s="937">
        <f t="shared" si="56"/>
        <v>0</v>
      </c>
      <c r="I111" s="937">
        <f t="shared" si="57"/>
        <v>0</v>
      </c>
      <c r="J111" s="937">
        <f t="shared" si="58"/>
        <v>0</v>
      </c>
      <c r="K111" s="937">
        <f t="shared" si="59"/>
        <v>0</v>
      </c>
      <c r="L111" s="937">
        <f t="shared" si="60"/>
        <v>0</v>
      </c>
      <c r="M111" s="937">
        <f t="shared" si="61"/>
        <v>0</v>
      </c>
      <c r="N111" s="937">
        <f t="shared" si="62"/>
        <v>0</v>
      </c>
      <c r="O111" s="937">
        <f t="shared" si="63"/>
        <v>0</v>
      </c>
      <c r="P111" s="937">
        <f t="shared" si="64"/>
        <v>0</v>
      </c>
      <c r="Q111" s="938"/>
    </row>
    <row r="112" spans="1:19" ht="15.75" hidden="1" customHeight="1">
      <c r="A112" s="933"/>
      <c r="B112" s="939"/>
      <c r="C112" s="952"/>
      <c r="D112" s="953" t="s">
        <v>942</v>
      </c>
      <c r="E112" s="937">
        <f t="shared" si="39"/>
        <v>0</v>
      </c>
      <c r="F112" s="937">
        <f t="shared" si="54"/>
        <v>0</v>
      </c>
      <c r="G112" s="937">
        <f t="shared" si="55"/>
        <v>0</v>
      </c>
      <c r="H112" s="937">
        <f t="shared" si="56"/>
        <v>0</v>
      </c>
      <c r="I112" s="937">
        <f t="shared" si="57"/>
        <v>0</v>
      </c>
      <c r="J112" s="937">
        <f t="shared" si="58"/>
        <v>0</v>
      </c>
      <c r="K112" s="937">
        <f t="shared" si="59"/>
        <v>0</v>
      </c>
      <c r="L112" s="937">
        <f t="shared" si="60"/>
        <v>0</v>
      </c>
      <c r="M112" s="937">
        <f t="shared" si="61"/>
        <v>0</v>
      </c>
      <c r="N112" s="937">
        <f t="shared" si="62"/>
        <v>0</v>
      </c>
      <c r="O112" s="937">
        <f t="shared" si="63"/>
        <v>0</v>
      </c>
      <c r="P112" s="937">
        <f t="shared" si="64"/>
        <v>0</v>
      </c>
      <c r="Q112" s="938"/>
    </row>
    <row r="113" spans="1:17" ht="18.75">
      <c r="A113" s="946"/>
      <c r="B113" s="947"/>
      <c r="C113" s="948">
        <v>2</v>
      </c>
      <c r="D113" s="953" t="s">
        <v>943</v>
      </c>
      <c r="E113" s="937">
        <f>$Q$113/12+100000</f>
        <v>502534.83333333331</v>
      </c>
      <c r="F113" s="937">
        <f t="shared" ref="F113:G113" si="65">$Q$113/12+100000</f>
        <v>502534.83333333331</v>
      </c>
      <c r="G113" s="937">
        <f t="shared" si="65"/>
        <v>502534.83333333331</v>
      </c>
      <c r="H113" s="937">
        <f>$Q$113/12</f>
        <v>402534.83333333331</v>
      </c>
      <c r="I113" s="937">
        <f>$Q$113/12</f>
        <v>402534.83333333331</v>
      </c>
      <c r="J113" s="937">
        <f>$Q$113/12-200000</f>
        <v>202534.83333333331</v>
      </c>
      <c r="K113" s="937">
        <f t="shared" ref="K113:M113" si="66">$Q$113/12-200000</f>
        <v>202534.83333333331</v>
      </c>
      <c r="L113" s="937">
        <f t="shared" si="66"/>
        <v>202534.83333333331</v>
      </c>
      <c r="M113" s="937">
        <f t="shared" si="66"/>
        <v>202534.83333333331</v>
      </c>
      <c r="N113" s="937">
        <f>$Q$113/12+100000</f>
        <v>502534.83333333331</v>
      </c>
      <c r="O113" s="937">
        <f>$Q$113/12+100000</f>
        <v>502534.83333333331</v>
      </c>
      <c r="P113" s="937">
        <f>$Q$113/12-200000</f>
        <v>202534.83333333331</v>
      </c>
      <c r="Q113" s="938">
        <v>4830418</v>
      </c>
    </row>
    <row r="114" spans="1:17" ht="15.75" hidden="1" customHeight="1">
      <c r="A114" s="933"/>
      <c r="B114" s="934"/>
      <c r="C114" s="952"/>
      <c r="D114" s="953" t="s">
        <v>875</v>
      </c>
      <c r="E114" s="937">
        <f t="shared" si="39"/>
        <v>0</v>
      </c>
      <c r="F114" s="937">
        <f t="shared" ref="F114:F123" si="67">R114/12</f>
        <v>0</v>
      </c>
      <c r="G114" s="937">
        <f t="shared" ref="G114:G123" si="68">S114/12</f>
        <v>0</v>
      </c>
      <c r="H114" s="937">
        <f t="shared" ref="H114:H123" si="69">T114/12</f>
        <v>0</v>
      </c>
      <c r="I114" s="937">
        <f t="shared" ref="I114:I123" si="70">U114/12</f>
        <v>0</v>
      </c>
      <c r="J114" s="937">
        <f t="shared" ref="J114:J123" si="71">V114/12</f>
        <v>0</v>
      </c>
      <c r="K114" s="937">
        <f t="shared" ref="K114:K123" si="72">W114/12</f>
        <v>0</v>
      </c>
      <c r="L114" s="937">
        <f t="shared" ref="L114:L123" si="73">X114/12</f>
        <v>0</v>
      </c>
      <c r="M114" s="937">
        <f t="shared" ref="M114:M123" si="74">Y114/12</f>
        <v>0</v>
      </c>
      <c r="N114" s="937">
        <f t="shared" ref="N114:N123" si="75">Z114/12</f>
        <v>0</v>
      </c>
      <c r="O114" s="937">
        <f t="shared" ref="O114:O123" si="76">AA114/12</f>
        <v>0</v>
      </c>
      <c r="P114" s="937">
        <f t="shared" ref="P114:P123" si="77">AB114/12</f>
        <v>0</v>
      </c>
      <c r="Q114" s="938"/>
    </row>
    <row r="115" spans="1:17" ht="15.75" hidden="1" customHeight="1">
      <c r="A115" s="933"/>
      <c r="B115" s="934"/>
      <c r="C115" s="952"/>
      <c r="D115" s="953" t="s">
        <v>933</v>
      </c>
      <c r="E115" s="937">
        <f t="shared" si="39"/>
        <v>0</v>
      </c>
      <c r="F115" s="937">
        <f t="shared" si="67"/>
        <v>0</v>
      </c>
      <c r="G115" s="937">
        <f t="shared" si="68"/>
        <v>0</v>
      </c>
      <c r="H115" s="937">
        <f t="shared" si="69"/>
        <v>0</v>
      </c>
      <c r="I115" s="937">
        <f t="shared" si="70"/>
        <v>0</v>
      </c>
      <c r="J115" s="937">
        <f t="shared" si="71"/>
        <v>0</v>
      </c>
      <c r="K115" s="937">
        <f t="shared" si="72"/>
        <v>0</v>
      </c>
      <c r="L115" s="937">
        <f t="shared" si="73"/>
        <v>0</v>
      </c>
      <c r="M115" s="937">
        <f t="shared" si="74"/>
        <v>0</v>
      </c>
      <c r="N115" s="937">
        <f t="shared" si="75"/>
        <v>0</v>
      </c>
      <c r="O115" s="937">
        <f t="shared" si="76"/>
        <v>0</v>
      </c>
      <c r="P115" s="937">
        <f t="shared" si="77"/>
        <v>0</v>
      </c>
      <c r="Q115" s="938"/>
    </row>
    <row r="116" spans="1:17" ht="15.75" hidden="1" customHeight="1">
      <c r="A116" s="933"/>
      <c r="B116" s="934"/>
      <c r="C116" s="952"/>
      <c r="D116" s="953" t="s">
        <v>876</v>
      </c>
      <c r="E116" s="937">
        <f t="shared" ref="E116:E155" si="78">Q116/12</f>
        <v>0</v>
      </c>
      <c r="F116" s="937">
        <f t="shared" si="67"/>
        <v>0</v>
      </c>
      <c r="G116" s="937">
        <f t="shared" si="68"/>
        <v>0</v>
      </c>
      <c r="H116" s="937">
        <f t="shared" si="69"/>
        <v>0</v>
      </c>
      <c r="I116" s="937">
        <f t="shared" si="70"/>
        <v>0</v>
      </c>
      <c r="J116" s="937">
        <f t="shared" si="71"/>
        <v>0</v>
      </c>
      <c r="K116" s="937">
        <f t="shared" si="72"/>
        <v>0</v>
      </c>
      <c r="L116" s="937">
        <f t="shared" si="73"/>
        <v>0</v>
      </c>
      <c r="M116" s="937">
        <f t="shared" si="74"/>
        <v>0</v>
      </c>
      <c r="N116" s="937">
        <f t="shared" si="75"/>
        <v>0</v>
      </c>
      <c r="O116" s="937">
        <f t="shared" si="76"/>
        <v>0</v>
      </c>
      <c r="P116" s="937">
        <f t="shared" si="77"/>
        <v>0</v>
      </c>
      <c r="Q116" s="938"/>
    </row>
    <row r="117" spans="1:17" ht="15.75" hidden="1" customHeight="1">
      <c r="A117" s="933"/>
      <c r="B117" s="934"/>
      <c r="C117" s="952"/>
      <c r="D117" s="953" t="s">
        <v>912</v>
      </c>
      <c r="E117" s="937">
        <f t="shared" si="78"/>
        <v>0</v>
      </c>
      <c r="F117" s="937">
        <f t="shared" si="67"/>
        <v>0</v>
      </c>
      <c r="G117" s="937">
        <f t="shared" si="68"/>
        <v>0</v>
      </c>
      <c r="H117" s="937">
        <f t="shared" si="69"/>
        <v>0</v>
      </c>
      <c r="I117" s="937">
        <f t="shared" si="70"/>
        <v>0</v>
      </c>
      <c r="J117" s="937">
        <f t="shared" si="71"/>
        <v>0</v>
      </c>
      <c r="K117" s="937">
        <f t="shared" si="72"/>
        <v>0</v>
      </c>
      <c r="L117" s="937">
        <f t="shared" si="73"/>
        <v>0</v>
      </c>
      <c r="M117" s="937">
        <f t="shared" si="74"/>
        <v>0</v>
      </c>
      <c r="N117" s="937">
        <f t="shared" si="75"/>
        <v>0</v>
      </c>
      <c r="O117" s="937">
        <f t="shared" si="76"/>
        <v>0</v>
      </c>
      <c r="P117" s="937">
        <f t="shared" si="77"/>
        <v>0</v>
      </c>
      <c r="Q117" s="938"/>
    </row>
    <row r="118" spans="1:17" ht="15.75" hidden="1" customHeight="1">
      <c r="A118" s="933"/>
      <c r="B118" s="934"/>
      <c r="C118" s="952"/>
      <c r="D118" s="953" t="s">
        <v>934</v>
      </c>
      <c r="E118" s="937">
        <f t="shared" si="78"/>
        <v>0</v>
      </c>
      <c r="F118" s="937">
        <f t="shared" si="67"/>
        <v>0</v>
      </c>
      <c r="G118" s="937">
        <f t="shared" si="68"/>
        <v>0</v>
      </c>
      <c r="H118" s="937">
        <f t="shared" si="69"/>
        <v>0</v>
      </c>
      <c r="I118" s="937">
        <f t="shared" si="70"/>
        <v>0</v>
      </c>
      <c r="J118" s="937">
        <f t="shared" si="71"/>
        <v>0</v>
      </c>
      <c r="K118" s="937">
        <f t="shared" si="72"/>
        <v>0</v>
      </c>
      <c r="L118" s="937">
        <f t="shared" si="73"/>
        <v>0</v>
      </c>
      <c r="M118" s="937">
        <f t="shared" si="74"/>
        <v>0</v>
      </c>
      <c r="N118" s="937">
        <f t="shared" si="75"/>
        <v>0</v>
      </c>
      <c r="O118" s="937">
        <f t="shared" si="76"/>
        <v>0</v>
      </c>
      <c r="P118" s="937">
        <f t="shared" si="77"/>
        <v>0</v>
      </c>
      <c r="Q118" s="938"/>
    </row>
    <row r="119" spans="1:17" ht="15.75" hidden="1" customHeight="1">
      <c r="A119" s="933"/>
      <c r="B119" s="934"/>
      <c r="C119" s="952"/>
      <c r="D119" s="953" t="s">
        <v>935</v>
      </c>
      <c r="E119" s="937">
        <f t="shared" si="78"/>
        <v>0</v>
      </c>
      <c r="F119" s="937">
        <f t="shared" si="67"/>
        <v>0</v>
      </c>
      <c r="G119" s="937">
        <f t="shared" si="68"/>
        <v>0</v>
      </c>
      <c r="H119" s="937">
        <f t="shared" si="69"/>
        <v>0</v>
      </c>
      <c r="I119" s="937">
        <f t="shared" si="70"/>
        <v>0</v>
      </c>
      <c r="J119" s="937">
        <f t="shared" si="71"/>
        <v>0</v>
      </c>
      <c r="K119" s="937">
        <f t="shared" si="72"/>
        <v>0</v>
      </c>
      <c r="L119" s="937">
        <f t="shared" si="73"/>
        <v>0</v>
      </c>
      <c r="M119" s="937">
        <f t="shared" si="74"/>
        <v>0</v>
      </c>
      <c r="N119" s="937">
        <f t="shared" si="75"/>
        <v>0</v>
      </c>
      <c r="O119" s="937">
        <f t="shared" si="76"/>
        <v>0</v>
      </c>
      <c r="P119" s="937">
        <f t="shared" si="77"/>
        <v>0</v>
      </c>
      <c r="Q119" s="938"/>
    </row>
    <row r="120" spans="1:17" ht="15.75" hidden="1" customHeight="1">
      <c r="A120" s="933"/>
      <c r="B120" s="934"/>
      <c r="C120" s="952"/>
      <c r="D120" s="953" t="s">
        <v>941</v>
      </c>
      <c r="E120" s="937">
        <f t="shared" si="78"/>
        <v>0</v>
      </c>
      <c r="F120" s="937">
        <f t="shared" si="67"/>
        <v>0</v>
      </c>
      <c r="G120" s="937">
        <f t="shared" si="68"/>
        <v>0</v>
      </c>
      <c r="H120" s="937">
        <f t="shared" si="69"/>
        <v>0</v>
      </c>
      <c r="I120" s="937">
        <f t="shared" si="70"/>
        <v>0</v>
      </c>
      <c r="J120" s="937">
        <f t="shared" si="71"/>
        <v>0</v>
      </c>
      <c r="K120" s="937">
        <f t="shared" si="72"/>
        <v>0</v>
      </c>
      <c r="L120" s="937">
        <f t="shared" si="73"/>
        <v>0</v>
      </c>
      <c r="M120" s="937">
        <f t="shared" si="74"/>
        <v>0</v>
      </c>
      <c r="N120" s="937">
        <f t="shared" si="75"/>
        <v>0</v>
      </c>
      <c r="O120" s="937">
        <f t="shared" si="76"/>
        <v>0</v>
      </c>
      <c r="P120" s="937">
        <f t="shared" si="77"/>
        <v>0</v>
      </c>
      <c r="Q120" s="938"/>
    </row>
    <row r="121" spans="1:17" ht="15.75" hidden="1" customHeight="1">
      <c r="A121" s="933"/>
      <c r="B121" s="934"/>
      <c r="C121" s="952"/>
      <c r="D121" s="953" t="s">
        <v>937</v>
      </c>
      <c r="E121" s="937">
        <f t="shared" si="78"/>
        <v>0</v>
      </c>
      <c r="F121" s="937">
        <f t="shared" si="67"/>
        <v>0</v>
      </c>
      <c r="G121" s="937">
        <f t="shared" si="68"/>
        <v>0</v>
      </c>
      <c r="H121" s="937">
        <f t="shared" si="69"/>
        <v>0</v>
      </c>
      <c r="I121" s="937">
        <f t="shared" si="70"/>
        <v>0</v>
      </c>
      <c r="J121" s="937">
        <f t="shared" si="71"/>
        <v>0</v>
      </c>
      <c r="K121" s="937">
        <f t="shared" si="72"/>
        <v>0</v>
      </c>
      <c r="L121" s="937">
        <f t="shared" si="73"/>
        <v>0</v>
      </c>
      <c r="M121" s="937">
        <f t="shared" si="74"/>
        <v>0</v>
      </c>
      <c r="N121" s="937">
        <f t="shared" si="75"/>
        <v>0</v>
      </c>
      <c r="O121" s="937">
        <f t="shared" si="76"/>
        <v>0</v>
      </c>
      <c r="P121" s="937">
        <f t="shared" si="77"/>
        <v>0</v>
      </c>
      <c r="Q121" s="938"/>
    </row>
    <row r="122" spans="1:17" ht="15.75" hidden="1" customHeight="1">
      <c r="A122" s="933"/>
      <c r="B122" s="939"/>
      <c r="C122" s="952"/>
      <c r="D122" s="953" t="s">
        <v>944</v>
      </c>
      <c r="E122" s="937">
        <f t="shared" si="78"/>
        <v>0</v>
      </c>
      <c r="F122" s="937">
        <f t="shared" si="67"/>
        <v>0</v>
      </c>
      <c r="G122" s="937">
        <f t="shared" si="68"/>
        <v>0</v>
      </c>
      <c r="H122" s="937">
        <f t="shared" si="69"/>
        <v>0</v>
      </c>
      <c r="I122" s="937">
        <f t="shared" si="70"/>
        <v>0</v>
      </c>
      <c r="J122" s="937">
        <f t="shared" si="71"/>
        <v>0</v>
      </c>
      <c r="K122" s="937">
        <f t="shared" si="72"/>
        <v>0</v>
      </c>
      <c r="L122" s="937">
        <f t="shared" si="73"/>
        <v>0</v>
      </c>
      <c r="M122" s="937">
        <f t="shared" si="74"/>
        <v>0</v>
      </c>
      <c r="N122" s="937">
        <f t="shared" si="75"/>
        <v>0</v>
      </c>
      <c r="O122" s="937">
        <f t="shared" si="76"/>
        <v>0</v>
      </c>
      <c r="P122" s="937">
        <f t="shared" si="77"/>
        <v>0</v>
      </c>
      <c r="Q122" s="938"/>
    </row>
    <row r="123" spans="1:17" ht="15.75" hidden="1" customHeight="1">
      <c r="A123" s="933"/>
      <c r="B123" s="939"/>
      <c r="C123" s="952"/>
      <c r="D123" s="953" t="s">
        <v>940</v>
      </c>
      <c r="E123" s="937">
        <f t="shared" si="78"/>
        <v>0</v>
      </c>
      <c r="F123" s="937">
        <f t="shared" si="67"/>
        <v>0</v>
      </c>
      <c r="G123" s="937">
        <f t="shared" si="68"/>
        <v>0</v>
      </c>
      <c r="H123" s="937">
        <f t="shared" si="69"/>
        <v>0</v>
      </c>
      <c r="I123" s="937">
        <f t="shared" si="70"/>
        <v>0</v>
      </c>
      <c r="J123" s="937">
        <f t="shared" si="71"/>
        <v>0</v>
      </c>
      <c r="K123" s="937">
        <f t="shared" si="72"/>
        <v>0</v>
      </c>
      <c r="L123" s="937">
        <f t="shared" si="73"/>
        <v>0</v>
      </c>
      <c r="M123" s="937">
        <f t="shared" si="74"/>
        <v>0</v>
      </c>
      <c r="N123" s="937">
        <f t="shared" si="75"/>
        <v>0</v>
      </c>
      <c r="O123" s="937">
        <f t="shared" si="76"/>
        <v>0</v>
      </c>
      <c r="P123" s="937">
        <f t="shared" si="77"/>
        <v>0</v>
      </c>
      <c r="Q123" s="938"/>
    </row>
    <row r="124" spans="1:17" ht="18.75">
      <c r="A124" s="946"/>
      <c r="B124" s="947"/>
      <c r="C124" s="948">
        <v>3</v>
      </c>
      <c r="D124" s="953" t="s">
        <v>945</v>
      </c>
      <c r="E124" s="937">
        <f>$Q$124/12+100000</f>
        <v>309691.91666666663</v>
      </c>
      <c r="F124" s="937">
        <f t="shared" ref="F124:G124" si="79">$Q$124/12+100000</f>
        <v>309691.91666666663</v>
      </c>
      <c r="G124" s="937">
        <f t="shared" si="79"/>
        <v>309691.91666666663</v>
      </c>
      <c r="H124" s="937">
        <f>$Q$124/12</f>
        <v>209691.91666666666</v>
      </c>
      <c r="I124" s="937">
        <f>$Q$124/12</f>
        <v>209691.91666666666</v>
      </c>
      <c r="J124" s="937">
        <f>$Q$124/12-100000</f>
        <v>109691.91666666666</v>
      </c>
      <c r="K124" s="937">
        <f t="shared" ref="K124:M124" si="80">$Q$124/12-100000</f>
        <v>109691.91666666666</v>
      </c>
      <c r="L124" s="937">
        <f t="shared" si="80"/>
        <v>109691.91666666666</v>
      </c>
      <c r="M124" s="937">
        <f t="shared" si="80"/>
        <v>109691.91666666666</v>
      </c>
      <c r="N124" s="937">
        <f>$Q$124/12+100000</f>
        <v>309691.91666666663</v>
      </c>
      <c r="O124" s="937">
        <f>$Q$124/12+100000</f>
        <v>309691.91666666663</v>
      </c>
      <c r="P124" s="937">
        <f>$Q$124/12-100000</f>
        <v>109691.91666666666</v>
      </c>
      <c r="Q124" s="938">
        <v>2516303</v>
      </c>
    </row>
    <row r="125" spans="1:17" ht="15.75" hidden="1" customHeight="1">
      <c r="A125" s="933"/>
      <c r="B125" s="934"/>
      <c r="C125" s="952"/>
      <c r="D125" s="953" t="s">
        <v>875</v>
      </c>
      <c r="E125" s="937">
        <f t="shared" si="78"/>
        <v>0</v>
      </c>
      <c r="F125" s="937">
        <f t="shared" ref="F125:F134" si="81">R125/12</f>
        <v>0</v>
      </c>
      <c r="G125" s="937">
        <f t="shared" ref="G125:G134" si="82">S125/12</f>
        <v>0</v>
      </c>
      <c r="H125" s="937">
        <f t="shared" ref="H125:H134" si="83">T125/12</f>
        <v>0</v>
      </c>
      <c r="I125" s="937">
        <f t="shared" ref="I125:I134" si="84">U125/12</f>
        <v>0</v>
      </c>
      <c r="J125" s="937">
        <f t="shared" ref="J125:J134" si="85">V125/12</f>
        <v>0</v>
      </c>
      <c r="K125" s="937">
        <f t="shared" ref="K125:K134" si="86">W125/12</f>
        <v>0</v>
      </c>
      <c r="L125" s="937">
        <f t="shared" ref="L125:L134" si="87">X125/12</f>
        <v>0</v>
      </c>
      <c r="M125" s="937">
        <f t="shared" ref="M125:M134" si="88">Y125/12</f>
        <v>0</v>
      </c>
      <c r="N125" s="937">
        <f t="shared" ref="N125:N134" si="89">Z125/12</f>
        <v>0</v>
      </c>
      <c r="O125" s="937">
        <f t="shared" ref="O125:O134" si="90">AA125/12</f>
        <v>0</v>
      </c>
      <c r="P125" s="937">
        <f t="shared" ref="P125:P134" si="91">AB125/12</f>
        <v>0</v>
      </c>
      <c r="Q125" s="938"/>
    </row>
    <row r="126" spans="1:17" ht="15.75" hidden="1" customHeight="1">
      <c r="A126" s="933"/>
      <c r="B126" s="934"/>
      <c r="C126" s="952"/>
      <c r="D126" s="953" t="s">
        <v>933</v>
      </c>
      <c r="E126" s="937">
        <f t="shared" si="78"/>
        <v>0</v>
      </c>
      <c r="F126" s="937">
        <f t="shared" si="81"/>
        <v>0</v>
      </c>
      <c r="G126" s="937">
        <f t="shared" si="82"/>
        <v>0</v>
      </c>
      <c r="H126" s="937">
        <f t="shared" si="83"/>
        <v>0</v>
      </c>
      <c r="I126" s="937">
        <f t="shared" si="84"/>
        <v>0</v>
      </c>
      <c r="J126" s="937">
        <f t="shared" si="85"/>
        <v>0</v>
      </c>
      <c r="K126" s="937">
        <f t="shared" si="86"/>
        <v>0</v>
      </c>
      <c r="L126" s="937">
        <f t="shared" si="87"/>
        <v>0</v>
      </c>
      <c r="M126" s="937">
        <f t="shared" si="88"/>
        <v>0</v>
      </c>
      <c r="N126" s="937">
        <f t="shared" si="89"/>
        <v>0</v>
      </c>
      <c r="O126" s="937">
        <f t="shared" si="90"/>
        <v>0</v>
      </c>
      <c r="P126" s="937">
        <f t="shared" si="91"/>
        <v>0</v>
      </c>
      <c r="Q126" s="938"/>
    </row>
    <row r="127" spans="1:17" ht="15.75" hidden="1" customHeight="1">
      <c r="A127" s="933"/>
      <c r="B127" s="934"/>
      <c r="C127" s="952"/>
      <c r="D127" s="953" t="s">
        <v>876</v>
      </c>
      <c r="E127" s="937">
        <f t="shared" si="78"/>
        <v>0</v>
      </c>
      <c r="F127" s="937">
        <f t="shared" si="81"/>
        <v>0</v>
      </c>
      <c r="G127" s="937">
        <f t="shared" si="82"/>
        <v>0</v>
      </c>
      <c r="H127" s="937">
        <f t="shared" si="83"/>
        <v>0</v>
      </c>
      <c r="I127" s="937">
        <f t="shared" si="84"/>
        <v>0</v>
      </c>
      <c r="J127" s="937">
        <f t="shared" si="85"/>
        <v>0</v>
      </c>
      <c r="K127" s="937">
        <f t="shared" si="86"/>
        <v>0</v>
      </c>
      <c r="L127" s="937">
        <f t="shared" si="87"/>
        <v>0</v>
      </c>
      <c r="M127" s="937">
        <f t="shared" si="88"/>
        <v>0</v>
      </c>
      <c r="N127" s="937">
        <f t="shared" si="89"/>
        <v>0</v>
      </c>
      <c r="O127" s="937">
        <f t="shared" si="90"/>
        <v>0</v>
      </c>
      <c r="P127" s="937">
        <f t="shared" si="91"/>
        <v>0</v>
      </c>
      <c r="Q127" s="938"/>
    </row>
    <row r="128" spans="1:17" ht="15.75" hidden="1" customHeight="1">
      <c r="A128" s="933"/>
      <c r="B128" s="934"/>
      <c r="C128" s="952"/>
      <c r="D128" s="953" t="s">
        <v>912</v>
      </c>
      <c r="E128" s="937">
        <f t="shared" si="78"/>
        <v>0</v>
      </c>
      <c r="F128" s="937">
        <f t="shared" si="81"/>
        <v>0</v>
      </c>
      <c r="G128" s="937">
        <f t="shared" si="82"/>
        <v>0</v>
      </c>
      <c r="H128" s="937">
        <f t="shared" si="83"/>
        <v>0</v>
      </c>
      <c r="I128" s="937">
        <f t="shared" si="84"/>
        <v>0</v>
      </c>
      <c r="J128" s="937">
        <f t="shared" si="85"/>
        <v>0</v>
      </c>
      <c r="K128" s="937">
        <f t="shared" si="86"/>
        <v>0</v>
      </c>
      <c r="L128" s="937">
        <f t="shared" si="87"/>
        <v>0</v>
      </c>
      <c r="M128" s="937">
        <f t="shared" si="88"/>
        <v>0</v>
      </c>
      <c r="N128" s="937">
        <f t="shared" si="89"/>
        <v>0</v>
      </c>
      <c r="O128" s="937">
        <f t="shared" si="90"/>
        <v>0</v>
      </c>
      <c r="P128" s="937">
        <f t="shared" si="91"/>
        <v>0</v>
      </c>
      <c r="Q128" s="938"/>
    </row>
    <row r="129" spans="1:17" ht="15.75" hidden="1" customHeight="1">
      <c r="A129" s="933"/>
      <c r="B129" s="934"/>
      <c r="C129" s="952"/>
      <c r="D129" s="953" t="s">
        <v>934</v>
      </c>
      <c r="E129" s="937">
        <f t="shared" si="78"/>
        <v>0</v>
      </c>
      <c r="F129" s="937">
        <f t="shared" si="81"/>
        <v>0</v>
      </c>
      <c r="G129" s="937">
        <f t="shared" si="82"/>
        <v>0</v>
      </c>
      <c r="H129" s="937">
        <f t="shared" si="83"/>
        <v>0</v>
      </c>
      <c r="I129" s="937">
        <f t="shared" si="84"/>
        <v>0</v>
      </c>
      <c r="J129" s="937">
        <f t="shared" si="85"/>
        <v>0</v>
      </c>
      <c r="K129" s="937">
        <f t="shared" si="86"/>
        <v>0</v>
      </c>
      <c r="L129" s="937">
        <f t="shared" si="87"/>
        <v>0</v>
      </c>
      <c r="M129" s="937">
        <f t="shared" si="88"/>
        <v>0</v>
      </c>
      <c r="N129" s="937">
        <f t="shared" si="89"/>
        <v>0</v>
      </c>
      <c r="O129" s="937">
        <f t="shared" si="90"/>
        <v>0</v>
      </c>
      <c r="P129" s="937">
        <f t="shared" si="91"/>
        <v>0</v>
      </c>
      <c r="Q129" s="938"/>
    </row>
    <row r="130" spans="1:17" ht="15.75" hidden="1" customHeight="1">
      <c r="A130" s="933"/>
      <c r="B130" s="934"/>
      <c r="C130" s="952"/>
      <c r="D130" s="953" t="s">
        <v>935</v>
      </c>
      <c r="E130" s="937">
        <f t="shared" si="78"/>
        <v>0</v>
      </c>
      <c r="F130" s="937">
        <f t="shared" si="81"/>
        <v>0</v>
      </c>
      <c r="G130" s="937">
        <f t="shared" si="82"/>
        <v>0</v>
      </c>
      <c r="H130" s="937">
        <f t="shared" si="83"/>
        <v>0</v>
      </c>
      <c r="I130" s="937">
        <f t="shared" si="84"/>
        <v>0</v>
      </c>
      <c r="J130" s="937">
        <f t="shared" si="85"/>
        <v>0</v>
      </c>
      <c r="K130" s="937">
        <f t="shared" si="86"/>
        <v>0</v>
      </c>
      <c r="L130" s="937">
        <f t="shared" si="87"/>
        <v>0</v>
      </c>
      <c r="M130" s="937">
        <f t="shared" si="88"/>
        <v>0</v>
      </c>
      <c r="N130" s="937">
        <f t="shared" si="89"/>
        <v>0</v>
      </c>
      <c r="O130" s="937">
        <f t="shared" si="90"/>
        <v>0</v>
      </c>
      <c r="P130" s="937">
        <f t="shared" si="91"/>
        <v>0</v>
      </c>
      <c r="Q130" s="938"/>
    </row>
    <row r="131" spans="1:17" ht="15.75" hidden="1" customHeight="1">
      <c r="A131" s="933"/>
      <c r="B131" s="939"/>
      <c r="C131" s="952"/>
      <c r="D131" s="953" t="s">
        <v>946</v>
      </c>
      <c r="E131" s="937">
        <f t="shared" si="78"/>
        <v>0</v>
      </c>
      <c r="F131" s="937">
        <f t="shared" si="81"/>
        <v>0</v>
      </c>
      <c r="G131" s="937">
        <f t="shared" si="82"/>
        <v>0</v>
      </c>
      <c r="H131" s="937">
        <f t="shared" si="83"/>
        <v>0</v>
      </c>
      <c r="I131" s="937">
        <f t="shared" si="84"/>
        <v>0</v>
      </c>
      <c r="J131" s="937">
        <f t="shared" si="85"/>
        <v>0</v>
      </c>
      <c r="K131" s="937">
        <f t="shared" si="86"/>
        <v>0</v>
      </c>
      <c r="L131" s="937">
        <f t="shared" si="87"/>
        <v>0</v>
      </c>
      <c r="M131" s="937">
        <f t="shared" si="88"/>
        <v>0</v>
      </c>
      <c r="N131" s="937">
        <f t="shared" si="89"/>
        <v>0</v>
      </c>
      <c r="O131" s="937">
        <f t="shared" si="90"/>
        <v>0</v>
      </c>
      <c r="P131" s="937">
        <f t="shared" si="91"/>
        <v>0</v>
      </c>
      <c r="Q131" s="938"/>
    </row>
    <row r="132" spans="1:17" ht="15.75" hidden="1" customHeight="1">
      <c r="A132" s="933"/>
      <c r="B132" s="934"/>
      <c r="C132" s="952"/>
      <c r="D132" s="953" t="s">
        <v>941</v>
      </c>
      <c r="E132" s="937">
        <f t="shared" si="78"/>
        <v>0</v>
      </c>
      <c r="F132" s="937">
        <f t="shared" si="81"/>
        <v>0</v>
      </c>
      <c r="G132" s="937">
        <f t="shared" si="82"/>
        <v>0</v>
      </c>
      <c r="H132" s="937">
        <f t="shared" si="83"/>
        <v>0</v>
      </c>
      <c r="I132" s="937">
        <f t="shared" si="84"/>
        <v>0</v>
      </c>
      <c r="J132" s="937">
        <f t="shared" si="85"/>
        <v>0</v>
      </c>
      <c r="K132" s="937">
        <f t="shared" si="86"/>
        <v>0</v>
      </c>
      <c r="L132" s="937">
        <f t="shared" si="87"/>
        <v>0</v>
      </c>
      <c r="M132" s="937">
        <f t="shared" si="88"/>
        <v>0</v>
      </c>
      <c r="N132" s="937">
        <f t="shared" si="89"/>
        <v>0</v>
      </c>
      <c r="O132" s="937">
        <f t="shared" si="90"/>
        <v>0</v>
      </c>
      <c r="P132" s="937">
        <f t="shared" si="91"/>
        <v>0</v>
      </c>
      <c r="Q132" s="938"/>
    </row>
    <row r="133" spans="1:17" ht="15.75" hidden="1" customHeight="1">
      <c r="A133" s="933"/>
      <c r="B133" s="934"/>
      <c r="C133" s="952"/>
      <c r="D133" s="953" t="s">
        <v>937</v>
      </c>
      <c r="E133" s="937">
        <f t="shared" si="78"/>
        <v>0</v>
      </c>
      <c r="F133" s="937">
        <f t="shared" si="81"/>
        <v>0</v>
      </c>
      <c r="G133" s="937">
        <f t="shared" si="82"/>
        <v>0</v>
      </c>
      <c r="H133" s="937">
        <f t="shared" si="83"/>
        <v>0</v>
      </c>
      <c r="I133" s="937">
        <f t="shared" si="84"/>
        <v>0</v>
      </c>
      <c r="J133" s="937">
        <f t="shared" si="85"/>
        <v>0</v>
      </c>
      <c r="K133" s="937">
        <f t="shared" si="86"/>
        <v>0</v>
      </c>
      <c r="L133" s="937">
        <f t="shared" si="87"/>
        <v>0</v>
      </c>
      <c r="M133" s="937">
        <f t="shared" si="88"/>
        <v>0</v>
      </c>
      <c r="N133" s="937">
        <f t="shared" si="89"/>
        <v>0</v>
      </c>
      <c r="O133" s="937">
        <f t="shared" si="90"/>
        <v>0</v>
      </c>
      <c r="P133" s="937">
        <f t="shared" si="91"/>
        <v>0</v>
      </c>
      <c r="Q133" s="938"/>
    </row>
    <row r="134" spans="1:17" ht="15.75" hidden="1" customHeight="1">
      <c r="A134" s="933"/>
      <c r="B134" s="939"/>
      <c r="C134" s="952"/>
      <c r="D134" s="953" t="s">
        <v>944</v>
      </c>
      <c r="E134" s="937">
        <f t="shared" si="78"/>
        <v>0</v>
      </c>
      <c r="F134" s="937">
        <f t="shared" si="81"/>
        <v>0</v>
      </c>
      <c r="G134" s="937">
        <f t="shared" si="82"/>
        <v>0</v>
      </c>
      <c r="H134" s="937">
        <f t="shared" si="83"/>
        <v>0</v>
      </c>
      <c r="I134" s="937">
        <f t="shared" si="84"/>
        <v>0</v>
      </c>
      <c r="J134" s="937">
        <f t="shared" si="85"/>
        <v>0</v>
      </c>
      <c r="K134" s="937">
        <f t="shared" si="86"/>
        <v>0</v>
      </c>
      <c r="L134" s="937">
        <f t="shared" si="87"/>
        <v>0</v>
      </c>
      <c r="M134" s="937">
        <f t="shared" si="88"/>
        <v>0</v>
      </c>
      <c r="N134" s="937">
        <f t="shared" si="89"/>
        <v>0</v>
      </c>
      <c r="O134" s="937">
        <f t="shared" si="90"/>
        <v>0</v>
      </c>
      <c r="P134" s="937">
        <f t="shared" si="91"/>
        <v>0</v>
      </c>
      <c r="Q134" s="938"/>
    </row>
    <row r="135" spans="1:17" ht="18.75">
      <c r="A135" s="946"/>
      <c r="B135" s="947"/>
      <c r="C135" s="948">
        <v>4</v>
      </c>
      <c r="D135" s="953" t="s">
        <v>947</v>
      </c>
      <c r="E135" s="937">
        <f>$Q$135/12+100000</f>
        <v>405097.91666666669</v>
      </c>
      <c r="F135" s="937">
        <f t="shared" ref="F135:G135" si="92">$Q$135/12+100000</f>
        <v>405097.91666666669</v>
      </c>
      <c r="G135" s="937">
        <f t="shared" si="92"/>
        <v>405097.91666666669</v>
      </c>
      <c r="H135" s="937">
        <f>$Q$135/12</f>
        <v>305097.91666666669</v>
      </c>
      <c r="I135" s="937">
        <f>$Q$135/12</f>
        <v>305097.91666666669</v>
      </c>
      <c r="J135" s="937">
        <f>$Q$135/12-200000</f>
        <v>105097.91666666669</v>
      </c>
      <c r="K135" s="937">
        <f t="shared" ref="K135:M135" si="93">$Q$135/12-200000</f>
        <v>105097.91666666669</v>
      </c>
      <c r="L135" s="937">
        <f t="shared" si="93"/>
        <v>105097.91666666669</v>
      </c>
      <c r="M135" s="937">
        <f t="shared" si="93"/>
        <v>105097.91666666669</v>
      </c>
      <c r="N135" s="937">
        <f>$Q$135/12+100000</f>
        <v>405097.91666666669</v>
      </c>
      <c r="O135" s="937">
        <f>$Q$135/12+100000</f>
        <v>405097.91666666669</v>
      </c>
      <c r="P135" s="937">
        <f>$Q$135/12-200000</f>
        <v>105097.91666666669</v>
      </c>
      <c r="Q135" s="938">
        <v>3661175</v>
      </c>
    </row>
    <row r="136" spans="1:17" ht="15.75" hidden="1" customHeight="1">
      <c r="A136" s="933"/>
      <c r="B136" s="934"/>
      <c r="C136" s="952"/>
      <c r="D136" s="953" t="s">
        <v>875</v>
      </c>
      <c r="E136" s="937">
        <f t="shared" ref="E136:P136" si="94">Q136/12</f>
        <v>0</v>
      </c>
      <c r="F136" s="937">
        <f t="shared" si="94"/>
        <v>0</v>
      </c>
      <c r="G136" s="937">
        <f t="shared" si="94"/>
        <v>0</v>
      </c>
      <c r="H136" s="937">
        <f t="shared" si="94"/>
        <v>0</v>
      </c>
      <c r="I136" s="937">
        <f t="shared" si="94"/>
        <v>0</v>
      </c>
      <c r="J136" s="937">
        <f t="shared" si="94"/>
        <v>0</v>
      </c>
      <c r="K136" s="937">
        <f t="shared" si="94"/>
        <v>0</v>
      </c>
      <c r="L136" s="937">
        <f t="shared" si="94"/>
        <v>0</v>
      </c>
      <c r="M136" s="937">
        <f t="shared" si="94"/>
        <v>0</v>
      </c>
      <c r="N136" s="937">
        <f t="shared" si="94"/>
        <v>0</v>
      </c>
      <c r="O136" s="937">
        <f t="shared" si="94"/>
        <v>0</v>
      </c>
      <c r="P136" s="937">
        <f t="shared" si="94"/>
        <v>0</v>
      </c>
      <c r="Q136" s="938"/>
    </row>
    <row r="137" spans="1:17" ht="15.75" hidden="1" customHeight="1">
      <c r="A137" s="933"/>
      <c r="B137" s="934"/>
      <c r="C137" s="952"/>
      <c r="D137" s="953" t="s">
        <v>933</v>
      </c>
      <c r="E137" s="937">
        <f t="shared" ref="E137:E144" si="95">Q137/12</f>
        <v>0</v>
      </c>
      <c r="F137" s="937">
        <f t="shared" ref="F137:P144" si="96">R137/12</f>
        <v>0</v>
      </c>
      <c r="G137" s="937">
        <f t="shared" si="96"/>
        <v>0</v>
      </c>
      <c r="H137" s="937">
        <f t="shared" si="96"/>
        <v>0</v>
      </c>
      <c r="I137" s="937">
        <f t="shared" si="96"/>
        <v>0</v>
      </c>
      <c r="J137" s="937">
        <f t="shared" si="96"/>
        <v>0</v>
      </c>
      <c r="K137" s="937">
        <f t="shared" si="96"/>
        <v>0</v>
      </c>
      <c r="L137" s="937">
        <f t="shared" si="96"/>
        <v>0</v>
      </c>
      <c r="M137" s="937">
        <f t="shared" si="96"/>
        <v>0</v>
      </c>
      <c r="N137" s="937">
        <f t="shared" si="96"/>
        <v>0</v>
      </c>
      <c r="O137" s="937">
        <f t="shared" si="96"/>
        <v>0</v>
      </c>
      <c r="P137" s="937">
        <f t="shared" si="96"/>
        <v>0</v>
      </c>
      <c r="Q137" s="938"/>
    </row>
    <row r="138" spans="1:17" ht="15.75" hidden="1" customHeight="1">
      <c r="A138" s="933"/>
      <c r="B138" s="934"/>
      <c r="C138" s="952"/>
      <c r="D138" s="953" t="s">
        <v>876</v>
      </c>
      <c r="E138" s="937">
        <f t="shared" si="95"/>
        <v>0</v>
      </c>
      <c r="F138" s="937">
        <f t="shared" si="96"/>
        <v>0</v>
      </c>
      <c r="G138" s="937">
        <f t="shared" si="96"/>
        <v>0</v>
      </c>
      <c r="H138" s="937">
        <f t="shared" si="96"/>
        <v>0</v>
      </c>
      <c r="I138" s="937">
        <f t="shared" si="96"/>
        <v>0</v>
      </c>
      <c r="J138" s="937">
        <f t="shared" si="96"/>
        <v>0</v>
      </c>
      <c r="K138" s="937">
        <f t="shared" si="96"/>
        <v>0</v>
      </c>
      <c r="L138" s="937">
        <f t="shared" si="96"/>
        <v>0</v>
      </c>
      <c r="M138" s="937">
        <f t="shared" si="96"/>
        <v>0</v>
      </c>
      <c r="N138" s="937">
        <f t="shared" si="96"/>
        <v>0</v>
      </c>
      <c r="O138" s="937">
        <f t="shared" si="96"/>
        <v>0</v>
      </c>
      <c r="P138" s="937">
        <f t="shared" si="96"/>
        <v>0</v>
      </c>
      <c r="Q138" s="938"/>
    </row>
    <row r="139" spans="1:17" ht="15.75" hidden="1" customHeight="1">
      <c r="A139" s="933"/>
      <c r="B139" s="934"/>
      <c r="C139" s="952"/>
      <c r="D139" s="953" t="s">
        <v>912</v>
      </c>
      <c r="E139" s="937">
        <f t="shared" si="95"/>
        <v>0</v>
      </c>
      <c r="F139" s="937">
        <f t="shared" si="96"/>
        <v>0</v>
      </c>
      <c r="G139" s="937">
        <f t="shared" si="96"/>
        <v>0</v>
      </c>
      <c r="H139" s="937">
        <f t="shared" si="96"/>
        <v>0</v>
      </c>
      <c r="I139" s="937">
        <f t="shared" si="96"/>
        <v>0</v>
      </c>
      <c r="J139" s="937">
        <f t="shared" si="96"/>
        <v>0</v>
      </c>
      <c r="K139" s="937">
        <f t="shared" si="96"/>
        <v>0</v>
      </c>
      <c r="L139" s="937">
        <f t="shared" si="96"/>
        <v>0</v>
      </c>
      <c r="M139" s="937">
        <f t="shared" si="96"/>
        <v>0</v>
      </c>
      <c r="N139" s="937">
        <f t="shared" si="96"/>
        <v>0</v>
      </c>
      <c r="O139" s="937">
        <f t="shared" si="96"/>
        <v>0</v>
      </c>
      <c r="P139" s="937">
        <f t="shared" si="96"/>
        <v>0</v>
      </c>
      <c r="Q139" s="938"/>
    </row>
    <row r="140" spans="1:17" ht="15.75" hidden="1" customHeight="1">
      <c r="A140" s="933"/>
      <c r="B140" s="934"/>
      <c r="C140" s="952"/>
      <c r="D140" s="953" t="s">
        <v>934</v>
      </c>
      <c r="E140" s="937">
        <f t="shared" si="95"/>
        <v>0</v>
      </c>
      <c r="F140" s="937">
        <f t="shared" si="96"/>
        <v>0</v>
      </c>
      <c r="G140" s="937">
        <f t="shared" si="96"/>
        <v>0</v>
      </c>
      <c r="H140" s="937">
        <f t="shared" si="96"/>
        <v>0</v>
      </c>
      <c r="I140" s="937">
        <f t="shared" si="96"/>
        <v>0</v>
      </c>
      <c r="J140" s="937">
        <f t="shared" si="96"/>
        <v>0</v>
      </c>
      <c r="K140" s="937">
        <f t="shared" si="96"/>
        <v>0</v>
      </c>
      <c r="L140" s="937">
        <f t="shared" si="96"/>
        <v>0</v>
      </c>
      <c r="M140" s="937">
        <f t="shared" si="96"/>
        <v>0</v>
      </c>
      <c r="N140" s="937">
        <f t="shared" si="96"/>
        <v>0</v>
      </c>
      <c r="O140" s="937">
        <f t="shared" si="96"/>
        <v>0</v>
      </c>
      <c r="P140" s="937">
        <f t="shared" si="96"/>
        <v>0</v>
      </c>
      <c r="Q140" s="938"/>
    </row>
    <row r="141" spans="1:17" ht="15.75" hidden="1" customHeight="1">
      <c r="A141" s="933"/>
      <c r="B141" s="934"/>
      <c r="C141" s="952"/>
      <c r="D141" s="953" t="s">
        <v>941</v>
      </c>
      <c r="E141" s="937">
        <f t="shared" si="95"/>
        <v>0</v>
      </c>
      <c r="F141" s="937">
        <f t="shared" si="96"/>
        <v>0</v>
      </c>
      <c r="G141" s="937">
        <f t="shared" si="96"/>
        <v>0</v>
      </c>
      <c r="H141" s="937">
        <f t="shared" si="96"/>
        <v>0</v>
      </c>
      <c r="I141" s="937">
        <f t="shared" si="96"/>
        <v>0</v>
      </c>
      <c r="J141" s="937">
        <f t="shared" si="96"/>
        <v>0</v>
      </c>
      <c r="K141" s="937">
        <f t="shared" si="96"/>
        <v>0</v>
      </c>
      <c r="L141" s="937">
        <f t="shared" si="96"/>
        <v>0</v>
      </c>
      <c r="M141" s="937">
        <f t="shared" si="96"/>
        <v>0</v>
      </c>
      <c r="N141" s="937">
        <f t="shared" si="96"/>
        <v>0</v>
      </c>
      <c r="O141" s="937">
        <f t="shared" si="96"/>
        <v>0</v>
      </c>
      <c r="P141" s="937">
        <f t="shared" si="96"/>
        <v>0</v>
      </c>
      <c r="Q141" s="938"/>
    </row>
    <row r="142" spans="1:17" ht="15.75" hidden="1" customHeight="1">
      <c r="A142" s="933"/>
      <c r="B142" s="934"/>
      <c r="C142" s="952"/>
      <c r="D142" s="953" t="s">
        <v>937</v>
      </c>
      <c r="E142" s="937">
        <f t="shared" si="95"/>
        <v>0</v>
      </c>
      <c r="F142" s="937">
        <f t="shared" si="96"/>
        <v>0</v>
      </c>
      <c r="G142" s="937">
        <f t="shared" si="96"/>
        <v>0</v>
      </c>
      <c r="H142" s="937">
        <f t="shared" si="96"/>
        <v>0</v>
      </c>
      <c r="I142" s="937">
        <f t="shared" si="96"/>
        <v>0</v>
      </c>
      <c r="J142" s="937">
        <f t="shared" si="96"/>
        <v>0</v>
      </c>
      <c r="K142" s="937">
        <f t="shared" si="96"/>
        <v>0</v>
      </c>
      <c r="L142" s="937">
        <f t="shared" si="96"/>
        <v>0</v>
      </c>
      <c r="M142" s="937">
        <f t="shared" si="96"/>
        <v>0</v>
      </c>
      <c r="N142" s="937">
        <f t="shared" si="96"/>
        <v>0</v>
      </c>
      <c r="O142" s="937">
        <f t="shared" si="96"/>
        <v>0</v>
      </c>
      <c r="P142" s="937">
        <f t="shared" si="96"/>
        <v>0</v>
      </c>
      <c r="Q142" s="938"/>
    </row>
    <row r="143" spans="1:17" ht="15.75" hidden="1" customHeight="1">
      <c r="A143" s="933"/>
      <c r="B143" s="939"/>
      <c r="C143" s="952"/>
      <c r="D143" s="953" t="s">
        <v>948</v>
      </c>
      <c r="E143" s="937">
        <f t="shared" si="95"/>
        <v>0</v>
      </c>
      <c r="F143" s="937">
        <f t="shared" si="96"/>
        <v>0</v>
      </c>
      <c r="G143" s="937">
        <f t="shared" si="96"/>
        <v>0</v>
      </c>
      <c r="H143" s="937">
        <f t="shared" si="96"/>
        <v>0</v>
      </c>
      <c r="I143" s="937">
        <f t="shared" si="96"/>
        <v>0</v>
      </c>
      <c r="J143" s="937">
        <f t="shared" si="96"/>
        <v>0</v>
      </c>
      <c r="K143" s="937">
        <f t="shared" si="96"/>
        <v>0</v>
      </c>
      <c r="L143" s="937">
        <f t="shared" si="96"/>
        <v>0</v>
      </c>
      <c r="M143" s="937">
        <f t="shared" si="96"/>
        <v>0</v>
      </c>
      <c r="N143" s="937">
        <f t="shared" si="96"/>
        <v>0</v>
      </c>
      <c r="O143" s="937">
        <f t="shared" si="96"/>
        <v>0</v>
      </c>
      <c r="P143" s="937">
        <f t="shared" si="96"/>
        <v>0</v>
      </c>
      <c r="Q143" s="938"/>
    </row>
    <row r="144" spans="1:17" ht="15.75" hidden="1" customHeight="1">
      <c r="A144" s="933"/>
      <c r="B144" s="939"/>
      <c r="C144" s="935"/>
      <c r="D144" s="953" t="s">
        <v>949</v>
      </c>
      <c r="E144" s="937">
        <f t="shared" si="95"/>
        <v>0</v>
      </c>
      <c r="F144" s="937">
        <f t="shared" si="96"/>
        <v>0</v>
      </c>
      <c r="G144" s="937">
        <f t="shared" si="96"/>
        <v>0</v>
      </c>
      <c r="H144" s="937">
        <f t="shared" si="96"/>
        <v>0</v>
      </c>
      <c r="I144" s="937">
        <f t="shared" si="96"/>
        <v>0</v>
      </c>
      <c r="J144" s="937">
        <f t="shared" si="96"/>
        <v>0</v>
      </c>
      <c r="K144" s="937">
        <f t="shared" si="96"/>
        <v>0</v>
      </c>
      <c r="L144" s="937">
        <f t="shared" si="96"/>
        <v>0</v>
      </c>
      <c r="M144" s="937">
        <f t="shared" si="96"/>
        <v>0</v>
      </c>
      <c r="N144" s="937">
        <f t="shared" si="96"/>
        <v>0</v>
      </c>
      <c r="O144" s="937">
        <f t="shared" si="96"/>
        <v>0</v>
      </c>
      <c r="P144" s="937">
        <f t="shared" si="96"/>
        <v>0</v>
      </c>
      <c r="Q144" s="938"/>
    </row>
    <row r="145" spans="1:19" ht="18.75">
      <c r="A145" s="946"/>
      <c r="B145" s="954"/>
      <c r="C145" s="948">
        <v>5</v>
      </c>
      <c r="D145" s="955" t="s">
        <v>950</v>
      </c>
      <c r="E145" s="937">
        <f>$Q$145/12+100000</f>
        <v>143163.83333333334</v>
      </c>
      <c r="F145" s="937">
        <f t="shared" ref="F145:G145" si="97">$Q$145/12+100000</f>
        <v>143163.83333333334</v>
      </c>
      <c r="G145" s="937">
        <f t="shared" si="97"/>
        <v>143163.83333333334</v>
      </c>
      <c r="H145" s="937">
        <f>$Q$145/12</f>
        <v>43163.833333333336</v>
      </c>
      <c r="I145" s="937">
        <f>$Q$145/12</f>
        <v>43163.833333333336</v>
      </c>
      <c r="J145" s="937">
        <f>$Q$145/12</f>
        <v>43163.833333333336</v>
      </c>
      <c r="K145" s="937">
        <f t="shared" ref="K145:M145" si="98">$Q$145/12</f>
        <v>43163.833333333336</v>
      </c>
      <c r="L145" s="937">
        <f t="shared" si="98"/>
        <v>43163.833333333336</v>
      </c>
      <c r="M145" s="937">
        <f t="shared" si="98"/>
        <v>43163.833333333336</v>
      </c>
      <c r="N145" s="937">
        <f>$Q$145/12+100000</f>
        <v>143163.83333333334</v>
      </c>
      <c r="O145" s="937">
        <f>$Q$145/12+100000</f>
        <v>143163.83333333334</v>
      </c>
      <c r="P145" s="937">
        <f t="shared" ref="P145" si="99">$Q$145/12</f>
        <v>43163.833333333336</v>
      </c>
      <c r="Q145" s="938">
        <v>517966</v>
      </c>
      <c r="R145" s="192">
        <f>SUM(E145:P145)</f>
        <v>1017966.0000000002</v>
      </c>
      <c r="S145" s="192">
        <f>(Q145-120000)/12</f>
        <v>33163.833333333336</v>
      </c>
    </row>
    <row r="146" spans="1:19" ht="15.75" hidden="1" customHeight="1">
      <c r="A146" s="933"/>
      <c r="B146" s="934"/>
      <c r="C146" s="952"/>
      <c r="D146" s="956" t="s">
        <v>875</v>
      </c>
      <c r="E146" s="937">
        <f t="shared" si="78"/>
        <v>0</v>
      </c>
      <c r="F146" s="937">
        <f t="shared" ref="F146:F156" si="100">R146/12</f>
        <v>0</v>
      </c>
      <c r="G146" s="937">
        <f t="shared" ref="G146:G156" si="101">S146/12</f>
        <v>0</v>
      </c>
      <c r="H146" s="937">
        <f t="shared" ref="H146:H156" si="102">T146/12</f>
        <v>0</v>
      </c>
      <c r="I146" s="937">
        <f t="shared" ref="I146:I156" si="103">U146/12</f>
        <v>0</v>
      </c>
      <c r="J146" s="937">
        <f t="shared" ref="J146:J156" si="104">V146/12</f>
        <v>0</v>
      </c>
      <c r="K146" s="937">
        <f t="shared" ref="K146:K156" si="105">W146/12</f>
        <v>0</v>
      </c>
      <c r="L146" s="937">
        <f t="shared" ref="L146:L156" si="106">X146/12</f>
        <v>0</v>
      </c>
      <c r="M146" s="937">
        <f t="shared" ref="M146:M156" si="107">Y146/12</f>
        <v>0</v>
      </c>
      <c r="N146" s="937">
        <f t="shared" ref="N146:N156" si="108">Z146/12</f>
        <v>0</v>
      </c>
      <c r="O146" s="937">
        <f t="shared" ref="O146:O156" si="109">AA146/12</f>
        <v>0</v>
      </c>
      <c r="P146" s="937">
        <f t="shared" ref="P146:P156" si="110">AB146/12</f>
        <v>0</v>
      </c>
      <c r="Q146" s="938"/>
    </row>
    <row r="147" spans="1:19" ht="15.75" hidden="1" customHeight="1">
      <c r="A147" s="933"/>
      <c r="B147" s="934"/>
      <c r="C147" s="952"/>
      <c r="D147" s="956" t="s">
        <v>933</v>
      </c>
      <c r="E147" s="937">
        <f t="shared" si="78"/>
        <v>0</v>
      </c>
      <c r="F147" s="937">
        <f t="shared" si="100"/>
        <v>0</v>
      </c>
      <c r="G147" s="937">
        <f t="shared" si="101"/>
        <v>0</v>
      </c>
      <c r="H147" s="937">
        <f t="shared" si="102"/>
        <v>0</v>
      </c>
      <c r="I147" s="937">
        <f t="shared" si="103"/>
        <v>0</v>
      </c>
      <c r="J147" s="937">
        <f t="shared" si="104"/>
        <v>0</v>
      </c>
      <c r="K147" s="937">
        <f t="shared" si="105"/>
        <v>0</v>
      </c>
      <c r="L147" s="937">
        <f t="shared" si="106"/>
        <v>0</v>
      </c>
      <c r="M147" s="937">
        <f t="shared" si="107"/>
        <v>0</v>
      </c>
      <c r="N147" s="937">
        <f t="shared" si="108"/>
        <v>0</v>
      </c>
      <c r="O147" s="937">
        <f t="shared" si="109"/>
        <v>0</v>
      </c>
      <c r="P147" s="937">
        <f t="shared" si="110"/>
        <v>0</v>
      </c>
      <c r="Q147" s="938"/>
    </row>
    <row r="148" spans="1:19" ht="15.75" hidden="1" customHeight="1">
      <c r="A148" s="933"/>
      <c r="B148" s="934"/>
      <c r="C148" s="952"/>
      <c r="D148" s="956" t="s">
        <v>876</v>
      </c>
      <c r="E148" s="937">
        <f t="shared" si="78"/>
        <v>0</v>
      </c>
      <c r="F148" s="937">
        <f t="shared" si="100"/>
        <v>0</v>
      </c>
      <c r="G148" s="937">
        <f t="shared" si="101"/>
        <v>0</v>
      </c>
      <c r="H148" s="937">
        <f t="shared" si="102"/>
        <v>0</v>
      </c>
      <c r="I148" s="937">
        <f t="shared" si="103"/>
        <v>0</v>
      </c>
      <c r="J148" s="937">
        <f t="shared" si="104"/>
        <v>0</v>
      </c>
      <c r="K148" s="937">
        <f t="shared" si="105"/>
        <v>0</v>
      </c>
      <c r="L148" s="937">
        <f t="shared" si="106"/>
        <v>0</v>
      </c>
      <c r="M148" s="937">
        <f t="shared" si="107"/>
        <v>0</v>
      </c>
      <c r="N148" s="937">
        <f t="shared" si="108"/>
        <v>0</v>
      </c>
      <c r="O148" s="937">
        <f t="shared" si="109"/>
        <v>0</v>
      </c>
      <c r="P148" s="937">
        <f t="shared" si="110"/>
        <v>0</v>
      </c>
      <c r="Q148" s="938"/>
    </row>
    <row r="149" spans="1:19" ht="15.75" hidden="1" customHeight="1">
      <c r="A149" s="933"/>
      <c r="B149" s="934"/>
      <c r="C149" s="952"/>
      <c r="D149" s="956" t="s">
        <v>912</v>
      </c>
      <c r="E149" s="937">
        <f t="shared" si="78"/>
        <v>0</v>
      </c>
      <c r="F149" s="937">
        <f t="shared" si="100"/>
        <v>0</v>
      </c>
      <c r="G149" s="937">
        <f t="shared" si="101"/>
        <v>0</v>
      </c>
      <c r="H149" s="937">
        <f t="shared" si="102"/>
        <v>0</v>
      </c>
      <c r="I149" s="937">
        <f t="shared" si="103"/>
        <v>0</v>
      </c>
      <c r="J149" s="937">
        <f t="shared" si="104"/>
        <v>0</v>
      </c>
      <c r="K149" s="937">
        <f t="shared" si="105"/>
        <v>0</v>
      </c>
      <c r="L149" s="937">
        <f t="shared" si="106"/>
        <v>0</v>
      </c>
      <c r="M149" s="937">
        <f t="shared" si="107"/>
        <v>0</v>
      </c>
      <c r="N149" s="937">
        <f t="shared" si="108"/>
        <v>0</v>
      </c>
      <c r="O149" s="937">
        <f t="shared" si="109"/>
        <v>0</v>
      </c>
      <c r="P149" s="937">
        <f t="shared" si="110"/>
        <v>0</v>
      </c>
      <c r="Q149" s="938"/>
    </row>
    <row r="150" spans="1:19" ht="15.75" hidden="1" customHeight="1">
      <c r="A150" s="933"/>
      <c r="B150" s="934"/>
      <c r="C150" s="952"/>
      <c r="D150" s="956" t="s">
        <v>934</v>
      </c>
      <c r="E150" s="937">
        <f t="shared" si="78"/>
        <v>0</v>
      </c>
      <c r="F150" s="937">
        <f t="shared" si="100"/>
        <v>0</v>
      </c>
      <c r="G150" s="937">
        <f t="shared" si="101"/>
        <v>0</v>
      </c>
      <c r="H150" s="937">
        <f t="shared" si="102"/>
        <v>0</v>
      </c>
      <c r="I150" s="937">
        <f t="shared" si="103"/>
        <v>0</v>
      </c>
      <c r="J150" s="937">
        <f t="shared" si="104"/>
        <v>0</v>
      </c>
      <c r="K150" s="937">
        <f t="shared" si="105"/>
        <v>0</v>
      </c>
      <c r="L150" s="937">
        <f t="shared" si="106"/>
        <v>0</v>
      </c>
      <c r="M150" s="937">
        <f t="shared" si="107"/>
        <v>0</v>
      </c>
      <c r="N150" s="937">
        <f t="shared" si="108"/>
        <v>0</v>
      </c>
      <c r="O150" s="937">
        <f t="shared" si="109"/>
        <v>0</v>
      </c>
      <c r="P150" s="937">
        <f t="shared" si="110"/>
        <v>0</v>
      </c>
      <c r="Q150" s="938"/>
    </row>
    <row r="151" spans="1:19" ht="15.75" hidden="1" customHeight="1">
      <c r="A151" s="933"/>
      <c r="B151" s="934"/>
      <c r="C151" s="952"/>
      <c r="D151" s="956" t="s">
        <v>935</v>
      </c>
      <c r="E151" s="937">
        <f t="shared" si="78"/>
        <v>0</v>
      </c>
      <c r="F151" s="937">
        <f t="shared" si="100"/>
        <v>0</v>
      </c>
      <c r="G151" s="937">
        <f t="shared" si="101"/>
        <v>0</v>
      </c>
      <c r="H151" s="937">
        <f t="shared" si="102"/>
        <v>0</v>
      </c>
      <c r="I151" s="937">
        <f t="shared" si="103"/>
        <v>0</v>
      </c>
      <c r="J151" s="937">
        <f t="shared" si="104"/>
        <v>0</v>
      </c>
      <c r="K151" s="937">
        <f t="shared" si="105"/>
        <v>0</v>
      </c>
      <c r="L151" s="937">
        <f t="shared" si="106"/>
        <v>0</v>
      </c>
      <c r="M151" s="937">
        <f t="shared" si="107"/>
        <v>0</v>
      </c>
      <c r="N151" s="937">
        <f t="shared" si="108"/>
        <v>0</v>
      </c>
      <c r="O151" s="937">
        <f t="shared" si="109"/>
        <v>0</v>
      </c>
      <c r="P151" s="937">
        <f t="shared" si="110"/>
        <v>0</v>
      </c>
      <c r="Q151" s="938"/>
    </row>
    <row r="152" spans="1:19" ht="15.75" hidden="1" customHeight="1">
      <c r="A152" s="933"/>
      <c r="B152" s="939"/>
      <c r="C152" s="952"/>
      <c r="D152" s="956" t="s">
        <v>951</v>
      </c>
      <c r="E152" s="937">
        <f t="shared" si="78"/>
        <v>0</v>
      </c>
      <c r="F152" s="937">
        <f t="shared" si="100"/>
        <v>0</v>
      </c>
      <c r="G152" s="937">
        <f t="shared" si="101"/>
        <v>0</v>
      </c>
      <c r="H152" s="937">
        <f t="shared" si="102"/>
        <v>0</v>
      </c>
      <c r="I152" s="937">
        <f t="shared" si="103"/>
        <v>0</v>
      </c>
      <c r="J152" s="937">
        <f t="shared" si="104"/>
        <v>0</v>
      </c>
      <c r="K152" s="937">
        <f t="shared" si="105"/>
        <v>0</v>
      </c>
      <c r="L152" s="937">
        <f t="shared" si="106"/>
        <v>0</v>
      </c>
      <c r="M152" s="937">
        <f t="shared" si="107"/>
        <v>0</v>
      </c>
      <c r="N152" s="937">
        <f t="shared" si="108"/>
        <v>0</v>
      </c>
      <c r="O152" s="937">
        <f t="shared" si="109"/>
        <v>0</v>
      </c>
      <c r="P152" s="937">
        <f t="shared" si="110"/>
        <v>0</v>
      </c>
      <c r="Q152" s="938"/>
    </row>
    <row r="153" spans="1:19" ht="15.75" hidden="1" customHeight="1">
      <c r="A153" s="933"/>
      <c r="B153" s="934"/>
      <c r="C153" s="952"/>
      <c r="D153" s="956" t="s">
        <v>941</v>
      </c>
      <c r="E153" s="937">
        <f t="shared" si="78"/>
        <v>0</v>
      </c>
      <c r="F153" s="937">
        <f t="shared" si="100"/>
        <v>0</v>
      </c>
      <c r="G153" s="937">
        <f t="shared" si="101"/>
        <v>0</v>
      </c>
      <c r="H153" s="937">
        <f t="shared" si="102"/>
        <v>0</v>
      </c>
      <c r="I153" s="937">
        <f t="shared" si="103"/>
        <v>0</v>
      </c>
      <c r="J153" s="937">
        <f t="shared" si="104"/>
        <v>0</v>
      </c>
      <c r="K153" s="937">
        <f t="shared" si="105"/>
        <v>0</v>
      </c>
      <c r="L153" s="937">
        <f t="shared" si="106"/>
        <v>0</v>
      </c>
      <c r="M153" s="937">
        <f t="shared" si="107"/>
        <v>0</v>
      </c>
      <c r="N153" s="937">
        <f t="shared" si="108"/>
        <v>0</v>
      </c>
      <c r="O153" s="937">
        <f t="shared" si="109"/>
        <v>0</v>
      </c>
      <c r="P153" s="937">
        <f t="shared" si="110"/>
        <v>0</v>
      </c>
      <c r="Q153" s="938"/>
    </row>
    <row r="154" spans="1:19" ht="15.75" hidden="1" customHeight="1">
      <c r="A154" s="933"/>
      <c r="B154" s="934"/>
      <c r="C154" s="952"/>
      <c r="D154" s="956" t="s">
        <v>937</v>
      </c>
      <c r="E154" s="937">
        <f t="shared" si="78"/>
        <v>0</v>
      </c>
      <c r="F154" s="937">
        <f t="shared" si="100"/>
        <v>0</v>
      </c>
      <c r="G154" s="937">
        <f t="shared" si="101"/>
        <v>0</v>
      </c>
      <c r="H154" s="937">
        <f t="shared" si="102"/>
        <v>0</v>
      </c>
      <c r="I154" s="937">
        <f t="shared" si="103"/>
        <v>0</v>
      </c>
      <c r="J154" s="937">
        <f t="shared" si="104"/>
        <v>0</v>
      </c>
      <c r="K154" s="937">
        <f t="shared" si="105"/>
        <v>0</v>
      </c>
      <c r="L154" s="937">
        <f t="shared" si="106"/>
        <v>0</v>
      </c>
      <c r="M154" s="937">
        <f t="shared" si="107"/>
        <v>0</v>
      </c>
      <c r="N154" s="937">
        <f t="shared" si="108"/>
        <v>0</v>
      </c>
      <c r="O154" s="937">
        <f t="shared" si="109"/>
        <v>0</v>
      </c>
      <c r="P154" s="937">
        <f t="shared" si="110"/>
        <v>0</v>
      </c>
      <c r="Q154" s="938"/>
    </row>
    <row r="155" spans="1:19" ht="15.75" hidden="1" customHeight="1">
      <c r="A155" s="933"/>
      <c r="B155" s="939"/>
      <c r="C155" s="952"/>
      <c r="D155" s="956" t="s">
        <v>952</v>
      </c>
      <c r="E155" s="937">
        <f t="shared" si="78"/>
        <v>0</v>
      </c>
      <c r="F155" s="937">
        <f t="shared" si="100"/>
        <v>0</v>
      </c>
      <c r="G155" s="937">
        <f t="shared" si="101"/>
        <v>0</v>
      </c>
      <c r="H155" s="937">
        <f t="shared" si="102"/>
        <v>0</v>
      </c>
      <c r="I155" s="937">
        <f t="shared" si="103"/>
        <v>0</v>
      </c>
      <c r="J155" s="937">
        <f t="shared" si="104"/>
        <v>0</v>
      </c>
      <c r="K155" s="937">
        <f t="shared" si="105"/>
        <v>0</v>
      </c>
      <c r="L155" s="937">
        <f t="shared" si="106"/>
        <v>0</v>
      </c>
      <c r="M155" s="937">
        <f t="shared" si="107"/>
        <v>0</v>
      </c>
      <c r="N155" s="937">
        <f t="shared" si="108"/>
        <v>0</v>
      </c>
      <c r="O155" s="937">
        <f t="shared" si="109"/>
        <v>0</v>
      </c>
      <c r="P155" s="937">
        <f t="shared" si="110"/>
        <v>0</v>
      </c>
      <c r="Q155" s="938"/>
    </row>
    <row r="156" spans="1:19" ht="15.75" hidden="1" customHeight="1">
      <c r="A156" s="933"/>
      <c r="B156" s="934"/>
      <c r="C156" s="952"/>
      <c r="D156" s="956" t="s">
        <v>906</v>
      </c>
      <c r="E156" s="937">
        <f t="shared" ref="E156:E180" si="111">Q156/12</f>
        <v>0</v>
      </c>
      <c r="F156" s="937">
        <f t="shared" si="100"/>
        <v>0</v>
      </c>
      <c r="G156" s="937">
        <f t="shared" si="101"/>
        <v>0</v>
      </c>
      <c r="H156" s="937">
        <f t="shared" si="102"/>
        <v>0</v>
      </c>
      <c r="I156" s="937">
        <f t="shared" si="103"/>
        <v>0</v>
      </c>
      <c r="J156" s="937">
        <f t="shared" si="104"/>
        <v>0</v>
      </c>
      <c r="K156" s="937">
        <f t="shared" si="105"/>
        <v>0</v>
      </c>
      <c r="L156" s="937">
        <f t="shared" si="106"/>
        <v>0</v>
      </c>
      <c r="M156" s="937">
        <f t="shared" si="107"/>
        <v>0</v>
      </c>
      <c r="N156" s="937">
        <f t="shared" si="108"/>
        <v>0</v>
      </c>
      <c r="O156" s="937">
        <f t="shared" si="109"/>
        <v>0</v>
      </c>
      <c r="P156" s="937">
        <f t="shared" si="110"/>
        <v>0</v>
      </c>
      <c r="Q156" s="938"/>
    </row>
    <row r="157" spans="1:19" ht="18.75">
      <c r="A157" s="946"/>
      <c r="B157" s="954"/>
      <c r="C157" s="948">
        <v>6</v>
      </c>
      <c r="D157" s="955" t="s">
        <v>953</v>
      </c>
      <c r="E157" s="937">
        <f>$Q$157/12+100000</f>
        <v>194459.41666666669</v>
      </c>
      <c r="F157" s="937">
        <f t="shared" ref="F157:G157" si="112">$Q$157/12+100000</f>
        <v>194459.41666666669</v>
      </c>
      <c r="G157" s="937">
        <f t="shared" si="112"/>
        <v>194459.41666666669</v>
      </c>
      <c r="H157" s="937">
        <f>$Q$157/12</f>
        <v>94459.416666666672</v>
      </c>
      <c r="I157" s="937">
        <f>$Q$157/12</f>
        <v>94459.416666666672</v>
      </c>
      <c r="J157" s="937">
        <f t="shared" ref="J157:P157" si="113">$Q$157/12</f>
        <v>94459.416666666672</v>
      </c>
      <c r="K157" s="937">
        <f t="shared" si="113"/>
        <v>94459.416666666672</v>
      </c>
      <c r="L157" s="937">
        <f t="shared" si="113"/>
        <v>94459.416666666672</v>
      </c>
      <c r="M157" s="937">
        <f t="shared" si="113"/>
        <v>94459.416666666672</v>
      </c>
      <c r="N157" s="937">
        <f>$Q$157/12+100000</f>
        <v>194459.41666666669</v>
      </c>
      <c r="O157" s="937">
        <f>$Q$157/12+100000</f>
        <v>194459.41666666669</v>
      </c>
      <c r="P157" s="937">
        <f t="shared" si="113"/>
        <v>94459.416666666672</v>
      </c>
      <c r="Q157" s="938">
        <v>1133513</v>
      </c>
    </row>
    <row r="158" spans="1:19" ht="15.75" hidden="1" customHeight="1">
      <c r="A158" s="933"/>
      <c r="B158" s="934"/>
      <c r="C158" s="935"/>
      <c r="D158" s="936" t="s">
        <v>875</v>
      </c>
      <c r="E158" s="937">
        <f t="shared" si="111"/>
        <v>0</v>
      </c>
      <c r="F158" s="937">
        <f t="shared" ref="F158:F167" si="114">R158/12</f>
        <v>0</v>
      </c>
      <c r="G158" s="937">
        <f t="shared" ref="G158:G167" si="115">S158/12</f>
        <v>0</v>
      </c>
      <c r="H158" s="937">
        <f t="shared" ref="H158:H167" si="116">T158/12</f>
        <v>0</v>
      </c>
      <c r="I158" s="937">
        <f t="shared" ref="I158:I167" si="117">U158/12</f>
        <v>0</v>
      </c>
      <c r="J158" s="937">
        <f t="shared" ref="J158:J167" si="118">V158/12</f>
        <v>0</v>
      </c>
      <c r="K158" s="937">
        <f t="shared" ref="K158:K167" si="119">W158/12</f>
        <v>0</v>
      </c>
      <c r="L158" s="937">
        <f t="shared" ref="L158:L167" si="120">X158/12</f>
        <v>0</v>
      </c>
      <c r="M158" s="937">
        <f t="shared" ref="M158:M167" si="121">Y158/12</f>
        <v>0</v>
      </c>
      <c r="N158" s="937">
        <f t="shared" ref="N158:N167" si="122">Z158/12</f>
        <v>0</v>
      </c>
      <c r="O158" s="937">
        <f t="shared" ref="O158:O167" si="123">AA158/12</f>
        <v>0</v>
      </c>
      <c r="P158" s="937">
        <f t="shared" ref="P158:P167" si="124">AB158/12</f>
        <v>0</v>
      </c>
      <c r="Q158" s="938"/>
    </row>
    <row r="159" spans="1:19" ht="15.75" hidden="1" customHeight="1">
      <c r="A159" s="933"/>
      <c r="B159" s="934"/>
      <c r="C159" s="935"/>
      <c r="D159" s="936" t="s">
        <v>933</v>
      </c>
      <c r="E159" s="937">
        <f t="shared" si="111"/>
        <v>0</v>
      </c>
      <c r="F159" s="937">
        <f t="shared" si="114"/>
        <v>0</v>
      </c>
      <c r="G159" s="937">
        <f t="shared" si="115"/>
        <v>0</v>
      </c>
      <c r="H159" s="937">
        <f t="shared" si="116"/>
        <v>0</v>
      </c>
      <c r="I159" s="937">
        <f t="shared" si="117"/>
        <v>0</v>
      </c>
      <c r="J159" s="937">
        <f t="shared" si="118"/>
        <v>0</v>
      </c>
      <c r="K159" s="937">
        <f t="shared" si="119"/>
        <v>0</v>
      </c>
      <c r="L159" s="937">
        <f t="shared" si="120"/>
        <v>0</v>
      </c>
      <c r="M159" s="937">
        <f t="shared" si="121"/>
        <v>0</v>
      </c>
      <c r="N159" s="937">
        <f t="shared" si="122"/>
        <v>0</v>
      </c>
      <c r="O159" s="937">
        <f t="shared" si="123"/>
        <v>0</v>
      </c>
      <c r="P159" s="937">
        <f t="shared" si="124"/>
        <v>0</v>
      </c>
      <c r="Q159" s="938"/>
    </row>
    <row r="160" spans="1:19" ht="15.75" hidden="1" customHeight="1">
      <c r="A160" s="933"/>
      <c r="B160" s="934"/>
      <c r="C160" s="935"/>
      <c r="D160" s="936" t="s">
        <v>876</v>
      </c>
      <c r="E160" s="937">
        <f t="shared" si="111"/>
        <v>0</v>
      </c>
      <c r="F160" s="937">
        <f t="shared" si="114"/>
        <v>0</v>
      </c>
      <c r="G160" s="937">
        <f t="shared" si="115"/>
        <v>0</v>
      </c>
      <c r="H160" s="937">
        <f t="shared" si="116"/>
        <v>0</v>
      </c>
      <c r="I160" s="937">
        <f t="shared" si="117"/>
        <v>0</v>
      </c>
      <c r="J160" s="937">
        <f t="shared" si="118"/>
        <v>0</v>
      </c>
      <c r="K160" s="937">
        <f t="shared" si="119"/>
        <v>0</v>
      </c>
      <c r="L160" s="937">
        <f t="shared" si="120"/>
        <v>0</v>
      </c>
      <c r="M160" s="937">
        <f t="shared" si="121"/>
        <v>0</v>
      </c>
      <c r="N160" s="937">
        <f t="shared" si="122"/>
        <v>0</v>
      </c>
      <c r="O160" s="937">
        <f t="shared" si="123"/>
        <v>0</v>
      </c>
      <c r="P160" s="937">
        <f t="shared" si="124"/>
        <v>0</v>
      </c>
      <c r="Q160" s="938"/>
    </row>
    <row r="161" spans="1:17" ht="15.75" hidden="1" customHeight="1">
      <c r="A161" s="933"/>
      <c r="B161" s="934"/>
      <c r="C161" s="935"/>
      <c r="D161" s="936" t="s">
        <v>912</v>
      </c>
      <c r="E161" s="937">
        <f t="shared" si="111"/>
        <v>0</v>
      </c>
      <c r="F161" s="937">
        <f t="shared" si="114"/>
        <v>0</v>
      </c>
      <c r="G161" s="937">
        <f t="shared" si="115"/>
        <v>0</v>
      </c>
      <c r="H161" s="937">
        <f t="shared" si="116"/>
        <v>0</v>
      </c>
      <c r="I161" s="937">
        <f t="shared" si="117"/>
        <v>0</v>
      </c>
      <c r="J161" s="937">
        <f t="shared" si="118"/>
        <v>0</v>
      </c>
      <c r="K161" s="937">
        <f t="shared" si="119"/>
        <v>0</v>
      </c>
      <c r="L161" s="937">
        <f t="shared" si="120"/>
        <v>0</v>
      </c>
      <c r="M161" s="937">
        <f t="shared" si="121"/>
        <v>0</v>
      </c>
      <c r="N161" s="937">
        <f t="shared" si="122"/>
        <v>0</v>
      </c>
      <c r="O161" s="937">
        <f t="shared" si="123"/>
        <v>0</v>
      </c>
      <c r="P161" s="937">
        <f t="shared" si="124"/>
        <v>0</v>
      </c>
      <c r="Q161" s="938"/>
    </row>
    <row r="162" spans="1:17" ht="15.75" hidden="1" customHeight="1">
      <c r="A162" s="933"/>
      <c r="B162" s="934"/>
      <c r="C162" s="935"/>
      <c r="D162" s="936" t="s">
        <v>934</v>
      </c>
      <c r="E162" s="937">
        <f t="shared" si="111"/>
        <v>0</v>
      </c>
      <c r="F162" s="937">
        <f t="shared" si="114"/>
        <v>0</v>
      </c>
      <c r="G162" s="937">
        <f t="shared" si="115"/>
        <v>0</v>
      </c>
      <c r="H162" s="937">
        <f t="shared" si="116"/>
        <v>0</v>
      </c>
      <c r="I162" s="937">
        <f t="shared" si="117"/>
        <v>0</v>
      </c>
      <c r="J162" s="937">
        <f t="shared" si="118"/>
        <v>0</v>
      </c>
      <c r="K162" s="937">
        <f t="shared" si="119"/>
        <v>0</v>
      </c>
      <c r="L162" s="937">
        <f t="shared" si="120"/>
        <v>0</v>
      </c>
      <c r="M162" s="937">
        <f t="shared" si="121"/>
        <v>0</v>
      </c>
      <c r="N162" s="937">
        <f t="shared" si="122"/>
        <v>0</v>
      </c>
      <c r="O162" s="937">
        <f t="shared" si="123"/>
        <v>0</v>
      </c>
      <c r="P162" s="937">
        <f t="shared" si="124"/>
        <v>0</v>
      </c>
      <c r="Q162" s="938"/>
    </row>
    <row r="163" spans="1:17" ht="15.75" hidden="1" customHeight="1">
      <c r="A163" s="933"/>
      <c r="B163" s="934"/>
      <c r="C163" s="935"/>
      <c r="D163" s="936" t="s">
        <v>935</v>
      </c>
      <c r="E163" s="937">
        <f t="shared" si="111"/>
        <v>0</v>
      </c>
      <c r="F163" s="937">
        <f t="shared" si="114"/>
        <v>0</v>
      </c>
      <c r="G163" s="937">
        <f t="shared" si="115"/>
        <v>0</v>
      </c>
      <c r="H163" s="937">
        <f t="shared" si="116"/>
        <v>0</v>
      </c>
      <c r="I163" s="937">
        <f t="shared" si="117"/>
        <v>0</v>
      </c>
      <c r="J163" s="937">
        <f t="shared" si="118"/>
        <v>0</v>
      </c>
      <c r="K163" s="937">
        <f t="shared" si="119"/>
        <v>0</v>
      </c>
      <c r="L163" s="937">
        <f t="shared" si="120"/>
        <v>0</v>
      </c>
      <c r="M163" s="937">
        <f t="shared" si="121"/>
        <v>0</v>
      </c>
      <c r="N163" s="937">
        <f t="shared" si="122"/>
        <v>0</v>
      </c>
      <c r="O163" s="937">
        <f t="shared" si="123"/>
        <v>0</v>
      </c>
      <c r="P163" s="937">
        <f t="shared" si="124"/>
        <v>0</v>
      </c>
      <c r="Q163" s="938"/>
    </row>
    <row r="164" spans="1:17" ht="15.75" hidden="1" customHeight="1">
      <c r="A164" s="933"/>
      <c r="B164" s="939"/>
      <c r="C164" s="935"/>
      <c r="D164" s="936" t="s">
        <v>954</v>
      </c>
      <c r="E164" s="937">
        <f t="shared" si="111"/>
        <v>0</v>
      </c>
      <c r="F164" s="937">
        <f t="shared" si="114"/>
        <v>0</v>
      </c>
      <c r="G164" s="937">
        <f t="shared" si="115"/>
        <v>0</v>
      </c>
      <c r="H164" s="937">
        <f t="shared" si="116"/>
        <v>0</v>
      </c>
      <c r="I164" s="937">
        <f t="shared" si="117"/>
        <v>0</v>
      </c>
      <c r="J164" s="937">
        <f t="shared" si="118"/>
        <v>0</v>
      </c>
      <c r="K164" s="937">
        <f t="shared" si="119"/>
        <v>0</v>
      </c>
      <c r="L164" s="937">
        <f t="shared" si="120"/>
        <v>0</v>
      </c>
      <c r="M164" s="937">
        <f t="shared" si="121"/>
        <v>0</v>
      </c>
      <c r="N164" s="937">
        <f t="shared" si="122"/>
        <v>0</v>
      </c>
      <c r="O164" s="937">
        <f t="shared" si="123"/>
        <v>0</v>
      </c>
      <c r="P164" s="937">
        <f t="shared" si="124"/>
        <v>0</v>
      </c>
      <c r="Q164" s="938"/>
    </row>
    <row r="165" spans="1:17" ht="15.75" hidden="1" customHeight="1">
      <c r="A165" s="933"/>
      <c r="B165" s="934"/>
      <c r="C165" s="935"/>
      <c r="D165" s="936" t="s">
        <v>941</v>
      </c>
      <c r="E165" s="937">
        <f t="shared" si="111"/>
        <v>0</v>
      </c>
      <c r="F165" s="937">
        <f t="shared" si="114"/>
        <v>0</v>
      </c>
      <c r="G165" s="937">
        <f t="shared" si="115"/>
        <v>0</v>
      </c>
      <c r="H165" s="937">
        <f t="shared" si="116"/>
        <v>0</v>
      </c>
      <c r="I165" s="937">
        <f t="shared" si="117"/>
        <v>0</v>
      </c>
      <c r="J165" s="937">
        <f t="shared" si="118"/>
        <v>0</v>
      </c>
      <c r="K165" s="937">
        <f t="shared" si="119"/>
        <v>0</v>
      </c>
      <c r="L165" s="937">
        <f t="shared" si="120"/>
        <v>0</v>
      </c>
      <c r="M165" s="937">
        <f t="shared" si="121"/>
        <v>0</v>
      </c>
      <c r="N165" s="937">
        <f t="shared" si="122"/>
        <v>0</v>
      </c>
      <c r="O165" s="937">
        <f t="shared" si="123"/>
        <v>0</v>
      </c>
      <c r="P165" s="937">
        <f t="shared" si="124"/>
        <v>0</v>
      </c>
      <c r="Q165" s="938"/>
    </row>
    <row r="166" spans="1:17" ht="15.75" hidden="1" customHeight="1">
      <c r="A166" s="933"/>
      <c r="B166" s="934"/>
      <c r="C166" s="935"/>
      <c r="D166" s="936" t="s">
        <v>955</v>
      </c>
      <c r="E166" s="937">
        <f t="shared" si="111"/>
        <v>0</v>
      </c>
      <c r="F166" s="937">
        <f t="shared" si="114"/>
        <v>0</v>
      </c>
      <c r="G166" s="937">
        <f t="shared" si="115"/>
        <v>0</v>
      </c>
      <c r="H166" s="937">
        <f t="shared" si="116"/>
        <v>0</v>
      </c>
      <c r="I166" s="937">
        <f t="shared" si="117"/>
        <v>0</v>
      </c>
      <c r="J166" s="937">
        <f t="shared" si="118"/>
        <v>0</v>
      </c>
      <c r="K166" s="937">
        <f t="shared" si="119"/>
        <v>0</v>
      </c>
      <c r="L166" s="937">
        <f t="shared" si="120"/>
        <v>0</v>
      </c>
      <c r="M166" s="937">
        <f t="shared" si="121"/>
        <v>0</v>
      </c>
      <c r="N166" s="937">
        <f t="shared" si="122"/>
        <v>0</v>
      </c>
      <c r="O166" s="937">
        <f t="shared" si="123"/>
        <v>0</v>
      </c>
      <c r="P166" s="937">
        <f t="shared" si="124"/>
        <v>0</v>
      </c>
      <c r="Q166" s="938"/>
    </row>
    <row r="167" spans="1:17" ht="15.75" hidden="1" customHeight="1">
      <c r="A167" s="933"/>
      <c r="B167" s="939"/>
      <c r="C167" s="935"/>
      <c r="D167" s="936" t="s">
        <v>956</v>
      </c>
      <c r="E167" s="937">
        <f t="shared" si="111"/>
        <v>0</v>
      </c>
      <c r="F167" s="937">
        <f t="shared" si="114"/>
        <v>0</v>
      </c>
      <c r="G167" s="937">
        <f t="shared" si="115"/>
        <v>0</v>
      </c>
      <c r="H167" s="937">
        <f t="shared" si="116"/>
        <v>0</v>
      </c>
      <c r="I167" s="937">
        <f t="shared" si="117"/>
        <v>0</v>
      </c>
      <c r="J167" s="937">
        <f t="shared" si="118"/>
        <v>0</v>
      </c>
      <c r="K167" s="937">
        <f t="shared" si="119"/>
        <v>0</v>
      </c>
      <c r="L167" s="937">
        <f t="shared" si="120"/>
        <v>0</v>
      </c>
      <c r="M167" s="937">
        <f t="shared" si="121"/>
        <v>0</v>
      </c>
      <c r="N167" s="937">
        <f t="shared" si="122"/>
        <v>0</v>
      </c>
      <c r="O167" s="937">
        <f t="shared" si="123"/>
        <v>0</v>
      </c>
      <c r="P167" s="937">
        <f t="shared" si="124"/>
        <v>0</v>
      </c>
      <c r="Q167" s="938"/>
    </row>
    <row r="168" spans="1:17" ht="18.75">
      <c r="A168" s="946"/>
      <c r="B168" s="954"/>
      <c r="C168" s="948">
        <v>7</v>
      </c>
      <c r="D168" s="957" t="s">
        <v>293</v>
      </c>
      <c r="E168" s="950">
        <f>$Q$168/12+100000</f>
        <v>1206216.4166666667</v>
      </c>
      <c r="F168" s="950">
        <f t="shared" ref="F168:G168" si="125">$Q$168/12+100000</f>
        <v>1206216.4166666667</v>
      </c>
      <c r="G168" s="950">
        <f t="shared" si="125"/>
        <v>1206216.4166666667</v>
      </c>
      <c r="H168" s="950">
        <f>$Q$168/12</f>
        <v>1106216.4166666667</v>
      </c>
      <c r="I168" s="950">
        <f>$Q$168/12</f>
        <v>1106216.4166666667</v>
      </c>
      <c r="J168" s="950">
        <f>$Q$168/12-100000</f>
        <v>1006216.4166666667</v>
      </c>
      <c r="K168" s="950">
        <f>$Q$168/12-100000</f>
        <v>1006216.4166666667</v>
      </c>
      <c r="L168" s="950">
        <f>$Q$168/12-100000</f>
        <v>1006216.4166666667</v>
      </c>
      <c r="M168" s="950">
        <f>$Q$168/12-100000</f>
        <v>1006216.4166666667</v>
      </c>
      <c r="N168" s="950">
        <f>$Q$168/12+100000</f>
        <v>1206216.4166666667</v>
      </c>
      <c r="O168" s="950">
        <f>$Q$168/12+100000</f>
        <v>1206216.4166666667</v>
      </c>
      <c r="P168" s="950">
        <f>$Q$168/12-100000</f>
        <v>1006216.4166666667</v>
      </c>
      <c r="Q168" s="951">
        <v>13274597</v>
      </c>
    </row>
    <row r="169" spans="1:17" ht="15.75" hidden="1" customHeight="1">
      <c r="A169" s="933"/>
      <c r="B169" s="934"/>
      <c r="C169" s="952"/>
      <c r="D169" s="956" t="s">
        <v>875</v>
      </c>
      <c r="E169" s="950">
        <f t="shared" si="111"/>
        <v>0</v>
      </c>
      <c r="F169" s="950">
        <f t="shared" ref="F169:F177" si="126">R169/12</f>
        <v>0</v>
      </c>
      <c r="G169" s="950">
        <f t="shared" ref="G169:G177" si="127">S169/12</f>
        <v>0</v>
      </c>
      <c r="H169" s="950">
        <f t="shared" ref="H169:H177" si="128">T169/12</f>
        <v>0</v>
      </c>
      <c r="I169" s="950">
        <f t="shared" ref="I169:I177" si="129">U169/12</f>
        <v>0</v>
      </c>
      <c r="J169" s="950">
        <f t="shared" ref="J169:J177" si="130">V169/12</f>
        <v>0</v>
      </c>
      <c r="K169" s="950">
        <f t="shared" ref="K169:K177" si="131">W169/12</f>
        <v>0</v>
      </c>
      <c r="L169" s="950">
        <f t="shared" ref="L169:L177" si="132">X169/12</f>
        <v>0</v>
      </c>
      <c r="M169" s="950">
        <f t="shared" ref="M169:M177" si="133">Y169/12</f>
        <v>0</v>
      </c>
      <c r="N169" s="950">
        <f t="shared" ref="N169:N177" si="134">Z169/12</f>
        <v>0</v>
      </c>
      <c r="O169" s="950">
        <f t="shared" ref="O169:O177" si="135">AA169/12</f>
        <v>0</v>
      </c>
      <c r="P169" s="950">
        <f t="shared" ref="P169:P177" si="136">AB169/12</f>
        <v>0</v>
      </c>
      <c r="Q169" s="951"/>
    </row>
    <row r="170" spans="1:17" ht="15.75" hidden="1" customHeight="1">
      <c r="A170" s="933"/>
      <c r="B170" s="934"/>
      <c r="C170" s="952"/>
      <c r="D170" s="956" t="s">
        <v>933</v>
      </c>
      <c r="E170" s="950">
        <f t="shared" si="111"/>
        <v>0</v>
      </c>
      <c r="F170" s="950">
        <f t="shared" si="126"/>
        <v>0</v>
      </c>
      <c r="G170" s="950">
        <f t="shared" si="127"/>
        <v>0</v>
      </c>
      <c r="H170" s="950">
        <f t="shared" si="128"/>
        <v>0</v>
      </c>
      <c r="I170" s="950">
        <f t="shared" si="129"/>
        <v>0</v>
      </c>
      <c r="J170" s="950">
        <f t="shared" si="130"/>
        <v>0</v>
      </c>
      <c r="K170" s="950">
        <f t="shared" si="131"/>
        <v>0</v>
      </c>
      <c r="L170" s="950">
        <f t="shared" si="132"/>
        <v>0</v>
      </c>
      <c r="M170" s="950">
        <f t="shared" si="133"/>
        <v>0</v>
      </c>
      <c r="N170" s="950">
        <f t="shared" si="134"/>
        <v>0</v>
      </c>
      <c r="O170" s="950">
        <f t="shared" si="135"/>
        <v>0</v>
      </c>
      <c r="P170" s="950">
        <f t="shared" si="136"/>
        <v>0</v>
      </c>
      <c r="Q170" s="951"/>
    </row>
    <row r="171" spans="1:17" ht="15.75" hidden="1" customHeight="1">
      <c r="A171" s="933"/>
      <c r="B171" s="934"/>
      <c r="C171" s="952"/>
      <c r="D171" s="956" t="s">
        <v>876</v>
      </c>
      <c r="E171" s="950">
        <f t="shared" si="111"/>
        <v>0</v>
      </c>
      <c r="F171" s="950">
        <f t="shared" si="126"/>
        <v>0</v>
      </c>
      <c r="G171" s="950">
        <f t="shared" si="127"/>
        <v>0</v>
      </c>
      <c r="H171" s="950">
        <f t="shared" si="128"/>
        <v>0</v>
      </c>
      <c r="I171" s="950">
        <f t="shared" si="129"/>
        <v>0</v>
      </c>
      <c r="J171" s="950">
        <f t="shared" si="130"/>
        <v>0</v>
      </c>
      <c r="K171" s="950">
        <f t="shared" si="131"/>
        <v>0</v>
      </c>
      <c r="L171" s="950">
        <f t="shared" si="132"/>
        <v>0</v>
      </c>
      <c r="M171" s="950">
        <f t="shared" si="133"/>
        <v>0</v>
      </c>
      <c r="N171" s="950">
        <f t="shared" si="134"/>
        <v>0</v>
      </c>
      <c r="O171" s="950">
        <f t="shared" si="135"/>
        <v>0</v>
      </c>
      <c r="P171" s="950">
        <f t="shared" si="136"/>
        <v>0</v>
      </c>
      <c r="Q171" s="951"/>
    </row>
    <row r="172" spans="1:17" ht="15.75" hidden="1" customHeight="1">
      <c r="A172" s="933"/>
      <c r="B172" s="934"/>
      <c r="C172" s="952"/>
      <c r="D172" s="956" t="s">
        <v>912</v>
      </c>
      <c r="E172" s="950">
        <f t="shared" si="111"/>
        <v>0</v>
      </c>
      <c r="F172" s="950">
        <f t="shared" si="126"/>
        <v>0</v>
      </c>
      <c r="G172" s="950">
        <f t="shared" si="127"/>
        <v>0</v>
      </c>
      <c r="H172" s="950">
        <f t="shared" si="128"/>
        <v>0</v>
      </c>
      <c r="I172" s="950">
        <f t="shared" si="129"/>
        <v>0</v>
      </c>
      <c r="J172" s="950">
        <f t="shared" si="130"/>
        <v>0</v>
      </c>
      <c r="K172" s="950">
        <f t="shared" si="131"/>
        <v>0</v>
      </c>
      <c r="L172" s="950">
        <f t="shared" si="132"/>
        <v>0</v>
      </c>
      <c r="M172" s="950">
        <f t="shared" si="133"/>
        <v>0</v>
      </c>
      <c r="N172" s="950">
        <f t="shared" si="134"/>
        <v>0</v>
      </c>
      <c r="O172" s="950">
        <f t="shared" si="135"/>
        <v>0</v>
      </c>
      <c r="P172" s="950">
        <f t="shared" si="136"/>
        <v>0</v>
      </c>
      <c r="Q172" s="951"/>
    </row>
    <row r="173" spans="1:17" ht="15.75" hidden="1" customHeight="1">
      <c r="A173" s="933"/>
      <c r="B173" s="934"/>
      <c r="C173" s="952"/>
      <c r="D173" s="956" t="s">
        <v>934</v>
      </c>
      <c r="E173" s="950">
        <f t="shared" si="111"/>
        <v>0</v>
      </c>
      <c r="F173" s="950">
        <f t="shared" si="126"/>
        <v>0</v>
      </c>
      <c r="G173" s="950">
        <f t="shared" si="127"/>
        <v>0</v>
      </c>
      <c r="H173" s="950">
        <f t="shared" si="128"/>
        <v>0</v>
      </c>
      <c r="I173" s="950">
        <f t="shared" si="129"/>
        <v>0</v>
      </c>
      <c r="J173" s="950">
        <f t="shared" si="130"/>
        <v>0</v>
      </c>
      <c r="K173" s="950">
        <f t="shared" si="131"/>
        <v>0</v>
      </c>
      <c r="L173" s="950">
        <f t="shared" si="132"/>
        <v>0</v>
      </c>
      <c r="M173" s="950">
        <f t="shared" si="133"/>
        <v>0</v>
      </c>
      <c r="N173" s="950">
        <f t="shared" si="134"/>
        <v>0</v>
      </c>
      <c r="O173" s="950">
        <f t="shared" si="135"/>
        <v>0</v>
      </c>
      <c r="P173" s="950">
        <f t="shared" si="136"/>
        <v>0</v>
      </c>
      <c r="Q173" s="951"/>
    </row>
    <row r="174" spans="1:17" ht="15.75" hidden="1" customHeight="1">
      <c r="A174" s="933"/>
      <c r="B174" s="934"/>
      <c r="C174" s="952"/>
      <c r="D174" s="956" t="s">
        <v>941</v>
      </c>
      <c r="E174" s="950">
        <f t="shared" si="111"/>
        <v>0</v>
      </c>
      <c r="F174" s="950">
        <f t="shared" si="126"/>
        <v>0</v>
      </c>
      <c r="G174" s="950">
        <f t="shared" si="127"/>
        <v>0</v>
      </c>
      <c r="H174" s="950">
        <f t="shared" si="128"/>
        <v>0</v>
      </c>
      <c r="I174" s="950">
        <f t="shared" si="129"/>
        <v>0</v>
      </c>
      <c r="J174" s="950">
        <f t="shared" si="130"/>
        <v>0</v>
      </c>
      <c r="K174" s="950">
        <f t="shared" si="131"/>
        <v>0</v>
      </c>
      <c r="L174" s="950">
        <f t="shared" si="132"/>
        <v>0</v>
      </c>
      <c r="M174" s="950">
        <f t="shared" si="133"/>
        <v>0</v>
      </c>
      <c r="N174" s="950">
        <f t="shared" si="134"/>
        <v>0</v>
      </c>
      <c r="O174" s="950">
        <f t="shared" si="135"/>
        <v>0</v>
      </c>
      <c r="P174" s="950">
        <f t="shared" si="136"/>
        <v>0</v>
      </c>
      <c r="Q174" s="951"/>
    </row>
    <row r="175" spans="1:17" ht="15.75" hidden="1" customHeight="1">
      <c r="A175" s="933"/>
      <c r="B175" s="934"/>
      <c r="C175" s="952"/>
      <c r="D175" s="956" t="s">
        <v>937</v>
      </c>
      <c r="E175" s="950">
        <f t="shared" si="111"/>
        <v>0</v>
      </c>
      <c r="F175" s="950">
        <f t="shared" si="126"/>
        <v>0</v>
      </c>
      <c r="G175" s="950">
        <f t="shared" si="127"/>
        <v>0</v>
      </c>
      <c r="H175" s="950">
        <f t="shared" si="128"/>
        <v>0</v>
      </c>
      <c r="I175" s="950">
        <f t="shared" si="129"/>
        <v>0</v>
      </c>
      <c r="J175" s="950">
        <f t="shared" si="130"/>
        <v>0</v>
      </c>
      <c r="K175" s="950">
        <f t="shared" si="131"/>
        <v>0</v>
      </c>
      <c r="L175" s="950">
        <f t="shared" si="132"/>
        <v>0</v>
      </c>
      <c r="M175" s="950">
        <f t="shared" si="133"/>
        <v>0</v>
      </c>
      <c r="N175" s="950">
        <f t="shared" si="134"/>
        <v>0</v>
      </c>
      <c r="O175" s="950">
        <f t="shared" si="135"/>
        <v>0</v>
      </c>
      <c r="P175" s="950">
        <f t="shared" si="136"/>
        <v>0</v>
      </c>
      <c r="Q175" s="951"/>
    </row>
    <row r="176" spans="1:17" ht="15.75" hidden="1" customHeight="1">
      <c r="A176" s="933"/>
      <c r="B176" s="939"/>
      <c r="C176" s="952"/>
      <c r="D176" s="956" t="s">
        <v>957</v>
      </c>
      <c r="E176" s="950">
        <f t="shared" si="111"/>
        <v>0</v>
      </c>
      <c r="F176" s="950">
        <f t="shared" si="126"/>
        <v>0</v>
      </c>
      <c r="G176" s="950">
        <f t="shared" si="127"/>
        <v>0</v>
      </c>
      <c r="H176" s="950">
        <f t="shared" si="128"/>
        <v>0</v>
      </c>
      <c r="I176" s="950">
        <f t="shared" si="129"/>
        <v>0</v>
      </c>
      <c r="J176" s="950">
        <f t="shared" si="130"/>
        <v>0</v>
      </c>
      <c r="K176" s="950">
        <f t="shared" si="131"/>
        <v>0</v>
      </c>
      <c r="L176" s="950">
        <f t="shared" si="132"/>
        <v>0</v>
      </c>
      <c r="M176" s="950">
        <f t="shared" si="133"/>
        <v>0</v>
      </c>
      <c r="N176" s="950">
        <f t="shared" si="134"/>
        <v>0</v>
      </c>
      <c r="O176" s="950">
        <f t="shared" si="135"/>
        <v>0</v>
      </c>
      <c r="P176" s="950">
        <f t="shared" si="136"/>
        <v>0</v>
      </c>
      <c r="Q176" s="951"/>
    </row>
    <row r="177" spans="1:17" ht="15.75" hidden="1" customHeight="1">
      <c r="A177" s="933"/>
      <c r="B177" s="934"/>
      <c r="C177" s="952"/>
      <c r="D177" s="956" t="s">
        <v>906</v>
      </c>
      <c r="E177" s="950">
        <f t="shared" si="111"/>
        <v>0</v>
      </c>
      <c r="F177" s="950">
        <f t="shared" si="126"/>
        <v>0</v>
      </c>
      <c r="G177" s="950">
        <f t="shared" si="127"/>
        <v>0</v>
      </c>
      <c r="H177" s="950">
        <f t="shared" si="128"/>
        <v>0</v>
      </c>
      <c r="I177" s="950">
        <f t="shared" si="129"/>
        <v>0</v>
      </c>
      <c r="J177" s="950">
        <f t="shared" si="130"/>
        <v>0</v>
      </c>
      <c r="K177" s="950">
        <f t="shared" si="131"/>
        <v>0</v>
      </c>
      <c r="L177" s="950">
        <f t="shared" si="132"/>
        <v>0</v>
      </c>
      <c r="M177" s="950">
        <f t="shared" si="133"/>
        <v>0</v>
      </c>
      <c r="N177" s="950">
        <f t="shared" si="134"/>
        <v>0</v>
      </c>
      <c r="O177" s="950">
        <f t="shared" si="135"/>
        <v>0</v>
      </c>
      <c r="P177" s="950">
        <f t="shared" si="136"/>
        <v>0</v>
      </c>
      <c r="Q177" s="951"/>
    </row>
    <row r="178" spans="1:17" ht="20.25" customHeight="1">
      <c r="A178" s="958"/>
      <c r="B178" s="954"/>
      <c r="C178" s="959">
        <v>8</v>
      </c>
      <c r="D178" s="960" t="s">
        <v>958</v>
      </c>
      <c r="E178" s="950">
        <f>$Q$178/12+100000</f>
        <v>1173120.75</v>
      </c>
      <c r="F178" s="950">
        <f t="shared" ref="F178:G178" si="137">$Q$178/12+100000</f>
        <v>1173120.75</v>
      </c>
      <c r="G178" s="950">
        <f t="shared" si="137"/>
        <v>1173120.75</v>
      </c>
      <c r="H178" s="950">
        <f>$Q$178/12</f>
        <v>1073120.75</v>
      </c>
      <c r="I178" s="950">
        <f>$Q$178/12</f>
        <v>1073120.75</v>
      </c>
      <c r="J178" s="950">
        <f>$Q$178/12-100000</f>
        <v>973120.75</v>
      </c>
      <c r="K178" s="950">
        <f>$Q$178/12-100000</f>
        <v>973120.75</v>
      </c>
      <c r="L178" s="950">
        <f>$Q$178/12-100000</f>
        <v>973120.75</v>
      </c>
      <c r="M178" s="950">
        <f>$Q$178/12-100000</f>
        <v>973120.75</v>
      </c>
      <c r="N178" s="950">
        <f>$Q$178/12+100000</f>
        <v>1173120.75</v>
      </c>
      <c r="O178" s="950">
        <f>$Q$178/12+100000</f>
        <v>1173120.75</v>
      </c>
      <c r="P178" s="950">
        <f>$Q$178/12-100000</f>
        <v>973120.75</v>
      </c>
      <c r="Q178" s="951">
        <v>12877449</v>
      </c>
    </row>
    <row r="179" spans="1:17" ht="15.75" hidden="1" customHeight="1">
      <c r="A179" s="946"/>
      <c r="B179" s="934"/>
      <c r="C179" s="948"/>
      <c r="D179" s="961" t="s">
        <v>875</v>
      </c>
      <c r="E179" s="950">
        <f t="shared" si="111"/>
        <v>0</v>
      </c>
      <c r="F179" s="950">
        <f t="shared" ref="F179:F189" si="138">R179/12</f>
        <v>0</v>
      </c>
      <c r="G179" s="950">
        <f t="shared" ref="G179:G189" si="139">S179/12</f>
        <v>0</v>
      </c>
      <c r="H179" s="950">
        <f t="shared" ref="H179:H189" si="140">T179/12</f>
        <v>0</v>
      </c>
      <c r="I179" s="950">
        <f t="shared" ref="I179:I189" si="141">U179/12</f>
        <v>0</v>
      </c>
      <c r="J179" s="950">
        <f t="shared" ref="J179:J189" si="142">V179/12</f>
        <v>0</v>
      </c>
      <c r="K179" s="950">
        <f t="shared" ref="K179:K189" si="143">W179/12</f>
        <v>0</v>
      </c>
      <c r="L179" s="950">
        <f t="shared" ref="L179:L189" si="144">X179/12</f>
        <v>0</v>
      </c>
      <c r="M179" s="950">
        <f t="shared" ref="M179:M189" si="145">Y179/12</f>
        <v>0</v>
      </c>
      <c r="N179" s="950">
        <f t="shared" ref="N179:N189" si="146">Z179/12</f>
        <v>0</v>
      </c>
      <c r="O179" s="950">
        <f t="shared" ref="O179:O189" si="147">AA179/12</f>
        <v>0</v>
      </c>
      <c r="P179" s="950">
        <f t="shared" ref="P179:P189" si="148">AB179/12</f>
        <v>0</v>
      </c>
      <c r="Q179" s="951"/>
    </row>
    <row r="180" spans="1:17" ht="15.75" hidden="1" customHeight="1">
      <c r="A180" s="946"/>
      <c r="B180" s="934"/>
      <c r="C180" s="948"/>
      <c r="D180" s="961" t="s">
        <v>933</v>
      </c>
      <c r="E180" s="950">
        <f t="shared" si="111"/>
        <v>0</v>
      </c>
      <c r="F180" s="950">
        <f t="shared" si="138"/>
        <v>0</v>
      </c>
      <c r="G180" s="950">
        <f t="shared" si="139"/>
        <v>0</v>
      </c>
      <c r="H180" s="950">
        <f t="shared" si="140"/>
        <v>0</v>
      </c>
      <c r="I180" s="950">
        <f t="shared" si="141"/>
        <v>0</v>
      </c>
      <c r="J180" s="950">
        <f t="shared" si="142"/>
        <v>0</v>
      </c>
      <c r="K180" s="950">
        <f t="shared" si="143"/>
        <v>0</v>
      </c>
      <c r="L180" s="950">
        <f t="shared" si="144"/>
        <v>0</v>
      </c>
      <c r="M180" s="950">
        <f t="shared" si="145"/>
        <v>0</v>
      </c>
      <c r="N180" s="950">
        <f t="shared" si="146"/>
        <v>0</v>
      </c>
      <c r="O180" s="950">
        <f t="shared" si="147"/>
        <v>0</v>
      </c>
      <c r="P180" s="950">
        <f t="shared" si="148"/>
        <v>0</v>
      </c>
      <c r="Q180" s="951"/>
    </row>
    <row r="181" spans="1:17" ht="15.75" hidden="1" customHeight="1">
      <c r="A181" s="946"/>
      <c r="B181" s="934"/>
      <c r="C181" s="948"/>
      <c r="D181" s="961" t="s">
        <v>876</v>
      </c>
      <c r="E181" s="950">
        <f t="shared" ref="E181:E200" si="149">Q181/12</f>
        <v>0</v>
      </c>
      <c r="F181" s="950">
        <f t="shared" si="138"/>
        <v>0</v>
      </c>
      <c r="G181" s="950">
        <f t="shared" si="139"/>
        <v>0</v>
      </c>
      <c r="H181" s="950">
        <f t="shared" si="140"/>
        <v>0</v>
      </c>
      <c r="I181" s="950">
        <f t="shared" si="141"/>
        <v>0</v>
      </c>
      <c r="J181" s="950">
        <f t="shared" si="142"/>
        <v>0</v>
      </c>
      <c r="K181" s="950">
        <f t="shared" si="143"/>
        <v>0</v>
      </c>
      <c r="L181" s="950">
        <f t="shared" si="144"/>
        <v>0</v>
      </c>
      <c r="M181" s="950">
        <f t="shared" si="145"/>
        <v>0</v>
      </c>
      <c r="N181" s="950">
        <f t="shared" si="146"/>
        <v>0</v>
      </c>
      <c r="O181" s="950">
        <f t="shared" si="147"/>
        <v>0</v>
      </c>
      <c r="P181" s="950">
        <f t="shared" si="148"/>
        <v>0</v>
      </c>
      <c r="Q181" s="951"/>
    </row>
    <row r="182" spans="1:17" ht="15.75" hidden="1" customHeight="1">
      <c r="A182" s="946"/>
      <c r="B182" s="934"/>
      <c r="C182" s="948"/>
      <c r="D182" s="961" t="s">
        <v>912</v>
      </c>
      <c r="E182" s="950">
        <f t="shared" si="149"/>
        <v>0</v>
      </c>
      <c r="F182" s="950">
        <f t="shared" si="138"/>
        <v>0</v>
      </c>
      <c r="G182" s="950">
        <f t="shared" si="139"/>
        <v>0</v>
      </c>
      <c r="H182" s="950">
        <f t="shared" si="140"/>
        <v>0</v>
      </c>
      <c r="I182" s="950">
        <f t="shared" si="141"/>
        <v>0</v>
      </c>
      <c r="J182" s="950">
        <f t="shared" si="142"/>
        <v>0</v>
      </c>
      <c r="K182" s="950">
        <f t="shared" si="143"/>
        <v>0</v>
      </c>
      <c r="L182" s="950">
        <f t="shared" si="144"/>
        <v>0</v>
      </c>
      <c r="M182" s="950">
        <f t="shared" si="145"/>
        <v>0</v>
      </c>
      <c r="N182" s="950">
        <f t="shared" si="146"/>
        <v>0</v>
      </c>
      <c r="O182" s="950">
        <f t="shared" si="147"/>
        <v>0</v>
      </c>
      <c r="P182" s="950">
        <f t="shared" si="148"/>
        <v>0</v>
      </c>
      <c r="Q182" s="951"/>
    </row>
    <row r="183" spans="1:17" ht="15.75" hidden="1" customHeight="1">
      <c r="A183" s="946"/>
      <c r="B183" s="934"/>
      <c r="C183" s="948"/>
      <c r="D183" s="961" t="s">
        <v>934</v>
      </c>
      <c r="E183" s="950">
        <f t="shared" si="149"/>
        <v>0</v>
      </c>
      <c r="F183" s="950">
        <f t="shared" si="138"/>
        <v>0</v>
      </c>
      <c r="G183" s="950">
        <f t="shared" si="139"/>
        <v>0</v>
      </c>
      <c r="H183" s="950">
        <f t="shared" si="140"/>
        <v>0</v>
      </c>
      <c r="I183" s="950">
        <f t="shared" si="141"/>
        <v>0</v>
      </c>
      <c r="J183" s="950">
        <f t="shared" si="142"/>
        <v>0</v>
      </c>
      <c r="K183" s="950">
        <f t="shared" si="143"/>
        <v>0</v>
      </c>
      <c r="L183" s="950">
        <f t="shared" si="144"/>
        <v>0</v>
      </c>
      <c r="M183" s="950">
        <f t="shared" si="145"/>
        <v>0</v>
      </c>
      <c r="N183" s="950">
        <f t="shared" si="146"/>
        <v>0</v>
      </c>
      <c r="O183" s="950">
        <f t="shared" si="147"/>
        <v>0</v>
      </c>
      <c r="P183" s="950">
        <f t="shared" si="148"/>
        <v>0</v>
      </c>
      <c r="Q183" s="951"/>
    </row>
    <row r="184" spans="1:17" ht="15.75" hidden="1" customHeight="1">
      <c r="A184" s="946"/>
      <c r="B184" s="934"/>
      <c r="C184" s="948"/>
      <c r="D184" s="961" t="s">
        <v>935</v>
      </c>
      <c r="E184" s="950">
        <f t="shared" si="149"/>
        <v>0</v>
      </c>
      <c r="F184" s="950">
        <f t="shared" si="138"/>
        <v>0</v>
      </c>
      <c r="G184" s="950">
        <f t="shared" si="139"/>
        <v>0</v>
      </c>
      <c r="H184" s="950">
        <f t="shared" si="140"/>
        <v>0</v>
      </c>
      <c r="I184" s="950">
        <f t="shared" si="141"/>
        <v>0</v>
      </c>
      <c r="J184" s="950">
        <f t="shared" si="142"/>
        <v>0</v>
      </c>
      <c r="K184" s="950">
        <f t="shared" si="143"/>
        <v>0</v>
      </c>
      <c r="L184" s="950">
        <f t="shared" si="144"/>
        <v>0</v>
      </c>
      <c r="M184" s="950">
        <f t="shared" si="145"/>
        <v>0</v>
      </c>
      <c r="N184" s="950">
        <f t="shared" si="146"/>
        <v>0</v>
      </c>
      <c r="O184" s="950">
        <f t="shared" si="147"/>
        <v>0</v>
      </c>
      <c r="P184" s="950">
        <f t="shared" si="148"/>
        <v>0</v>
      </c>
      <c r="Q184" s="951"/>
    </row>
    <row r="185" spans="1:17" ht="15.75" hidden="1" customHeight="1">
      <c r="A185" s="946"/>
      <c r="B185" s="939"/>
      <c r="C185" s="948"/>
      <c r="D185" s="961" t="s">
        <v>959</v>
      </c>
      <c r="E185" s="950">
        <f t="shared" si="149"/>
        <v>0</v>
      </c>
      <c r="F185" s="950">
        <f t="shared" si="138"/>
        <v>0</v>
      </c>
      <c r="G185" s="950">
        <f t="shared" si="139"/>
        <v>0</v>
      </c>
      <c r="H185" s="950">
        <f t="shared" si="140"/>
        <v>0</v>
      </c>
      <c r="I185" s="950">
        <f t="shared" si="141"/>
        <v>0</v>
      </c>
      <c r="J185" s="950">
        <f t="shared" si="142"/>
        <v>0</v>
      </c>
      <c r="K185" s="950">
        <f t="shared" si="143"/>
        <v>0</v>
      </c>
      <c r="L185" s="950">
        <f t="shared" si="144"/>
        <v>0</v>
      </c>
      <c r="M185" s="950">
        <f t="shared" si="145"/>
        <v>0</v>
      </c>
      <c r="N185" s="950">
        <f t="shared" si="146"/>
        <v>0</v>
      </c>
      <c r="O185" s="950">
        <f t="shared" si="147"/>
        <v>0</v>
      </c>
      <c r="P185" s="950">
        <f t="shared" si="148"/>
        <v>0</v>
      </c>
      <c r="Q185" s="951"/>
    </row>
    <row r="186" spans="1:17" ht="15.75" hidden="1" customHeight="1">
      <c r="A186" s="946"/>
      <c r="B186" s="934"/>
      <c r="C186" s="948"/>
      <c r="D186" s="961" t="s">
        <v>941</v>
      </c>
      <c r="E186" s="950">
        <f t="shared" si="149"/>
        <v>0</v>
      </c>
      <c r="F186" s="950">
        <f t="shared" si="138"/>
        <v>0</v>
      </c>
      <c r="G186" s="950">
        <f t="shared" si="139"/>
        <v>0</v>
      </c>
      <c r="H186" s="950">
        <f t="shared" si="140"/>
        <v>0</v>
      </c>
      <c r="I186" s="950">
        <f t="shared" si="141"/>
        <v>0</v>
      </c>
      <c r="J186" s="950">
        <f t="shared" si="142"/>
        <v>0</v>
      </c>
      <c r="K186" s="950">
        <f t="shared" si="143"/>
        <v>0</v>
      </c>
      <c r="L186" s="950">
        <f t="shared" si="144"/>
        <v>0</v>
      </c>
      <c r="M186" s="950">
        <f t="shared" si="145"/>
        <v>0</v>
      </c>
      <c r="N186" s="950">
        <f t="shared" si="146"/>
        <v>0</v>
      </c>
      <c r="O186" s="950">
        <f t="shared" si="147"/>
        <v>0</v>
      </c>
      <c r="P186" s="950">
        <f t="shared" si="148"/>
        <v>0</v>
      </c>
      <c r="Q186" s="951"/>
    </row>
    <row r="187" spans="1:17" ht="15.75" hidden="1" customHeight="1">
      <c r="A187" s="946"/>
      <c r="B187" s="934"/>
      <c r="C187" s="948"/>
      <c r="D187" s="961" t="s">
        <v>937</v>
      </c>
      <c r="E187" s="950">
        <f t="shared" si="149"/>
        <v>0</v>
      </c>
      <c r="F187" s="950">
        <f t="shared" si="138"/>
        <v>0</v>
      </c>
      <c r="G187" s="950">
        <f t="shared" si="139"/>
        <v>0</v>
      </c>
      <c r="H187" s="950">
        <f t="shared" si="140"/>
        <v>0</v>
      </c>
      <c r="I187" s="950">
        <f t="shared" si="141"/>
        <v>0</v>
      </c>
      <c r="J187" s="950">
        <f t="shared" si="142"/>
        <v>0</v>
      </c>
      <c r="K187" s="950">
        <f t="shared" si="143"/>
        <v>0</v>
      </c>
      <c r="L187" s="950">
        <f t="shared" si="144"/>
        <v>0</v>
      </c>
      <c r="M187" s="950">
        <f t="shared" si="145"/>
        <v>0</v>
      </c>
      <c r="N187" s="950">
        <f t="shared" si="146"/>
        <v>0</v>
      </c>
      <c r="O187" s="950">
        <f t="shared" si="147"/>
        <v>0</v>
      </c>
      <c r="P187" s="950">
        <f t="shared" si="148"/>
        <v>0</v>
      </c>
      <c r="Q187" s="951"/>
    </row>
    <row r="188" spans="1:17" ht="15.75" hidden="1" customHeight="1">
      <c r="A188" s="946"/>
      <c r="B188" s="939"/>
      <c r="C188" s="948"/>
      <c r="D188" s="961" t="s">
        <v>960</v>
      </c>
      <c r="E188" s="950">
        <f t="shared" si="149"/>
        <v>0</v>
      </c>
      <c r="F188" s="950">
        <f t="shared" si="138"/>
        <v>0</v>
      </c>
      <c r="G188" s="950">
        <f t="shared" si="139"/>
        <v>0</v>
      </c>
      <c r="H188" s="950">
        <f t="shared" si="140"/>
        <v>0</v>
      </c>
      <c r="I188" s="950">
        <f t="shared" si="141"/>
        <v>0</v>
      </c>
      <c r="J188" s="950">
        <f t="shared" si="142"/>
        <v>0</v>
      </c>
      <c r="K188" s="950">
        <f t="shared" si="143"/>
        <v>0</v>
      </c>
      <c r="L188" s="950">
        <f t="shared" si="144"/>
        <v>0</v>
      </c>
      <c r="M188" s="950">
        <f t="shared" si="145"/>
        <v>0</v>
      </c>
      <c r="N188" s="950">
        <f t="shared" si="146"/>
        <v>0</v>
      </c>
      <c r="O188" s="950">
        <f t="shared" si="147"/>
        <v>0</v>
      </c>
      <c r="P188" s="950">
        <f t="shared" si="148"/>
        <v>0</v>
      </c>
      <c r="Q188" s="951"/>
    </row>
    <row r="189" spans="1:17" ht="15.75" hidden="1" customHeight="1">
      <c r="A189" s="946"/>
      <c r="B189" s="934"/>
      <c r="C189" s="948"/>
      <c r="D189" s="961" t="s">
        <v>906</v>
      </c>
      <c r="E189" s="950">
        <f t="shared" si="149"/>
        <v>0</v>
      </c>
      <c r="F189" s="950">
        <f t="shared" si="138"/>
        <v>0</v>
      </c>
      <c r="G189" s="950">
        <f t="shared" si="139"/>
        <v>0</v>
      </c>
      <c r="H189" s="950">
        <f t="shared" si="140"/>
        <v>0</v>
      </c>
      <c r="I189" s="950">
        <f t="shared" si="141"/>
        <v>0</v>
      </c>
      <c r="J189" s="950">
        <f t="shared" si="142"/>
        <v>0</v>
      </c>
      <c r="K189" s="950">
        <f t="shared" si="143"/>
        <v>0</v>
      </c>
      <c r="L189" s="950">
        <f t="shared" si="144"/>
        <v>0</v>
      </c>
      <c r="M189" s="950">
        <f t="shared" si="145"/>
        <v>0</v>
      </c>
      <c r="N189" s="950">
        <f t="shared" si="146"/>
        <v>0</v>
      </c>
      <c r="O189" s="950">
        <f t="shared" si="147"/>
        <v>0</v>
      </c>
      <c r="P189" s="950">
        <f t="shared" si="148"/>
        <v>0</v>
      </c>
      <c r="Q189" s="951"/>
    </row>
    <row r="190" spans="1:17" ht="19.5" thickBot="1">
      <c r="A190" s="958"/>
      <c r="B190" s="954"/>
      <c r="C190" s="959">
        <v>9</v>
      </c>
      <c r="D190" s="960" t="s">
        <v>961</v>
      </c>
      <c r="E190" s="950">
        <f>$Q$190/12+100000</f>
        <v>497792.83333333331</v>
      </c>
      <c r="F190" s="950">
        <f t="shared" ref="F190:G190" si="150">$Q$190/12+100000</f>
        <v>497792.83333333331</v>
      </c>
      <c r="G190" s="950">
        <f t="shared" si="150"/>
        <v>497792.83333333331</v>
      </c>
      <c r="H190" s="950">
        <f>$Q$190/12</f>
        <v>397792.83333333331</v>
      </c>
      <c r="I190" s="950">
        <f>$Q$190/12</f>
        <v>397792.83333333331</v>
      </c>
      <c r="J190" s="950">
        <f>$Q$190/12-100000</f>
        <v>297792.83333333331</v>
      </c>
      <c r="K190" s="950">
        <f t="shared" ref="K190:M190" si="151">$Q$190/12-100000</f>
        <v>297792.83333333331</v>
      </c>
      <c r="L190" s="950">
        <f t="shared" si="151"/>
        <v>297792.83333333331</v>
      </c>
      <c r="M190" s="950">
        <f t="shared" si="151"/>
        <v>297792.83333333331</v>
      </c>
      <c r="N190" s="950">
        <f>$Q$190/12+100000</f>
        <v>497792.83333333331</v>
      </c>
      <c r="O190" s="950">
        <f>$Q$190/12+100000</f>
        <v>497792.83333333331</v>
      </c>
      <c r="P190" s="950">
        <f>$Q$190/12-100000</f>
        <v>297792.83333333331</v>
      </c>
      <c r="Q190" s="951">
        <v>4773514</v>
      </c>
    </row>
    <row r="191" spans="1:17" ht="15.75" hidden="1" customHeight="1">
      <c r="A191" s="962"/>
      <c r="B191" s="963"/>
      <c r="C191" s="964"/>
      <c r="D191" s="965" t="s">
        <v>875</v>
      </c>
      <c r="E191" s="937">
        <f t="shared" si="149"/>
        <v>0</v>
      </c>
      <c r="F191" s="937">
        <f t="shared" ref="F191:F200" si="152">R191/12</f>
        <v>0</v>
      </c>
      <c r="G191" s="937">
        <f t="shared" ref="G191:G200" si="153">S191/12</f>
        <v>0</v>
      </c>
      <c r="H191" s="937">
        <f t="shared" ref="H191:H200" si="154">T191/12</f>
        <v>0</v>
      </c>
      <c r="I191" s="937">
        <f t="shared" ref="I191:I200" si="155">U191/12</f>
        <v>0</v>
      </c>
      <c r="J191" s="937">
        <f t="shared" ref="J191:J200" si="156">V191/12</f>
        <v>0</v>
      </c>
      <c r="K191" s="937">
        <f t="shared" ref="K191:K200" si="157">W191/12</f>
        <v>0</v>
      </c>
      <c r="L191" s="937">
        <f t="shared" ref="L191:L200" si="158">X191/12</f>
        <v>0</v>
      </c>
      <c r="M191" s="937">
        <f t="shared" ref="M191:M200" si="159">Y191/12</f>
        <v>0</v>
      </c>
      <c r="N191" s="937">
        <f t="shared" ref="N191:N200" si="160">Z191/12</f>
        <v>0</v>
      </c>
      <c r="O191" s="937">
        <f t="shared" ref="O191:O200" si="161">AA191/12</f>
        <v>0</v>
      </c>
      <c r="P191" s="937">
        <f t="shared" ref="P191:P200" si="162">AB191/12</f>
        <v>0</v>
      </c>
      <c r="Q191" s="938"/>
    </row>
    <row r="192" spans="1:17" ht="15.75" hidden="1" customHeight="1">
      <c r="A192" s="966"/>
      <c r="B192" s="967"/>
      <c r="C192" s="968"/>
      <c r="D192" s="969" t="s">
        <v>933</v>
      </c>
      <c r="E192" s="937">
        <f t="shared" si="149"/>
        <v>0</v>
      </c>
      <c r="F192" s="937">
        <f t="shared" si="152"/>
        <v>0</v>
      </c>
      <c r="G192" s="937">
        <f t="shared" si="153"/>
        <v>0</v>
      </c>
      <c r="H192" s="937">
        <f t="shared" si="154"/>
        <v>0</v>
      </c>
      <c r="I192" s="937">
        <f t="shared" si="155"/>
        <v>0</v>
      </c>
      <c r="J192" s="937">
        <f t="shared" si="156"/>
        <v>0</v>
      </c>
      <c r="K192" s="937">
        <f t="shared" si="157"/>
        <v>0</v>
      </c>
      <c r="L192" s="937">
        <f t="shared" si="158"/>
        <v>0</v>
      </c>
      <c r="M192" s="937">
        <f t="shared" si="159"/>
        <v>0</v>
      </c>
      <c r="N192" s="937">
        <f t="shared" si="160"/>
        <v>0</v>
      </c>
      <c r="O192" s="937">
        <f t="shared" si="161"/>
        <v>0</v>
      </c>
      <c r="P192" s="937">
        <f t="shared" si="162"/>
        <v>0</v>
      </c>
      <c r="Q192" s="938"/>
    </row>
    <row r="193" spans="1:18" ht="15.75" hidden="1" customHeight="1">
      <c r="A193" s="966"/>
      <c r="B193" s="967"/>
      <c r="C193" s="968"/>
      <c r="D193" s="969" t="s">
        <v>876</v>
      </c>
      <c r="E193" s="937">
        <f t="shared" si="149"/>
        <v>0</v>
      </c>
      <c r="F193" s="937">
        <f t="shared" si="152"/>
        <v>0</v>
      </c>
      <c r="G193" s="937">
        <f t="shared" si="153"/>
        <v>0</v>
      </c>
      <c r="H193" s="937">
        <f t="shared" si="154"/>
        <v>0</v>
      </c>
      <c r="I193" s="937">
        <f t="shared" si="155"/>
        <v>0</v>
      </c>
      <c r="J193" s="937">
        <f t="shared" si="156"/>
        <v>0</v>
      </c>
      <c r="K193" s="937">
        <f t="shared" si="157"/>
        <v>0</v>
      </c>
      <c r="L193" s="937">
        <f t="shared" si="158"/>
        <v>0</v>
      </c>
      <c r="M193" s="937">
        <f t="shared" si="159"/>
        <v>0</v>
      </c>
      <c r="N193" s="937">
        <f t="shared" si="160"/>
        <v>0</v>
      </c>
      <c r="O193" s="937">
        <f t="shared" si="161"/>
        <v>0</v>
      </c>
      <c r="P193" s="937">
        <f t="shared" si="162"/>
        <v>0</v>
      </c>
      <c r="Q193" s="938"/>
    </row>
    <row r="194" spans="1:18" ht="15.75" hidden="1" customHeight="1">
      <c r="A194" s="966"/>
      <c r="B194" s="967"/>
      <c r="C194" s="968"/>
      <c r="D194" s="969" t="s">
        <v>912</v>
      </c>
      <c r="E194" s="937">
        <f t="shared" si="149"/>
        <v>0</v>
      </c>
      <c r="F194" s="937">
        <f t="shared" si="152"/>
        <v>0</v>
      </c>
      <c r="G194" s="937">
        <f t="shared" si="153"/>
        <v>0</v>
      </c>
      <c r="H194" s="937">
        <f t="shared" si="154"/>
        <v>0</v>
      </c>
      <c r="I194" s="937">
        <f t="shared" si="155"/>
        <v>0</v>
      </c>
      <c r="J194" s="937">
        <f t="shared" si="156"/>
        <v>0</v>
      </c>
      <c r="K194" s="937">
        <f t="shared" si="157"/>
        <v>0</v>
      </c>
      <c r="L194" s="937">
        <f t="shared" si="158"/>
        <v>0</v>
      </c>
      <c r="M194" s="937">
        <f t="shared" si="159"/>
        <v>0</v>
      </c>
      <c r="N194" s="937">
        <f t="shared" si="160"/>
        <v>0</v>
      </c>
      <c r="O194" s="937">
        <f t="shared" si="161"/>
        <v>0</v>
      </c>
      <c r="P194" s="937">
        <f t="shared" si="162"/>
        <v>0</v>
      </c>
      <c r="Q194" s="938"/>
    </row>
    <row r="195" spans="1:18" ht="15.75" hidden="1" customHeight="1">
      <c r="A195" s="966"/>
      <c r="B195" s="967"/>
      <c r="C195" s="968"/>
      <c r="D195" s="969" t="s">
        <v>934</v>
      </c>
      <c r="E195" s="937">
        <f t="shared" si="149"/>
        <v>0</v>
      </c>
      <c r="F195" s="937">
        <f t="shared" si="152"/>
        <v>0</v>
      </c>
      <c r="G195" s="937">
        <f t="shared" si="153"/>
        <v>0</v>
      </c>
      <c r="H195" s="937">
        <f t="shared" si="154"/>
        <v>0</v>
      </c>
      <c r="I195" s="937">
        <f t="shared" si="155"/>
        <v>0</v>
      </c>
      <c r="J195" s="937">
        <f t="shared" si="156"/>
        <v>0</v>
      </c>
      <c r="K195" s="937">
        <f t="shared" si="157"/>
        <v>0</v>
      </c>
      <c r="L195" s="937">
        <f t="shared" si="158"/>
        <v>0</v>
      </c>
      <c r="M195" s="937">
        <f t="shared" si="159"/>
        <v>0</v>
      </c>
      <c r="N195" s="937">
        <f t="shared" si="160"/>
        <v>0</v>
      </c>
      <c r="O195" s="937">
        <f t="shared" si="161"/>
        <v>0</v>
      </c>
      <c r="P195" s="937">
        <f t="shared" si="162"/>
        <v>0</v>
      </c>
      <c r="Q195" s="938"/>
    </row>
    <row r="196" spans="1:18" ht="15.75" hidden="1" customHeight="1">
      <c r="A196" s="966"/>
      <c r="B196" s="967"/>
      <c r="C196" s="968"/>
      <c r="D196" s="969" t="s">
        <v>935</v>
      </c>
      <c r="E196" s="937">
        <f t="shared" si="149"/>
        <v>0</v>
      </c>
      <c r="F196" s="937">
        <f t="shared" si="152"/>
        <v>0</v>
      </c>
      <c r="G196" s="937">
        <f t="shared" si="153"/>
        <v>0</v>
      </c>
      <c r="H196" s="937">
        <f t="shared" si="154"/>
        <v>0</v>
      </c>
      <c r="I196" s="937">
        <f t="shared" si="155"/>
        <v>0</v>
      </c>
      <c r="J196" s="937">
        <f t="shared" si="156"/>
        <v>0</v>
      </c>
      <c r="K196" s="937">
        <f t="shared" si="157"/>
        <v>0</v>
      </c>
      <c r="L196" s="937">
        <f t="shared" si="158"/>
        <v>0</v>
      </c>
      <c r="M196" s="937">
        <f t="shared" si="159"/>
        <v>0</v>
      </c>
      <c r="N196" s="937">
        <f t="shared" si="160"/>
        <v>0</v>
      </c>
      <c r="O196" s="937">
        <f t="shared" si="161"/>
        <v>0</v>
      </c>
      <c r="P196" s="937">
        <f t="shared" si="162"/>
        <v>0</v>
      </c>
      <c r="Q196" s="938"/>
    </row>
    <row r="197" spans="1:18" ht="15.75" hidden="1" customHeight="1">
      <c r="A197" s="966"/>
      <c r="B197" s="970"/>
      <c r="C197" s="968"/>
      <c r="D197" s="969" t="s">
        <v>959</v>
      </c>
      <c r="E197" s="937">
        <f t="shared" si="149"/>
        <v>0</v>
      </c>
      <c r="F197" s="937">
        <f t="shared" si="152"/>
        <v>0</v>
      </c>
      <c r="G197" s="937">
        <f t="shared" si="153"/>
        <v>0</v>
      </c>
      <c r="H197" s="937">
        <f t="shared" si="154"/>
        <v>0</v>
      </c>
      <c r="I197" s="937">
        <f t="shared" si="155"/>
        <v>0</v>
      </c>
      <c r="J197" s="937">
        <f t="shared" si="156"/>
        <v>0</v>
      </c>
      <c r="K197" s="937">
        <f t="shared" si="157"/>
        <v>0</v>
      </c>
      <c r="L197" s="937">
        <f t="shared" si="158"/>
        <v>0</v>
      </c>
      <c r="M197" s="937">
        <f t="shared" si="159"/>
        <v>0</v>
      </c>
      <c r="N197" s="937">
        <f t="shared" si="160"/>
        <v>0</v>
      </c>
      <c r="O197" s="937">
        <f t="shared" si="161"/>
        <v>0</v>
      </c>
      <c r="P197" s="937">
        <f t="shared" si="162"/>
        <v>0</v>
      </c>
      <c r="Q197" s="938"/>
    </row>
    <row r="198" spans="1:18" ht="15.75" hidden="1" customHeight="1">
      <c r="A198" s="966"/>
      <c r="B198" s="967"/>
      <c r="C198" s="968"/>
      <c r="D198" s="969" t="s">
        <v>941</v>
      </c>
      <c r="E198" s="937">
        <f t="shared" si="149"/>
        <v>0</v>
      </c>
      <c r="F198" s="937">
        <f t="shared" si="152"/>
        <v>0</v>
      </c>
      <c r="G198" s="937">
        <f t="shared" si="153"/>
        <v>0</v>
      </c>
      <c r="H198" s="937">
        <f t="shared" si="154"/>
        <v>0</v>
      </c>
      <c r="I198" s="937">
        <f t="shared" si="155"/>
        <v>0</v>
      </c>
      <c r="J198" s="937">
        <f t="shared" si="156"/>
        <v>0</v>
      </c>
      <c r="K198" s="937">
        <f t="shared" si="157"/>
        <v>0</v>
      </c>
      <c r="L198" s="937">
        <f t="shared" si="158"/>
        <v>0</v>
      </c>
      <c r="M198" s="937">
        <f t="shared" si="159"/>
        <v>0</v>
      </c>
      <c r="N198" s="937">
        <f t="shared" si="160"/>
        <v>0</v>
      </c>
      <c r="O198" s="937">
        <f t="shared" si="161"/>
        <v>0</v>
      </c>
      <c r="P198" s="937">
        <f t="shared" si="162"/>
        <v>0</v>
      </c>
      <c r="Q198" s="938"/>
    </row>
    <row r="199" spans="1:18" ht="15.75" hidden="1" customHeight="1">
      <c r="A199" s="966"/>
      <c r="B199" s="967"/>
      <c r="C199" s="968"/>
      <c r="D199" s="969" t="s">
        <v>962</v>
      </c>
      <c r="E199" s="937">
        <f t="shared" si="149"/>
        <v>0</v>
      </c>
      <c r="F199" s="937">
        <f t="shared" si="152"/>
        <v>0</v>
      </c>
      <c r="G199" s="937">
        <f t="shared" si="153"/>
        <v>0</v>
      </c>
      <c r="H199" s="937">
        <f t="shared" si="154"/>
        <v>0</v>
      </c>
      <c r="I199" s="937">
        <f t="shared" si="155"/>
        <v>0</v>
      </c>
      <c r="J199" s="937">
        <f t="shared" si="156"/>
        <v>0</v>
      </c>
      <c r="K199" s="937">
        <f t="shared" si="157"/>
        <v>0</v>
      </c>
      <c r="L199" s="937">
        <f t="shared" si="158"/>
        <v>0</v>
      </c>
      <c r="M199" s="937">
        <f t="shared" si="159"/>
        <v>0</v>
      </c>
      <c r="N199" s="937">
        <f t="shared" si="160"/>
        <v>0</v>
      </c>
      <c r="O199" s="937">
        <f t="shared" si="161"/>
        <v>0</v>
      </c>
      <c r="P199" s="937">
        <f t="shared" si="162"/>
        <v>0</v>
      </c>
      <c r="Q199" s="938"/>
    </row>
    <row r="200" spans="1:18" ht="15.75" hidden="1" customHeight="1" thickBot="1">
      <c r="A200" s="971"/>
      <c r="B200" s="972"/>
      <c r="C200" s="968"/>
      <c r="D200" s="973" t="s">
        <v>963</v>
      </c>
      <c r="E200" s="942">
        <f t="shared" si="149"/>
        <v>0</v>
      </c>
      <c r="F200" s="942">
        <f t="shared" si="152"/>
        <v>0</v>
      </c>
      <c r="G200" s="942">
        <f t="shared" si="153"/>
        <v>0</v>
      </c>
      <c r="H200" s="942">
        <f t="shared" si="154"/>
        <v>0</v>
      </c>
      <c r="I200" s="942">
        <f t="shared" si="155"/>
        <v>0</v>
      </c>
      <c r="J200" s="942">
        <f t="shared" si="156"/>
        <v>0</v>
      </c>
      <c r="K200" s="942">
        <f t="shared" si="157"/>
        <v>0</v>
      </c>
      <c r="L200" s="942">
        <f t="shared" si="158"/>
        <v>0</v>
      </c>
      <c r="M200" s="942">
        <f t="shared" si="159"/>
        <v>0</v>
      </c>
      <c r="N200" s="942">
        <f t="shared" si="160"/>
        <v>0</v>
      </c>
      <c r="O200" s="942">
        <f t="shared" si="161"/>
        <v>0</v>
      </c>
      <c r="P200" s="942">
        <f t="shared" si="162"/>
        <v>0</v>
      </c>
      <c r="Q200" s="943"/>
    </row>
    <row r="201" spans="1:18" ht="19.5" thickBot="1">
      <c r="A201" s="1384"/>
      <c r="B201" s="1385"/>
      <c r="C201" s="1390" t="s">
        <v>964</v>
      </c>
      <c r="D201" s="1391"/>
      <c r="E201" s="929">
        <f>E2+E63+E66+E89</f>
        <v>10708332.5</v>
      </c>
      <c r="F201" s="929">
        <f t="shared" ref="F201:P201" si="163">F2+F63+F66+F89</f>
        <v>10708332.5</v>
      </c>
      <c r="G201" s="929">
        <f t="shared" si="163"/>
        <v>10708332.5</v>
      </c>
      <c r="H201" s="929">
        <f t="shared" si="163"/>
        <v>9708332.5</v>
      </c>
      <c r="I201" s="929">
        <f t="shared" si="163"/>
        <v>9708332.5</v>
      </c>
      <c r="J201" s="929">
        <f t="shared" si="163"/>
        <v>8708332.5</v>
      </c>
      <c r="K201" s="929">
        <f t="shared" si="163"/>
        <v>8708332.5</v>
      </c>
      <c r="L201" s="929">
        <f t="shared" si="163"/>
        <v>8708332.5</v>
      </c>
      <c r="M201" s="929">
        <f t="shared" si="163"/>
        <v>8708332.5</v>
      </c>
      <c r="N201" s="929">
        <f>N2+N63+N66+N89</f>
        <v>10708332.5</v>
      </c>
      <c r="O201" s="929">
        <f t="shared" si="163"/>
        <v>10708332.5</v>
      </c>
      <c r="P201" s="929">
        <f t="shared" si="163"/>
        <v>8708332.5</v>
      </c>
      <c r="Q201" s="930">
        <f>Q2+Q63+Q66+Q89</f>
        <v>116499990</v>
      </c>
      <c r="R201" s="192">
        <f>SUM(E201:P201)</f>
        <v>116499990</v>
      </c>
    </row>
    <row r="202" spans="1:18">
      <c r="A202" s="974"/>
      <c r="B202" s="975"/>
    </row>
    <row r="203" spans="1:18">
      <c r="A203" s="974"/>
      <c r="B203" s="976"/>
    </row>
    <row r="204" spans="1:18">
      <c r="A204" s="974"/>
      <c r="B204" s="976"/>
    </row>
    <row r="205" spans="1:18">
      <c r="A205" s="974"/>
      <c r="B205" s="976"/>
      <c r="E205" s="192"/>
    </row>
    <row r="206" spans="1:18">
      <c r="A206" s="974"/>
      <c r="B206" s="976"/>
    </row>
    <row r="207" spans="1:18">
      <c r="A207" s="974"/>
      <c r="B207" s="976"/>
    </row>
    <row r="208" spans="1:18">
      <c r="A208" s="974"/>
      <c r="B208" s="976"/>
    </row>
    <row r="209" spans="1:10">
      <c r="A209" s="974"/>
      <c r="B209" s="976"/>
    </row>
    <row r="210" spans="1:10">
      <c r="A210" s="974"/>
      <c r="B210" s="977"/>
    </row>
    <row r="211" spans="1:10">
      <c r="A211" s="974"/>
      <c r="B211" s="977"/>
    </row>
    <row r="212" spans="1:10">
      <c r="A212" s="974"/>
      <c r="B212" s="976"/>
      <c r="H212" s="192"/>
    </row>
    <row r="213" spans="1:10">
      <c r="A213" s="974"/>
      <c r="B213" s="977"/>
      <c r="G213" s="192"/>
      <c r="H213" s="192"/>
      <c r="I213" s="192"/>
      <c r="J213" s="192"/>
    </row>
    <row r="214" spans="1:10">
      <c r="A214" s="974"/>
      <c r="B214" s="978"/>
      <c r="G214" s="192"/>
      <c r="H214" s="192"/>
    </row>
    <row r="215" spans="1:10">
      <c r="A215" s="974"/>
      <c r="B215" s="978"/>
    </row>
    <row r="216" spans="1:10">
      <c r="A216" s="974"/>
      <c r="B216" s="979"/>
    </row>
    <row r="217" spans="1:10">
      <c r="A217" s="974"/>
      <c r="B217" s="975"/>
    </row>
    <row r="218" spans="1:10">
      <c r="A218" s="974"/>
      <c r="B218" s="975"/>
    </row>
    <row r="219" spans="1:10">
      <c r="A219" s="974"/>
      <c r="B219" s="975"/>
    </row>
    <row r="220" spans="1:10">
      <c r="A220" s="974"/>
      <c r="B220" s="975"/>
    </row>
    <row r="221" spans="1:10">
      <c r="A221" s="974"/>
      <c r="B221" s="975"/>
    </row>
    <row r="222" spans="1:10">
      <c r="A222" s="974"/>
      <c r="B222" s="975"/>
    </row>
    <row r="223" spans="1:10">
      <c r="A223" s="974"/>
      <c r="B223" s="975"/>
    </row>
    <row r="224" spans="1:10">
      <c r="A224" s="974"/>
      <c r="B224" s="975"/>
    </row>
    <row r="225" spans="1:2">
      <c r="A225" s="974"/>
      <c r="B225" s="975"/>
    </row>
    <row r="226" spans="1:2">
      <c r="A226" s="974"/>
      <c r="B226" s="975"/>
    </row>
    <row r="227" spans="1:2">
      <c r="A227" s="974"/>
      <c r="B227" s="975"/>
    </row>
    <row r="228" spans="1:2">
      <c r="A228" s="974"/>
      <c r="B228" s="975"/>
    </row>
    <row r="229" spans="1:2">
      <c r="A229" s="974"/>
      <c r="B229" s="975"/>
    </row>
    <row r="230" spans="1:2">
      <c r="A230" s="974"/>
      <c r="B230" s="975"/>
    </row>
    <row r="231" spans="1:2">
      <c r="A231" s="974"/>
      <c r="B231" s="975"/>
    </row>
    <row r="232" spans="1:2">
      <c r="A232" s="974"/>
      <c r="B232" s="975"/>
    </row>
    <row r="233" spans="1:2">
      <c r="A233" s="974"/>
      <c r="B233" s="975"/>
    </row>
  </sheetData>
  <mergeCells count="30">
    <mergeCell ref="A1:B1"/>
    <mergeCell ref="C1:D1"/>
    <mergeCell ref="A2:B2"/>
    <mergeCell ref="C2:D2"/>
    <mergeCell ref="A3:B3"/>
    <mergeCell ref="C3:D3"/>
    <mergeCell ref="A18:B18"/>
    <mergeCell ref="C18:D18"/>
    <mergeCell ref="A25:B25"/>
    <mergeCell ref="C25:D25"/>
    <mergeCell ref="A32:B32"/>
    <mergeCell ref="C32:D32"/>
    <mergeCell ref="A37:B37"/>
    <mergeCell ref="C37:D37"/>
    <mergeCell ref="A43:B43"/>
    <mergeCell ref="C43:D43"/>
    <mergeCell ref="A56:B56"/>
    <mergeCell ref="C56:D56"/>
    <mergeCell ref="A63:B63"/>
    <mergeCell ref="C63:D63"/>
    <mergeCell ref="A66:B66"/>
    <mergeCell ref="C66:D66"/>
    <mergeCell ref="A89:B89"/>
    <mergeCell ref="C89:D89"/>
    <mergeCell ref="A90:B90"/>
    <mergeCell ref="C90:D90"/>
    <mergeCell ref="A101:B101"/>
    <mergeCell ref="C101:D101"/>
    <mergeCell ref="A201:B201"/>
    <mergeCell ref="C201:D201"/>
  </mergeCells>
  <printOptions horizontalCentered="1" verticalCentered="1"/>
  <pageMargins left="0.19685039370078741" right="0.19685039370078741" top="0.74803149606299213" bottom="0.74803149606299213" header="0.31496062992125984" footer="0.31496062992125984"/>
  <pageSetup paperSize="8" scale="89" orientation="landscape" r:id="rId1"/>
  <headerFooter>
    <oddHeader>&amp;C&amp;14Martonvásár Város Önkormányzatától a Martongazda Nonprofit Kft. részére 2017. évben működésre, karbantartásra átadandó pénzeszközök szakfeladatonkénti és havi bontásban</oddHeader>
    <oddFooter>&amp;L&amp;14Készült a Martongazda Nonprofit Kft. számviteli politikájának megfelelően.&amp;R&amp;14&amp;D</oddFooter>
  </headerFooter>
  <colBreaks count="1" manualBreakCount="1">
    <brk id="1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SheetLayoutView="115" workbookViewId="0">
      <selection activeCell="G19" sqref="G19"/>
    </sheetView>
  </sheetViews>
  <sheetFormatPr defaultRowHeight="15"/>
  <cols>
    <col min="1" max="1" width="53.85546875" customWidth="1"/>
    <col min="2" max="5" width="12.7109375" hidden="1" customWidth="1"/>
    <col min="6" max="6" width="17" customWidth="1"/>
    <col min="7" max="7" width="17.28515625" customWidth="1"/>
    <col min="8" max="8" width="17" customWidth="1"/>
    <col min="9" max="10" width="17" hidden="1" customWidth="1"/>
    <col min="11" max="11" width="10.7109375" customWidth="1"/>
    <col min="12" max="12" width="13.28515625" bestFit="1" customWidth="1"/>
    <col min="13" max="17" width="10.7109375" customWidth="1"/>
    <col min="18" max="18" width="12.140625" bestFit="1" customWidth="1"/>
    <col min="19" max="22" width="10.7109375" customWidth="1"/>
    <col min="23" max="23" width="15.42578125" hidden="1" customWidth="1"/>
  </cols>
  <sheetData>
    <row r="1" spans="1:23" ht="19.5" customHeight="1">
      <c r="A1" s="981" t="s">
        <v>965</v>
      </c>
      <c r="B1" s="982"/>
      <c r="C1" s="982"/>
      <c r="D1" s="982"/>
      <c r="E1" s="982"/>
      <c r="F1" s="983"/>
      <c r="G1" s="983"/>
      <c r="H1" s="984"/>
      <c r="I1" s="985" t="s">
        <v>966</v>
      </c>
      <c r="J1" s="985"/>
      <c r="K1" s="986" t="s">
        <v>967</v>
      </c>
      <c r="L1" s="987"/>
      <c r="M1" s="987"/>
      <c r="N1" s="987"/>
      <c r="O1" s="987"/>
      <c r="P1" s="987"/>
      <c r="Q1" s="987"/>
      <c r="R1" s="987"/>
      <c r="S1" s="987"/>
      <c r="T1" s="987"/>
      <c r="U1" s="987"/>
      <c r="V1" s="988"/>
    </row>
    <row r="2" spans="1:23" ht="19.5" hidden="1" customHeight="1">
      <c r="A2" s="989"/>
      <c r="B2" s="990" t="s">
        <v>968</v>
      </c>
      <c r="C2" s="991"/>
      <c r="D2" s="992" t="s">
        <v>969</v>
      </c>
      <c r="E2" s="992"/>
      <c r="F2" s="993"/>
      <c r="G2" s="994"/>
      <c r="H2" s="995"/>
      <c r="I2" s="996"/>
      <c r="J2" s="996"/>
      <c r="K2" s="997"/>
      <c r="L2" s="998"/>
      <c r="M2" s="998"/>
      <c r="N2" s="998"/>
      <c r="O2" s="998"/>
      <c r="P2" s="998"/>
      <c r="Q2" s="998"/>
      <c r="R2" s="998"/>
      <c r="S2" s="998"/>
      <c r="T2" s="998"/>
      <c r="U2" s="998"/>
      <c r="V2" s="999"/>
    </row>
    <row r="3" spans="1:23" ht="44.25" customHeight="1">
      <c r="A3" s="1000" t="s">
        <v>970</v>
      </c>
      <c r="B3" s="1001" t="s">
        <v>971</v>
      </c>
      <c r="C3" s="1001" t="s">
        <v>972</v>
      </c>
      <c r="D3" s="1001" t="s">
        <v>973</v>
      </c>
      <c r="E3" s="1001" t="s">
        <v>974</v>
      </c>
      <c r="F3" s="1002" t="s">
        <v>975</v>
      </c>
      <c r="G3" s="1003" t="s">
        <v>976</v>
      </c>
      <c r="H3" s="1004" t="s">
        <v>977</v>
      </c>
      <c r="I3" s="1005" t="s">
        <v>978</v>
      </c>
      <c r="J3" s="1005" t="s">
        <v>979</v>
      </c>
      <c r="K3" s="1006" t="s">
        <v>454</v>
      </c>
      <c r="L3" s="1002" t="s">
        <v>455</v>
      </c>
      <c r="M3" s="1002" t="s">
        <v>456</v>
      </c>
      <c r="N3" s="1002" t="s">
        <v>457</v>
      </c>
      <c r="O3" s="1002" t="s">
        <v>458</v>
      </c>
      <c r="P3" s="1002" t="s">
        <v>459</v>
      </c>
      <c r="Q3" s="1002" t="s">
        <v>460</v>
      </c>
      <c r="R3" s="1002" t="s">
        <v>980</v>
      </c>
      <c r="S3" s="1002" t="s">
        <v>461</v>
      </c>
      <c r="T3" s="1002" t="s">
        <v>462</v>
      </c>
      <c r="U3" s="1002" t="s">
        <v>463</v>
      </c>
      <c r="V3" s="1007" t="s">
        <v>464</v>
      </c>
      <c r="W3" s="1008" t="s">
        <v>981</v>
      </c>
    </row>
    <row r="4" spans="1:23" s="1019" customFormat="1" ht="15.75">
      <c r="A4" s="1009" t="s">
        <v>982</v>
      </c>
      <c r="B4" s="1010"/>
      <c r="C4" s="1010"/>
      <c r="D4" s="1010"/>
      <c r="E4" s="1010"/>
      <c r="F4" s="1011">
        <f>SUM(F5:F7)</f>
        <v>15093600</v>
      </c>
      <c r="G4" s="1012">
        <f>SUM(G5:G7)</f>
        <v>11785369</v>
      </c>
      <c r="H4" s="1013">
        <f>F4-G4</f>
        <v>3308231</v>
      </c>
      <c r="I4" s="1014">
        <f>SUM(I5:I7)</f>
        <v>500000</v>
      </c>
      <c r="J4" s="1014">
        <f>I4+H4</f>
        <v>3808231</v>
      </c>
      <c r="K4" s="1015">
        <v>0</v>
      </c>
      <c r="L4" s="1016">
        <f>H4</f>
        <v>3308231</v>
      </c>
      <c r="M4" s="1016">
        <v>0</v>
      </c>
      <c r="N4" s="1016">
        <v>0</v>
      </c>
      <c r="O4" s="1016">
        <v>0</v>
      </c>
      <c r="P4" s="1016">
        <v>0</v>
      </c>
      <c r="Q4" s="1016">
        <v>0</v>
      </c>
      <c r="R4" s="1016">
        <v>0</v>
      </c>
      <c r="S4" s="1016">
        <v>0</v>
      </c>
      <c r="T4" s="1016">
        <v>0</v>
      </c>
      <c r="U4" s="1016">
        <v>0</v>
      </c>
      <c r="V4" s="1017">
        <v>0</v>
      </c>
      <c r="W4" s="1018">
        <f>SUM(K4:V4)</f>
        <v>3308231</v>
      </c>
    </row>
    <row r="5" spans="1:23">
      <c r="A5" s="1020" t="s">
        <v>983</v>
      </c>
      <c r="B5" s="1021"/>
      <c r="C5" s="1021"/>
      <c r="D5" s="1021"/>
      <c r="E5" s="1021"/>
      <c r="F5" s="1022">
        <v>11361600</v>
      </c>
      <c r="G5" s="1023">
        <v>0</v>
      </c>
      <c r="H5" s="1024">
        <f t="shared" ref="H5:H22" si="0">F5-G5</f>
        <v>11361600</v>
      </c>
      <c r="I5" s="1025"/>
      <c r="J5" s="1025"/>
      <c r="K5" s="1026"/>
      <c r="L5" s="1022"/>
      <c r="M5" s="1022"/>
      <c r="N5" s="1027"/>
      <c r="O5" s="1027"/>
      <c r="P5" s="1027"/>
      <c r="Q5" s="1027"/>
      <c r="R5" s="1027"/>
      <c r="S5" s="1022"/>
      <c r="T5" s="1022"/>
      <c r="U5" s="1022"/>
      <c r="V5" s="1028"/>
    </row>
    <row r="6" spans="1:23">
      <c r="A6" s="1020" t="s">
        <v>984</v>
      </c>
      <c r="B6" s="1021"/>
      <c r="C6" s="1021"/>
      <c r="D6" s="1021"/>
      <c r="E6" s="1021"/>
      <c r="F6" s="1022">
        <v>3732000</v>
      </c>
      <c r="G6" s="1023">
        <v>1230000</v>
      </c>
      <c r="H6" s="1024">
        <f t="shared" si="0"/>
        <v>2502000</v>
      </c>
      <c r="I6" s="1025">
        <v>500000</v>
      </c>
      <c r="J6" s="1025"/>
      <c r="K6" s="1026"/>
      <c r="L6" s="1022"/>
      <c r="M6" s="1022"/>
      <c r="N6" s="1027"/>
      <c r="O6" s="1027"/>
      <c r="P6" s="1027"/>
      <c r="Q6" s="1027"/>
      <c r="R6" s="1027"/>
      <c r="S6" s="1022"/>
      <c r="T6" s="1022"/>
      <c r="U6" s="1022"/>
      <c r="V6" s="1028"/>
    </row>
    <row r="7" spans="1:23">
      <c r="A7" s="1020" t="s">
        <v>985</v>
      </c>
      <c r="B7" s="1021"/>
      <c r="C7" s="1021"/>
      <c r="D7" s="1021"/>
      <c r="E7" s="1021"/>
      <c r="F7" s="1022">
        <v>0</v>
      </c>
      <c r="G7" s="1023">
        <v>10555369</v>
      </c>
      <c r="H7" s="1024">
        <f t="shared" si="0"/>
        <v>-10555369</v>
      </c>
      <c r="I7" s="1025"/>
      <c r="J7" s="1025"/>
      <c r="K7" s="1026"/>
      <c r="L7" s="1022"/>
      <c r="M7" s="1022"/>
      <c r="N7" s="1027"/>
      <c r="O7" s="1027"/>
      <c r="P7" s="1027"/>
      <c r="Q7" s="1027"/>
      <c r="R7" s="1027"/>
      <c r="S7" s="1022"/>
      <c r="T7" s="1022"/>
      <c r="U7" s="1022"/>
      <c r="V7" s="1028"/>
    </row>
    <row r="8" spans="1:23" s="1019" customFormat="1" ht="31.5">
      <c r="A8" s="1029" t="s">
        <v>986</v>
      </c>
      <c r="B8" s="1030">
        <f>SUM(B9:B12)</f>
        <v>12497867</v>
      </c>
      <c r="C8" s="1030">
        <f>SUM(C9:C12)</f>
        <v>11287867</v>
      </c>
      <c r="D8" s="1030">
        <f>SUM(D9:D12)</f>
        <v>12779767.441860465</v>
      </c>
      <c r="E8" s="1030">
        <f>SUM(E9:E12)</f>
        <v>11569767.441860465</v>
      </c>
      <c r="F8" s="1031">
        <f>SUM(F9:F16)</f>
        <v>39210926.441860467</v>
      </c>
      <c r="G8" s="1031">
        <f>SUM(G9:G16)</f>
        <v>30792798.441860467</v>
      </c>
      <c r="H8" s="1032">
        <f>F8-G8</f>
        <v>8418128</v>
      </c>
      <c r="I8" s="1033">
        <f>SUM(I9:I16)</f>
        <v>0</v>
      </c>
      <c r="J8" s="1033">
        <f>I8+H8</f>
        <v>8418128</v>
      </c>
      <c r="K8" s="1034">
        <v>0</v>
      </c>
      <c r="L8" s="1030">
        <v>5323705</v>
      </c>
      <c r="M8" s="1030">
        <v>0</v>
      </c>
      <c r="N8" s="1030">
        <v>0</v>
      </c>
      <c r="O8" s="1030">
        <v>0</v>
      </c>
      <c r="P8" s="1030">
        <v>0</v>
      </c>
      <c r="Q8" s="1030">
        <v>0</v>
      </c>
      <c r="R8" s="1030">
        <v>3094423</v>
      </c>
      <c r="S8" s="1030">
        <v>0</v>
      </c>
      <c r="T8" s="1030">
        <v>0</v>
      </c>
      <c r="U8" s="1030">
        <v>0</v>
      </c>
      <c r="V8" s="1035">
        <v>0</v>
      </c>
      <c r="W8" s="1018">
        <f>SUM(K8:V8)</f>
        <v>8418128</v>
      </c>
    </row>
    <row r="9" spans="1:23">
      <c r="A9" s="1020" t="s">
        <v>987</v>
      </c>
      <c r="B9" s="1036">
        <f>F9/2</f>
        <v>675000</v>
      </c>
      <c r="C9" s="1036"/>
      <c r="D9" s="1036">
        <f>F9/2</f>
        <v>675000</v>
      </c>
      <c r="E9" s="1036"/>
      <c r="F9" s="1022">
        <f>G9</f>
        <v>1350000</v>
      </c>
      <c r="G9" s="1023">
        <v>1350000</v>
      </c>
      <c r="H9" s="1024">
        <f t="shared" si="0"/>
        <v>0</v>
      </c>
      <c r="I9" s="1025"/>
      <c r="J9" s="1025"/>
      <c r="K9" s="1037"/>
      <c r="L9" s="1038"/>
      <c r="M9" s="1038"/>
      <c r="N9" s="1039"/>
      <c r="O9" s="1039"/>
      <c r="P9" s="1039"/>
      <c r="Q9" s="1039"/>
      <c r="R9" s="1039"/>
      <c r="S9" s="1038"/>
      <c r="T9" s="1038"/>
      <c r="U9" s="1038"/>
      <c r="V9" s="1040"/>
    </row>
    <row r="10" spans="1:23">
      <c r="A10" s="1020" t="s">
        <v>988</v>
      </c>
      <c r="B10" s="1036">
        <f t="shared" ref="B10" si="1">F10/2</f>
        <v>535000</v>
      </c>
      <c r="C10" s="1036"/>
      <c r="D10" s="1036">
        <f t="shared" ref="D10" si="2">F10/2</f>
        <v>535000</v>
      </c>
      <c r="E10" s="1036"/>
      <c r="F10" s="1022">
        <f>G10</f>
        <v>1070000</v>
      </c>
      <c r="G10" s="1023">
        <v>1070000</v>
      </c>
      <c r="H10" s="1024">
        <f t="shared" si="0"/>
        <v>0</v>
      </c>
      <c r="I10" s="1025"/>
      <c r="J10" s="1025"/>
      <c r="K10" s="1037"/>
      <c r="L10" s="1038"/>
      <c r="M10" s="1038"/>
      <c r="N10" s="1039"/>
      <c r="O10" s="1039"/>
      <c r="P10" s="1039"/>
      <c r="Q10" s="1039"/>
      <c r="R10" s="1039"/>
      <c r="S10" s="1038"/>
      <c r="T10" s="1038"/>
      <c r="U10" s="1038"/>
      <c r="V10" s="1040"/>
    </row>
    <row r="11" spans="1:23">
      <c r="A11" s="1020" t="s">
        <v>989</v>
      </c>
      <c r="B11" s="1041">
        <f>12780289/2</f>
        <v>6390144.5</v>
      </c>
      <c r="C11" s="1041">
        <v>6390144.5</v>
      </c>
      <c r="D11" s="1042">
        <f>D13/0.258/2</f>
        <v>2422480.6201550388</v>
      </c>
      <c r="E11" s="1042">
        <v>2422480.6201550388</v>
      </c>
      <c r="F11" s="1022">
        <f>B11+D11</f>
        <v>8812625.1201550383</v>
      </c>
      <c r="G11" s="1043">
        <f>C11+E11</f>
        <v>8812625.1201550383</v>
      </c>
      <c r="H11" s="1024">
        <f t="shared" si="0"/>
        <v>0</v>
      </c>
      <c r="I11" s="1025"/>
      <c r="J11" s="1025"/>
      <c r="K11" s="1037"/>
      <c r="L11" s="1038"/>
      <c r="M11" s="1038"/>
      <c r="N11" s="1039"/>
      <c r="O11" s="1039"/>
      <c r="P11" s="1039"/>
      <c r="Q11" s="1039"/>
      <c r="R11" s="1039"/>
      <c r="S11" s="1038"/>
      <c r="T11" s="1038"/>
      <c r="U11" s="1038"/>
      <c r="V11" s="1040"/>
    </row>
    <row r="12" spans="1:23">
      <c r="A12" s="1020" t="s">
        <v>990</v>
      </c>
      <c r="B12" s="1041">
        <f>9795445/2</f>
        <v>4897722.5</v>
      </c>
      <c r="C12" s="1041">
        <v>4897722.5</v>
      </c>
      <c r="D12" s="1042">
        <f>D14/0.258/2</f>
        <v>9147286.821705427</v>
      </c>
      <c r="E12" s="1042">
        <v>9147286.821705427</v>
      </c>
      <c r="F12" s="1022">
        <f>B12+D12</f>
        <v>14045009.321705427</v>
      </c>
      <c r="G12" s="1043">
        <f>C12+E12</f>
        <v>14045009.321705427</v>
      </c>
      <c r="H12" s="1024">
        <f t="shared" si="0"/>
        <v>0</v>
      </c>
      <c r="I12" s="1025"/>
      <c r="J12" s="1025"/>
      <c r="K12" s="1037"/>
      <c r="L12" s="1038"/>
      <c r="M12" s="1038"/>
      <c r="N12" s="1039"/>
      <c r="O12" s="1039"/>
      <c r="P12" s="1039"/>
      <c r="Q12" s="1039"/>
      <c r="R12" s="1039"/>
      <c r="S12" s="1038"/>
      <c r="T12" s="1038"/>
      <c r="U12" s="1038"/>
      <c r="V12" s="1040"/>
    </row>
    <row r="13" spans="1:23">
      <c r="A13" s="1020" t="s">
        <v>991</v>
      </c>
      <c r="B13" s="1036">
        <v>3219510</v>
      </c>
      <c r="C13" s="1036">
        <v>0</v>
      </c>
      <c r="D13" s="1036">
        <v>1250000</v>
      </c>
      <c r="E13" s="1036">
        <v>0</v>
      </c>
      <c r="F13" s="1022">
        <v>4469510</v>
      </c>
      <c r="G13" s="1023">
        <v>0</v>
      </c>
      <c r="H13" s="1024">
        <f t="shared" si="0"/>
        <v>4469510</v>
      </c>
      <c r="I13" s="1025"/>
      <c r="J13" s="1025"/>
      <c r="K13" s="1037"/>
      <c r="L13" s="1039"/>
      <c r="M13" s="1038"/>
      <c r="N13" s="1044"/>
      <c r="O13" s="1038"/>
      <c r="P13" s="1038"/>
      <c r="Q13" s="1038"/>
      <c r="R13" s="1039"/>
      <c r="S13" s="1038"/>
      <c r="T13" s="1038"/>
      <c r="U13" s="1038"/>
      <c r="V13" s="1040"/>
    </row>
    <row r="14" spans="1:23">
      <c r="A14" s="1020" t="s">
        <v>992</v>
      </c>
      <c r="B14" s="1036">
        <v>4743782</v>
      </c>
      <c r="C14" s="1036">
        <v>0</v>
      </c>
      <c r="D14" s="1036">
        <v>4720000</v>
      </c>
      <c r="E14" s="1036">
        <v>0</v>
      </c>
      <c r="F14" s="1022">
        <v>9463782</v>
      </c>
      <c r="G14" s="1023">
        <v>0</v>
      </c>
      <c r="H14" s="1024">
        <f t="shared" si="0"/>
        <v>9463782</v>
      </c>
      <c r="I14" s="1025"/>
      <c r="J14" s="1025"/>
      <c r="K14" s="1037"/>
      <c r="L14" s="1039"/>
      <c r="M14" s="1038"/>
      <c r="N14" s="1044" t="s">
        <v>993</v>
      </c>
      <c r="O14" s="1038"/>
      <c r="P14" s="1038"/>
      <c r="Q14" s="1038"/>
      <c r="R14" s="1039"/>
      <c r="S14" s="1038"/>
      <c r="T14" s="1038"/>
      <c r="U14" s="1038"/>
      <c r="V14" s="1040"/>
    </row>
    <row r="15" spans="1:23">
      <c r="A15" s="1020" t="s">
        <v>994</v>
      </c>
      <c r="B15" s="1036">
        <f>F15/2</f>
        <v>0</v>
      </c>
      <c r="C15" s="1036"/>
      <c r="D15" s="1036">
        <f>F15/2</f>
        <v>0</v>
      </c>
      <c r="E15" s="1036"/>
      <c r="F15" s="1022">
        <v>0</v>
      </c>
      <c r="G15" s="1023">
        <v>2875577</v>
      </c>
      <c r="H15" s="1024">
        <f>F15-G15</f>
        <v>-2875577</v>
      </c>
      <c r="I15" s="1025"/>
      <c r="J15" s="1025"/>
      <c r="K15" s="1037"/>
      <c r="L15" s="1038"/>
      <c r="M15" s="1038"/>
      <c r="N15" s="1039"/>
      <c r="O15" s="1039"/>
      <c r="P15" s="1039"/>
      <c r="Q15" s="1039"/>
      <c r="R15" s="1039"/>
      <c r="S15" s="1038"/>
      <c r="T15" s="1038"/>
      <c r="U15" s="1038"/>
      <c r="V15" s="1040"/>
    </row>
    <row r="16" spans="1:23">
      <c r="A16" s="1045" t="s">
        <v>995</v>
      </c>
      <c r="B16" s="1036"/>
      <c r="C16" s="1036">
        <v>0</v>
      </c>
      <c r="D16" s="1036"/>
      <c r="E16" s="1036"/>
      <c r="F16" s="1022">
        <v>0</v>
      </c>
      <c r="G16" s="1023">
        <v>2639587</v>
      </c>
      <c r="H16" s="1024">
        <f t="shared" si="0"/>
        <v>-2639587</v>
      </c>
      <c r="I16" s="1025"/>
      <c r="J16" s="1025"/>
      <c r="K16" s="1037"/>
      <c r="L16" s="1039"/>
      <c r="M16" s="1038"/>
      <c r="N16" s="1038"/>
      <c r="O16" s="1038"/>
      <c r="P16" s="1038"/>
      <c r="Q16" s="1038"/>
      <c r="R16" s="1039"/>
      <c r="S16" s="1038"/>
      <c r="T16" s="1038"/>
      <c r="U16" s="1038"/>
      <c r="V16" s="1040"/>
    </row>
    <row r="17" spans="1:23" s="1019" customFormat="1" ht="33.75" customHeight="1">
      <c r="A17" s="1046" t="s">
        <v>996</v>
      </c>
      <c r="B17" s="1047"/>
      <c r="C17" s="1047"/>
      <c r="D17" s="1047"/>
      <c r="E17" s="1047"/>
      <c r="F17" s="1048">
        <f>SUM(F18:F22)</f>
        <v>9620000</v>
      </c>
      <c r="G17" s="1049">
        <f>SUM(G18:G22)</f>
        <v>7540000</v>
      </c>
      <c r="H17" s="1050">
        <f>F17-G17</f>
        <v>2080000</v>
      </c>
      <c r="I17" s="1051">
        <f>SUM(I18:I22)</f>
        <v>500000</v>
      </c>
      <c r="J17" s="1051">
        <f>I17+H17</f>
        <v>2580000</v>
      </c>
      <c r="K17" s="1052">
        <v>0</v>
      </c>
      <c r="L17" s="1053">
        <f>H17</f>
        <v>2080000</v>
      </c>
      <c r="M17" s="1053">
        <v>0</v>
      </c>
      <c r="N17" s="1053">
        <v>0</v>
      </c>
      <c r="O17" s="1053">
        <v>0</v>
      </c>
      <c r="P17" s="1053">
        <v>0</v>
      </c>
      <c r="Q17" s="1053">
        <v>0</v>
      </c>
      <c r="R17" s="1053">
        <v>0</v>
      </c>
      <c r="S17" s="1053">
        <v>0</v>
      </c>
      <c r="T17" s="1053">
        <v>0</v>
      </c>
      <c r="U17" s="1053">
        <v>0</v>
      </c>
      <c r="V17" s="1054">
        <v>0</v>
      </c>
      <c r="W17" s="1018">
        <f>SUM(K17:V17)</f>
        <v>2080000</v>
      </c>
    </row>
    <row r="18" spans="1:23">
      <c r="A18" s="1045" t="s">
        <v>997</v>
      </c>
      <c r="B18" s="1055"/>
      <c r="C18" s="1055"/>
      <c r="D18" s="1055"/>
      <c r="E18" s="1055"/>
      <c r="F18" s="1022">
        <v>672000</v>
      </c>
      <c r="G18" s="1023">
        <v>4400000</v>
      </c>
      <c r="H18" s="1024">
        <f t="shared" si="0"/>
        <v>-3728000</v>
      </c>
      <c r="I18" s="1025">
        <v>410000</v>
      </c>
      <c r="J18" s="1025"/>
      <c r="K18" s="1037"/>
      <c r="L18" s="1038"/>
      <c r="M18" s="1038"/>
      <c r="N18" s="1039"/>
      <c r="O18" s="1039"/>
      <c r="P18" s="1039"/>
      <c r="Q18" s="1039"/>
      <c r="R18" s="1039"/>
      <c r="S18" s="1038"/>
      <c r="T18" s="1038"/>
      <c r="U18" s="1038"/>
      <c r="V18" s="1040"/>
    </row>
    <row r="19" spans="1:23">
      <c r="A19" s="1020" t="s">
        <v>998</v>
      </c>
      <c r="B19" s="1021"/>
      <c r="C19" s="1021"/>
      <c r="D19" s="1021"/>
      <c r="E19" s="1021"/>
      <c r="F19" s="1022">
        <v>2000000</v>
      </c>
      <c r="G19" s="1023">
        <v>0</v>
      </c>
      <c r="H19" s="1024">
        <f t="shared" si="0"/>
        <v>2000000</v>
      </c>
      <c r="I19" s="1025"/>
      <c r="J19" s="1025"/>
      <c r="K19" s="1037"/>
      <c r="L19" s="1038"/>
      <c r="M19" s="1038"/>
      <c r="N19" s="1039"/>
      <c r="O19" s="1039"/>
      <c r="P19" s="1039"/>
      <c r="Q19" s="1039"/>
      <c r="R19" s="1039"/>
      <c r="S19" s="1038"/>
      <c r="T19" s="1038"/>
      <c r="U19" s="1038"/>
      <c r="V19" s="1040"/>
    </row>
    <row r="20" spans="1:23">
      <c r="A20" s="1045" t="s">
        <v>999</v>
      </c>
      <c r="B20" s="1055"/>
      <c r="C20" s="1055"/>
      <c r="D20" s="1055"/>
      <c r="E20" s="1055"/>
      <c r="F20" s="1022">
        <v>2833000</v>
      </c>
      <c r="G20" s="1023">
        <v>2240000</v>
      </c>
      <c r="H20" s="1024">
        <f t="shared" si="0"/>
        <v>593000</v>
      </c>
      <c r="I20" s="1025">
        <v>90000</v>
      </c>
      <c r="J20" s="1025"/>
      <c r="K20" s="1037"/>
      <c r="L20" s="1038"/>
      <c r="M20" s="1038"/>
      <c r="N20" s="1039"/>
      <c r="O20" s="1039"/>
      <c r="P20" s="1039"/>
      <c r="Q20" s="1039"/>
      <c r="R20" s="1039"/>
      <c r="S20" s="1038"/>
      <c r="T20" s="1038"/>
      <c r="U20" s="1038"/>
      <c r="V20" s="1040"/>
    </row>
    <row r="21" spans="1:23">
      <c r="A21" s="1045" t="s">
        <v>1000</v>
      </c>
      <c r="B21" s="1055"/>
      <c r="C21" s="1055"/>
      <c r="D21" s="1055"/>
      <c r="E21" s="1055"/>
      <c r="F21" s="1022">
        <v>4115000</v>
      </c>
      <c r="G21" s="1023">
        <v>0</v>
      </c>
      <c r="H21" s="1024">
        <f t="shared" si="0"/>
        <v>4115000</v>
      </c>
      <c r="I21" s="1025"/>
      <c r="J21" s="1025"/>
      <c r="K21" s="1037"/>
      <c r="L21" s="1038"/>
      <c r="M21" s="1038"/>
      <c r="N21" s="1039"/>
      <c r="O21" s="1039"/>
      <c r="P21" s="1039"/>
      <c r="Q21" s="1039"/>
      <c r="R21" s="1039"/>
      <c r="S21" s="1038"/>
      <c r="T21" s="1038"/>
      <c r="U21" s="1038"/>
      <c r="V21" s="1040"/>
    </row>
    <row r="22" spans="1:23" ht="15.75" thickBot="1">
      <c r="A22" s="1045" t="s">
        <v>1001</v>
      </c>
      <c r="B22" s="1055"/>
      <c r="C22" s="1055"/>
      <c r="D22" s="1055"/>
      <c r="E22" s="1055"/>
      <c r="F22" s="1022">
        <v>0</v>
      </c>
      <c r="G22" s="1023">
        <v>900000</v>
      </c>
      <c r="H22" s="1024">
        <f t="shared" si="0"/>
        <v>-900000</v>
      </c>
      <c r="I22" s="1025"/>
      <c r="J22" s="1025"/>
      <c r="K22" s="1037"/>
      <c r="L22" s="1038"/>
      <c r="M22" s="1038"/>
      <c r="N22" s="1039"/>
      <c r="O22" s="1039"/>
      <c r="P22" s="1039"/>
      <c r="Q22" s="1039"/>
      <c r="R22" s="1039"/>
      <c r="S22" s="1038"/>
      <c r="T22" s="1038"/>
      <c r="U22" s="1038"/>
      <c r="V22" s="1040"/>
    </row>
    <row r="23" spans="1:23" s="1019" customFormat="1" ht="19.5" thickBot="1">
      <c r="A23" s="1056" t="s">
        <v>1002</v>
      </c>
      <c r="B23" s="1057"/>
      <c r="C23" s="1057"/>
      <c r="D23" s="1057"/>
      <c r="E23" s="1057"/>
      <c r="F23" s="1058">
        <f>F4+F8+F17</f>
        <v>63924526.441860467</v>
      </c>
      <c r="G23" s="1059">
        <f>G4+G8+G17</f>
        <v>50118167.441860467</v>
      </c>
      <c r="H23" s="1060">
        <f>H4+H8+H17</f>
        <v>13806359</v>
      </c>
      <c r="I23" s="1061">
        <f t="shared" ref="I23:J23" si="3">I4+I8+I17</f>
        <v>1000000</v>
      </c>
      <c r="J23" s="1061">
        <f t="shared" si="3"/>
        <v>14806359</v>
      </c>
      <c r="K23" s="1062">
        <f t="shared" ref="K23:V23" si="4">SUM(K4:K22)</f>
        <v>0</v>
      </c>
      <c r="L23" s="1063">
        <f t="shared" si="4"/>
        <v>10711936</v>
      </c>
      <c r="M23" s="1063">
        <f t="shared" si="4"/>
        <v>0</v>
      </c>
      <c r="N23" s="1063">
        <f t="shared" si="4"/>
        <v>0</v>
      </c>
      <c r="O23" s="1063">
        <f t="shared" si="4"/>
        <v>0</v>
      </c>
      <c r="P23" s="1063">
        <f t="shared" si="4"/>
        <v>0</v>
      </c>
      <c r="Q23" s="1063">
        <f t="shared" si="4"/>
        <v>0</v>
      </c>
      <c r="R23" s="1063">
        <f t="shared" si="4"/>
        <v>3094423</v>
      </c>
      <c r="S23" s="1063">
        <f t="shared" si="4"/>
        <v>0</v>
      </c>
      <c r="T23" s="1063">
        <f t="shared" si="4"/>
        <v>0</v>
      </c>
      <c r="U23" s="1063">
        <f t="shared" si="4"/>
        <v>0</v>
      </c>
      <c r="V23" s="1064">
        <f t="shared" si="4"/>
        <v>0</v>
      </c>
      <c r="W23" s="1065">
        <f>SUM(K23:V23)</f>
        <v>13806359</v>
      </c>
    </row>
    <row r="24" spans="1:23" hidden="1">
      <c r="F24" s="1066">
        <f>H23/F23</f>
        <v>0.21597905793728361</v>
      </c>
      <c r="G24" t="s">
        <v>1003</v>
      </c>
      <c r="H24" s="1067" t="s">
        <v>993</v>
      </c>
      <c r="I24" s="1068"/>
      <c r="J24" s="1068"/>
      <c r="K24" s="1069"/>
      <c r="L24" s="1070"/>
      <c r="M24" s="1070"/>
      <c r="N24" s="1070"/>
      <c r="O24" s="1070"/>
      <c r="P24" s="1070"/>
      <c r="Q24" s="1070"/>
      <c r="R24" s="1070"/>
      <c r="S24" s="1070"/>
      <c r="T24" s="1070"/>
      <c r="U24" s="1070"/>
      <c r="V24" s="1070"/>
    </row>
    <row r="25" spans="1:23">
      <c r="A25" s="1071" t="s">
        <v>1004</v>
      </c>
      <c r="B25" s="1072" t="s">
        <v>1005</v>
      </c>
      <c r="C25" s="1073"/>
      <c r="D25" s="1074" t="s">
        <v>1006</v>
      </c>
      <c r="E25" s="1075"/>
      <c r="G25" s="1"/>
      <c r="H25" s="1"/>
      <c r="I25" s="1"/>
      <c r="J25" s="1"/>
      <c r="K25" s="1"/>
    </row>
    <row r="26" spans="1:23">
      <c r="A26" s="1076" t="s">
        <v>1007</v>
      </c>
      <c r="B26" s="1070"/>
      <c r="C26" s="1070"/>
      <c r="D26" s="1070"/>
      <c r="E26" s="1070"/>
      <c r="G26" s="1"/>
      <c r="H26" s="1"/>
      <c r="I26" s="1"/>
      <c r="J26" s="1"/>
      <c r="K26" s="1077"/>
      <c r="L26" s="1078"/>
      <c r="M26" s="1078"/>
      <c r="N26" s="1078"/>
      <c r="O26" s="1078"/>
      <c r="P26" s="1078"/>
      <c r="Q26" s="1078"/>
      <c r="R26" s="1070"/>
      <c r="S26" s="1070"/>
      <c r="T26" s="1070"/>
      <c r="U26" s="1070"/>
      <c r="V26" s="1070"/>
    </row>
    <row r="27" spans="1:23" ht="15.75" thickBot="1">
      <c r="A27" s="1076"/>
      <c r="B27" s="1070"/>
      <c r="C27" s="1070"/>
      <c r="D27" s="1070"/>
      <c r="E27" s="1070"/>
      <c r="G27" s="1"/>
      <c r="H27" s="1"/>
      <c r="I27" s="1"/>
      <c r="J27" s="1"/>
      <c r="K27" s="1077"/>
      <c r="L27" s="1078"/>
      <c r="M27" s="1078"/>
      <c r="N27" s="1078"/>
      <c r="O27" s="1078"/>
      <c r="P27" s="1078"/>
      <c r="Q27" s="1078"/>
      <c r="R27" s="1070"/>
      <c r="S27" s="1070"/>
      <c r="T27" s="1070"/>
      <c r="U27" s="1070"/>
      <c r="V27" s="1070"/>
    </row>
    <row r="28" spans="1:23">
      <c r="A28" s="1079" t="s">
        <v>1008</v>
      </c>
      <c r="B28" s="1080"/>
      <c r="C28" s="1080"/>
      <c r="D28" s="1080"/>
      <c r="E28" s="1080"/>
      <c r="F28" s="1081"/>
      <c r="G28" s="1081"/>
      <c r="H28" s="1082"/>
      <c r="I28" s="1083"/>
      <c r="J28" s="1083"/>
      <c r="K28" s="1070"/>
      <c r="L28" s="1070"/>
      <c r="M28" s="1070"/>
      <c r="N28" s="1070"/>
      <c r="O28" s="1070"/>
      <c r="P28" s="1070"/>
      <c r="Q28" s="1070"/>
      <c r="R28" s="1070"/>
      <c r="S28" s="1070"/>
      <c r="T28" s="1070"/>
      <c r="U28" s="1070"/>
      <c r="V28" s="1070"/>
    </row>
    <row r="29" spans="1:23">
      <c r="A29" s="1045" t="s">
        <v>1009</v>
      </c>
      <c r="B29" s="1055"/>
      <c r="C29" s="1055"/>
      <c r="D29" s="1055"/>
      <c r="E29" s="1055"/>
      <c r="F29" s="1022">
        <v>30865757</v>
      </c>
      <c r="G29" s="1022"/>
      <c r="H29" s="1028"/>
      <c r="I29" s="1068"/>
      <c r="J29" s="1068"/>
      <c r="K29" s="1070"/>
      <c r="L29" s="1070"/>
      <c r="M29" s="1070"/>
      <c r="N29" s="1070"/>
      <c r="O29" s="1070"/>
      <c r="P29" s="1070"/>
      <c r="Q29" s="1070"/>
      <c r="R29" s="1070"/>
      <c r="S29" s="1070"/>
      <c r="T29" s="1070"/>
      <c r="U29" s="1070"/>
      <c r="V29" s="1070"/>
    </row>
    <row r="30" spans="1:23">
      <c r="A30" s="1045" t="s">
        <v>1010</v>
      </c>
      <c r="B30" s="1055"/>
      <c r="C30" s="1055"/>
      <c r="D30" s="1055"/>
      <c r="E30" s="1055"/>
      <c r="F30" s="1022">
        <v>7963292</v>
      </c>
      <c r="G30" s="1022"/>
      <c r="H30" s="1028"/>
      <c r="I30" s="1068"/>
      <c r="J30" s="1068"/>
      <c r="K30" s="1070"/>
      <c r="L30" s="1070"/>
      <c r="M30" s="1070"/>
      <c r="N30" s="1070"/>
      <c r="O30" s="1070"/>
      <c r="P30" s="1070"/>
      <c r="Q30" s="1070"/>
      <c r="R30" s="1070"/>
      <c r="S30" s="1070"/>
      <c r="T30" s="1070"/>
      <c r="U30" s="1070"/>
      <c r="V30" s="1070"/>
    </row>
    <row r="31" spans="1:23" ht="15.75" thickBot="1">
      <c r="A31" s="1084" t="s">
        <v>1011</v>
      </c>
      <c r="B31" s="1085"/>
      <c r="C31" s="1085"/>
      <c r="D31" s="1085"/>
      <c r="E31" s="1085"/>
      <c r="F31" s="1086">
        <f>F30/F29</f>
        <v>0.25799762500560086</v>
      </c>
      <c r="G31" s="1087"/>
      <c r="H31" s="1088"/>
      <c r="I31" s="1068"/>
      <c r="J31" s="1068"/>
    </row>
    <row r="33" spans="1:22" hidden="1"/>
    <row r="34" spans="1:22" hidden="1">
      <c r="B34" s="1070"/>
      <c r="C34" s="1070"/>
      <c r="D34" s="1070"/>
      <c r="E34" s="1070"/>
      <c r="K34" s="1078"/>
      <c r="L34" s="1078"/>
      <c r="M34" s="1078"/>
      <c r="N34" s="1070"/>
      <c r="O34" s="1070"/>
      <c r="P34" s="1070"/>
      <c r="Q34" s="1070"/>
      <c r="R34" s="1070"/>
      <c r="S34" s="1070"/>
      <c r="T34" s="1070"/>
      <c r="U34" s="1070"/>
      <c r="V34" s="1070"/>
    </row>
    <row r="35" spans="1:22" ht="15.75" hidden="1">
      <c r="A35" s="1089" t="s">
        <v>1012</v>
      </c>
      <c r="B35" s="1090"/>
      <c r="C35" s="1090"/>
      <c r="D35" s="1090"/>
      <c r="E35" s="1090"/>
      <c r="F35" s="1091">
        <v>4000000</v>
      </c>
      <c r="G35" s="1091">
        <v>0</v>
      </c>
      <c r="H35" s="1092">
        <f>F35-G35</f>
        <v>4000000</v>
      </c>
      <c r="I35" s="1093"/>
      <c r="J35" s="1093"/>
      <c r="K35" s="1078"/>
      <c r="L35" s="1078"/>
      <c r="M35" s="1078"/>
      <c r="N35" s="1070"/>
      <c r="O35" s="1070"/>
      <c r="P35" s="1070"/>
      <c r="Q35" s="1070"/>
      <c r="R35" s="1070"/>
      <c r="S35" s="1070"/>
      <c r="T35" s="1070"/>
      <c r="U35" s="1070"/>
      <c r="V35" s="1070"/>
    </row>
    <row r="36" spans="1:22" hidden="1">
      <c r="A36" s="1045" t="s">
        <v>1013</v>
      </c>
      <c r="B36" s="1055"/>
      <c r="C36" s="1055"/>
      <c r="D36" s="1055"/>
      <c r="E36" s="1055"/>
      <c r="F36" s="1022"/>
      <c r="G36" s="1022"/>
      <c r="H36" s="1028"/>
      <c r="I36" s="1068"/>
      <c r="J36" s="1068"/>
      <c r="K36" s="1078"/>
      <c r="L36" s="1078"/>
      <c r="M36" s="1078"/>
      <c r="N36" s="1070"/>
      <c r="O36" s="1070"/>
      <c r="P36" s="1070"/>
      <c r="Q36" s="1070"/>
      <c r="R36" s="1070"/>
      <c r="S36" s="1070"/>
      <c r="T36" s="1070"/>
      <c r="U36" s="1070"/>
      <c r="V36" s="1070"/>
    </row>
    <row r="37" spans="1:22" ht="30" hidden="1">
      <c r="A37" s="1020" t="s">
        <v>1014</v>
      </c>
      <c r="B37" s="1021"/>
      <c r="C37" s="1021"/>
      <c r="D37" s="1021"/>
      <c r="E37" s="1021"/>
      <c r="F37" s="1022"/>
      <c r="G37" s="1022"/>
      <c r="H37" s="1028"/>
      <c r="I37" s="1068"/>
      <c r="J37" s="1068"/>
      <c r="K37" s="1078"/>
      <c r="L37" s="1078"/>
      <c r="M37" s="1078"/>
      <c r="N37" s="1070"/>
      <c r="O37" s="1070"/>
      <c r="P37" s="1070"/>
      <c r="Q37" s="1070"/>
      <c r="R37" s="1070"/>
      <c r="S37" s="1070"/>
      <c r="T37" s="1070"/>
      <c r="U37" s="1070"/>
      <c r="V37" s="1070"/>
    </row>
    <row r="38" spans="1:22" ht="15.75" hidden="1" thickBot="1">
      <c r="A38" s="1084" t="s">
        <v>1015</v>
      </c>
      <c r="B38" s="1085"/>
      <c r="C38" s="1085"/>
      <c r="D38" s="1085"/>
      <c r="E38" s="1085"/>
      <c r="F38" s="1087" t="s">
        <v>1016</v>
      </c>
      <c r="G38" s="1087"/>
      <c r="H38" s="1088"/>
      <c r="I38" s="1068"/>
      <c r="J38" s="1068"/>
    </row>
  </sheetData>
  <sheetProtection sheet="1" objects="1" scenarios="1"/>
  <autoFilter ref="A3:H3"/>
  <conditionalFormatting sqref="W17">
    <cfRule type="cellIs" dxfId="3" priority="4" operator="equal">
      <formula>$H$17</formula>
    </cfRule>
  </conditionalFormatting>
  <conditionalFormatting sqref="W4">
    <cfRule type="cellIs" dxfId="2" priority="3" operator="equal">
      <formula>$H$4</formula>
    </cfRule>
  </conditionalFormatting>
  <conditionalFormatting sqref="W23">
    <cfRule type="cellIs" dxfId="1" priority="2" operator="equal">
      <formula>$H$23</formula>
    </cfRule>
  </conditionalFormatting>
  <conditionalFormatting sqref="W8">
    <cfRule type="cellIs" dxfId="0" priority="1" operator="equal">
      <formula>$H$8</formula>
    </cfRule>
  </conditionalFormatting>
  <pageMargins left="0.31496062992125984" right="0.31496062992125984" top="0.74803149606299213" bottom="0.74803149606299213" header="0.31496062992125984" footer="0.31496062992125984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view="pageLayout" topLeftCell="H16" workbookViewId="0">
      <selection activeCell="J4" sqref="J4:K4"/>
    </sheetView>
  </sheetViews>
  <sheetFormatPr defaultColWidth="8.7109375" defaultRowHeight="12.75" customHeight="1"/>
  <cols>
    <col min="1" max="1" width="18.85546875" style="205" customWidth="1"/>
    <col min="2" max="2" width="35.140625" style="244" customWidth="1"/>
    <col min="3" max="3" width="12.7109375" style="244" customWidth="1"/>
    <col min="4" max="4" width="12.42578125" style="244" customWidth="1"/>
    <col min="5" max="6" width="11.7109375" style="244" customWidth="1"/>
    <col min="7" max="7" width="7.85546875" style="244" bestFit="1" customWidth="1"/>
    <col min="8" max="8" width="33.7109375" style="244" customWidth="1"/>
    <col min="9" max="9" width="13.140625" style="244" bestFit="1" customWidth="1"/>
    <col min="10" max="10" width="12.85546875" style="244" customWidth="1"/>
    <col min="11" max="12" width="12.42578125" style="244" customWidth="1"/>
    <col min="13" max="13" width="8.7109375" style="244" customWidth="1"/>
    <col min="14" max="15" width="8.7109375" style="244"/>
    <col min="16" max="16384" width="8.7109375" style="205"/>
  </cols>
  <sheetData>
    <row r="1" spans="2:15" ht="16.5" customHeight="1" thickBot="1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6"/>
      <c r="M1" s="246" t="s">
        <v>398</v>
      </c>
      <c r="N1" s="204"/>
      <c r="O1" s="204"/>
    </row>
    <row r="2" spans="2:15" ht="26.25" customHeight="1" thickBot="1">
      <c r="B2" s="247" t="s">
        <v>341</v>
      </c>
      <c r="C2" s="298" t="s">
        <v>777</v>
      </c>
      <c r="D2" s="248" t="s">
        <v>282</v>
      </c>
      <c r="E2" s="248" t="s">
        <v>305</v>
      </c>
      <c r="F2" s="249" t="s">
        <v>342</v>
      </c>
      <c r="G2" s="249" t="s">
        <v>616</v>
      </c>
      <c r="H2" s="247" t="s">
        <v>343</v>
      </c>
      <c r="I2" s="298" t="s">
        <v>777</v>
      </c>
      <c r="J2" s="248" t="s">
        <v>282</v>
      </c>
      <c r="K2" s="248" t="s">
        <v>305</v>
      </c>
      <c r="L2" s="249" t="s">
        <v>342</v>
      </c>
      <c r="M2" s="249" t="s">
        <v>616</v>
      </c>
      <c r="N2" s="250"/>
      <c r="O2" s="204"/>
    </row>
    <row r="3" spans="2:15" ht="13.5" customHeight="1" thickBot="1">
      <c r="B3" s="251" t="s">
        <v>344</v>
      </c>
      <c r="C3" s="572">
        <v>911894</v>
      </c>
      <c r="D3" s="573">
        <f>SUM(D4:D8)</f>
        <v>962788</v>
      </c>
      <c r="E3" s="252"/>
      <c r="F3" s="444"/>
      <c r="G3" s="726">
        <f>+D3/C3</f>
        <v>1.0558113114024217</v>
      </c>
      <c r="H3" s="754" t="s">
        <v>452</v>
      </c>
      <c r="I3" s="764">
        <v>1369941</v>
      </c>
      <c r="J3" s="765">
        <f>+J4+J5+J6+J8+J9+J10</f>
        <v>1198550</v>
      </c>
      <c r="K3" s="755"/>
      <c r="L3" s="249"/>
      <c r="M3" s="249"/>
      <c r="N3" s="250"/>
      <c r="O3" s="204"/>
    </row>
    <row r="4" spans="2:15" ht="15" customHeight="1">
      <c r="B4" s="254" t="s">
        <v>428</v>
      </c>
      <c r="C4" s="300">
        <v>614481</v>
      </c>
      <c r="D4" s="255">
        <f>+'3.mell. Bevétel'!D23+'6. mell. Int.összesen'!E15</f>
        <v>624868</v>
      </c>
      <c r="E4" s="255"/>
      <c r="F4" s="443"/>
      <c r="G4" s="727">
        <f t="shared" ref="G4:G16" si="0">+D4/C4</f>
        <v>1.0169036959645619</v>
      </c>
      <c r="H4" s="760" t="s">
        <v>345</v>
      </c>
      <c r="I4" s="766">
        <v>256234</v>
      </c>
      <c r="J4" s="761">
        <f>+'5. mell. Önk.össz kiadás'!E5+'6. mell. Int.összesen'!E53</f>
        <v>292454</v>
      </c>
      <c r="K4" s="762"/>
      <c r="L4" s="763"/>
      <c r="M4" s="763">
        <f>+J4/I4</f>
        <v>1.1413551675421685</v>
      </c>
      <c r="N4" s="250"/>
      <c r="O4" s="204"/>
    </row>
    <row r="5" spans="2:15" ht="15" customHeight="1">
      <c r="B5" s="254" t="s">
        <v>453</v>
      </c>
      <c r="C5" s="470">
        <v>228100</v>
      </c>
      <c r="D5" s="470">
        <f>+'3.mell. Bevétel'!D54</f>
        <v>294479</v>
      </c>
      <c r="E5" s="255"/>
      <c r="F5" s="443"/>
      <c r="G5" s="727">
        <f t="shared" si="0"/>
        <v>1.2910083296799648</v>
      </c>
      <c r="H5" s="307" t="s">
        <v>346</v>
      </c>
      <c r="I5" s="767">
        <v>68236</v>
      </c>
      <c r="J5" s="257">
        <f>+'5. mell. Önk.össz kiadás'!E7+'6. mell. Int.összesen'!E54</f>
        <v>67120</v>
      </c>
      <c r="K5" s="446"/>
      <c r="L5" s="256"/>
      <c r="M5" s="256">
        <f t="shared" ref="M5:M15" si="1">+J5/I5</f>
        <v>0.98364499677589545</v>
      </c>
      <c r="N5" s="250"/>
      <c r="O5" s="204"/>
    </row>
    <row r="6" spans="2:15" ht="15" customHeight="1">
      <c r="B6" s="254" t="s">
        <v>344</v>
      </c>
      <c r="C6" s="470">
        <v>46271</v>
      </c>
      <c r="D6" s="470">
        <f>+'3.mell. Bevétel'!D65+'6. mell. Int.összesen'!E34</f>
        <v>40898</v>
      </c>
      <c r="E6" s="255"/>
      <c r="F6" s="443"/>
      <c r="G6" s="727">
        <f t="shared" si="0"/>
        <v>0.88387975189643619</v>
      </c>
      <c r="H6" s="307" t="s">
        <v>347</v>
      </c>
      <c r="I6" s="767">
        <v>160015</v>
      </c>
      <c r="J6" s="300">
        <f>+'5. mell. Önk.össz kiadás'!E14+'6. mell. Int.összesen'!E61</f>
        <v>132802</v>
      </c>
      <c r="K6" s="305"/>
      <c r="L6" s="256"/>
      <c r="M6" s="256">
        <f t="shared" si="1"/>
        <v>0.82993469362247285</v>
      </c>
      <c r="N6" s="250"/>
      <c r="O6" s="204"/>
    </row>
    <row r="7" spans="2:15" ht="15" customHeight="1">
      <c r="B7" s="295" t="s">
        <v>429</v>
      </c>
      <c r="C7" s="470">
        <v>23042</v>
      </c>
      <c r="D7" s="470">
        <f>+'3.mell. Bevétel'!D69</f>
        <v>2543</v>
      </c>
      <c r="E7" s="300"/>
      <c r="F7" s="443"/>
      <c r="G7" s="727">
        <f t="shared" si="0"/>
        <v>0.11036368370801146</v>
      </c>
      <c r="H7" s="748" t="s">
        <v>637</v>
      </c>
      <c r="I7" s="768">
        <v>42520</v>
      </c>
      <c r="J7" s="300">
        <f>+'5.b. mell. VF saját forrásból'!D30</f>
        <v>0</v>
      </c>
      <c r="K7" s="305"/>
      <c r="L7" s="256"/>
      <c r="M7" s="256">
        <f t="shared" si="1"/>
        <v>0</v>
      </c>
      <c r="N7" s="250"/>
      <c r="O7" s="204"/>
    </row>
    <row r="8" spans="2:15" ht="15" customHeight="1">
      <c r="B8" s="254"/>
      <c r="C8" s="295"/>
      <c r="D8" s="470"/>
      <c r="E8" s="255"/>
      <c r="F8" s="443"/>
      <c r="G8" s="727"/>
      <c r="H8" s="307" t="s">
        <v>348</v>
      </c>
      <c r="I8" s="767">
        <v>21921</v>
      </c>
      <c r="J8" s="300">
        <f>+'5. mell. Önk.össz kiadás'!E16</f>
        <v>25020</v>
      </c>
      <c r="K8" s="305"/>
      <c r="L8" s="256"/>
      <c r="M8" s="256">
        <f t="shared" si="1"/>
        <v>1.1413712878062132</v>
      </c>
      <c r="N8" s="250"/>
      <c r="O8" s="204"/>
    </row>
    <row r="9" spans="2:15" ht="15" customHeight="1">
      <c r="B9" s="254"/>
      <c r="C9" s="295"/>
      <c r="D9" s="255"/>
      <c r="E9" s="255"/>
      <c r="F9" s="443"/>
      <c r="G9" s="727"/>
      <c r="H9" s="307" t="s">
        <v>385</v>
      </c>
      <c r="I9" s="767">
        <v>395323</v>
      </c>
      <c r="J9" s="300">
        <f>+'5. mell. Önk.össz kiadás'!E18+'6. mell. Int.összesen'!E64-J10</f>
        <v>386701</v>
      </c>
      <c r="K9" s="305"/>
      <c r="L9" s="256"/>
      <c r="M9" s="256">
        <f t="shared" si="1"/>
        <v>0.97818998641617105</v>
      </c>
      <c r="N9" s="250"/>
      <c r="O9" s="204"/>
    </row>
    <row r="10" spans="2:15" ht="15" customHeight="1">
      <c r="B10" s="258" t="s">
        <v>287</v>
      </c>
      <c r="C10" s="309"/>
      <c r="D10" s="259">
        <f>+D11</f>
        <v>5835</v>
      </c>
      <c r="E10" s="255"/>
      <c r="F10" s="443"/>
      <c r="G10" s="727"/>
      <c r="H10" s="307" t="s">
        <v>629</v>
      </c>
      <c r="I10" s="767">
        <v>468212</v>
      </c>
      <c r="J10" s="300">
        <f>+'5. mell. Önk.össz kiadás'!E19</f>
        <v>294453</v>
      </c>
      <c r="K10" s="305"/>
      <c r="L10" s="256"/>
      <c r="M10" s="256">
        <f t="shared" si="1"/>
        <v>0.62888819594542644</v>
      </c>
      <c r="N10" s="250"/>
      <c r="O10" s="204"/>
    </row>
    <row r="11" spans="2:15" ht="15" customHeight="1">
      <c r="B11" s="254" t="s">
        <v>392</v>
      </c>
      <c r="C11" s="295">
        <v>15000</v>
      </c>
      <c r="D11" s="255">
        <f>+'3.mell. Bevétel'!D76+'6. mell. Int.összesen'!E42</f>
        <v>5835</v>
      </c>
      <c r="E11" s="255"/>
      <c r="F11" s="443"/>
      <c r="G11" s="727">
        <f t="shared" si="0"/>
        <v>0.38900000000000001</v>
      </c>
      <c r="H11" s="749" t="s">
        <v>717</v>
      </c>
      <c r="I11" s="768"/>
      <c r="J11" s="300">
        <v>20000</v>
      </c>
      <c r="K11" s="305"/>
      <c r="L11" s="256"/>
      <c r="M11" s="256"/>
      <c r="N11" s="250"/>
      <c r="O11" s="204"/>
    </row>
    <row r="12" spans="2:15" ht="15" customHeight="1">
      <c r="B12" s="296" t="s">
        <v>466</v>
      </c>
      <c r="C12" s="296">
        <v>15000</v>
      </c>
      <c r="D12" s="297">
        <v>0</v>
      </c>
      <c r="E12" s="255"/>
      <c r="F12" s="443"/>
      <c r="G12" s="727">
        <f t="shared" si="0"/>
        <v>0</v>
      </c>
      <c r="H12" s="307"/>
      <c r="I12" s="295"/>
      <c r="J12" s="295"/>
      <c r="K12" s="305"/>
      <c r="L12" s="256"/>
      <c r="M12" s="256"/>
      <c r="N12" s="250"/>
      <c r="O12" s="204"/>
    </row>
    <row r="13" spans="2:15" ht="15" customHeight="1">
      <c r="B13" s="254"/>
      <c r="C13" s="295"/>
      <c r="D13" s="255"/>
      <c r="E13" s="255"/>
      <c r="F13" s="443"/>
      <c r="G13" s="727"/>
      <c r="H13" s="307"/>
      <c r="I13" s="295"/>
      <c r="J13" s="300"/>
      <c r="K13" s="752"/>
      <c r="L13" s="256"/>
      <c r="M13" s="256"/>
      <c r="N13" s="250"/>
      <c r="O13" s="204"/>
    </row>
    <row r="14" spans="2:15" s="263" customFormat="1" ht="15" customHeight="1">
      <c r="B14" s="254"/>
      <c r="C14" s="295"/>
      <c r="D14" s="255"/>
      <c r="E14" s="255"/>
      <c r="F14" s="443"/>
      <c r="G14" s="727"/>
      <c r="H14" s="750" t="s">
        <v>277</v>
      </c>
      <c r="I14" s="260">
        <v>6160</v>
      </c>
      <c r="J14" s="279">
        <f>+J15</f>
        <v>0</v>
      </c>
      <c r="K14" s="752"/>
      <c r="L14" s="256"/>
      <c r="M14" s="256">
        <f t="shared" si="1"/>
        <v>0</v>
      </c>
      <c r="N14" s="250"/>
      <c r="O14" s="204"/>
    </row>
    <row r="15" spans="2:15" s="267" customFormat="1" ht="22.5" customHeight="1" thickBot="1">
      <c r="B15" s="261"/>
      <c r="C15" s="261"/>
      <c r="D15" s="262"/>
      <c r="E15" s="262"/>
      <c r="F15" s="445"/>
      <c r="G15" s="728"/>
      <c r="H15" s="756" t="s">
        <v>349</v>
      </c>
      <c r="I15" s="757">
        <v>6160</v>
      </c>
      <c r="J15" s="758">
        <f>+'5.g. mell. Egyéb tev.'!E101</f>
        <v>0</v>
      </c>
      <c r="K15" s="759"/>
      <c r="L15" s="739"/>
      <c r="M15" s="739">
        <f t="shared" si="1"/>
        <v>0</v>
      </c>
      <c r="N15" s="250"/>
      <c r="O15" s="204"/>
    </row>
    <row r="16" spans="2:15" ht="15.75" thickBot="1">
      <c r="B16" s="264" t="s">
        <v>350</v>
      </c>
      <c r="C16" s="581">
        <v>926894</v>
      </c>
      <c r="D16" s="265">
        <f>+D10+D3</f>
        <v>968623</v>
      </c>
      <c r="E16" s="265"/>
      <c r="F16" s="266"/>
      <c r="G16" s="729">
        <f t="shared" si="0"/>
        <v>1.0450202504277728</v>
      </c>
      <c r="H16" s="751" t="s">
        <v>350</v>
      </c>
      <c r="I16" s="264">
        <v>1376101</v>
      </c>
      <c r="J16" s="265">
        <f>+J14+J3</f>
        <v>1198550</v>
      </c>
      <c r="K16" s="753"/>
      <c r="L16" s="266"/>
      <c r="M16" s="266">
        <f>+J16/I16</f>
        <v>0.87097531358526736</v>
      </c>
      <c r="N16" s="204"/>
      <c r="O16" s="204"/>
    </row>
    <row r="17" spans="2:15" ht="13.5" customHeight="1">
      <c r="B17" s="268"/>
      <c r="C17" s="268"/>
      <c r="D17" s="268"/>
      <c r="E17" s="268"/>
      <c r="F17" s="269"/>
      <c r="G17" s="269"/>
      <c r="H17" s="270"/>
      <c r="I17" s="725"/>
      <c r="J17" s="725"/>
      <c r="K17" s="270"/>
      <c r="L17" s="269"/>
      <c r="M17" s="269"/>
      <c r="N17" s="204"/>
      <c r="O17" s="204"/>
    </row>
    <row r="18" spans="2:15" s="244" customFormat="1" ht="25.5" customHeight="1" thickBot="1">
      <c r="B18" s="271"/>
      <c r="C18" s="271"/>
      <c r="D18" s="272"/>
      <c r="E18" s="272"/>
      <c r="F18" s="273"/>
      <c r="G18" s="273"/>
      <c r="H18" s="271"/>
      <c r="I18" s="271"/>
      <c r="J18" s="271"/>
      <c r="K18" s="271"/>
      <c r="L18" s="273"/>
      <c r="M18" s="273"/>
      <c r="N18" s="310"/>
      <c r="O18" s="204"/>
    </row>
    <row r="19" spans="2:15" s="244" customFormat="1" ht="26.25" thickBot="1">
      <c r="B19" s="733" t="s">
        <v>341</v>
      </c>
      <c r="C19" s="298" t="s">
        <v>777</v>
      </c>
      <c r="D19" s="731" t="s">
        <v>282</v>
      </c>
      <c r="E19" s="734" t="s">
        <v>305</v>
      </c>
      <c r="F19" s="253" t="s">
        <v>342</v>
      </c>
      <c r="G19" s="249" t="s">
        <v>616</v>
      </c>
      <c r="H19" s="274" t="s">
        <v>343</v>
      </c>
      <c r="I19" s="298" t="s">
        <v>777</v>
      </c>
      <c r="J19" s="252" t="s">
        <v>282</v>
      </c>
      <c r="K19" s="252" t="s">
        <v>305</v>
      </c>
      <c r="L19" s="253" t="s">
        <v>342</v>
      </c>
      <c r="M19" s="249" t="s">
        <v>616</v>
      </c>
      <c r="N19" s="250"/>
      <c r="O19" s="204"/>
    </row>
    <row r="20" spans="2:15" s="244" customFormat="1" ht="15">
      <c r="B20" s="302" t="s">
        <v>467</v>
      </c>
      <c r="C20" s="564">
        <v>43088</v>
      </c>
      <c r="D20" s="577">
        <f>+D21+D22+D23</f>
        <v>0</v>
      </c>
      <c r="E20" s="730"/>
      <c r="F20" s="276"/>
      <c r="G20" s="276">
        <f>+D20/C20</f>
        <v>0</v>
      </c>
      <c r="H20" s="309" t="s">
        <v>423</v>
      </c>
      <c r="I20" s="746">
        <v>159703</v>
      </c>
      <c r="J20" s="747">
        <f>(+J21+J22)+J23</f>
        <v>792423</v>
      </c>
      <c r="K20" s="275"/>
      <c r="L20" s="276"/>
      <c r="M20" s="276">
        <f>+J20/I20</f>
        <v>4.9618541918436101</v>
      </c>
      <c r="N20" s="250"/>
      <c r="O20" s="278"/>
    </row>
    <row r="21" spans="2:15" s="244" customFormat="1" ht="15">
      <c r="B21" s="307" t="s">
        <v>735</v>
      </c>
      <c r="C21" s="300">
        <v>28777</v>
      </c>
      <c r="D21" s="470"/>
      <c r="E21" s="305"/>
      <c r="F21" s="256"/>
      <c r="G21" s="256">
        <f t="shared" ref="G21:G28" si="2">+D21/C21</f>
        <v>0</v>
      </c>
      <c r="H21" s="254" t="s">
        <v>161</v>
      </c>
      <c r="I21" s="295">
        <v>159703</v>
      </c>
      <c r="J21" s="277">
        <f>+'5. mell. Önk.össz kiadás'!E21+'6. mell. Int.összesen'!E66</f>
        <v>602423</v>
      </c>
      <c r="K21" s="277"/>
      <c r="L21" s="256"/>
      <c r="M21" s="772">
        <f t="shared" ref="M21:M28" si="3">+J21/I21</f>
        <v>3.7721457956331439</v>
      </c>
      <c r="N21" s="250"/>
      <c r="O21" s="204"/>
    </row>
    <row r="22" spans="2:15" s="244" customFormat="1" ht="15">
      <c r="B22" s="307" t="s">
        <v>351</v>
      </c>
      <c r="C22" s="470">
        <v>14311</v>
      </c>
      <c r="D22" s="470">
        <f>+'3.mell. Bevétel'!D70</f>
        <v>0</v>
      </c>
      <c r="E22" s="305"/>
      <c r="F22" s="256"/>
      <c r="G22" s="256">
        <f t="shared" si="2"/>
        <v>0</v>
      </c>
      <c r="H22" s="254" t="s">
        <v>317</v>
      </c>
      <c r="I22" s="295"/>
      <c r="J22" s="277">
        <f>+'5. mell. Önk.össz kiadás'!E23</f>
        <v>190000</v>
      </c>
      <c r="K22" s="277"/>
      <c r="L22" s="256"/>
      <c r="M22" s="772"/>
      <c r="N22" s="250"/>
      <c r="O22" s="204"/>
    </row>
    <row r="23" spans="2:15" s="244" customFormat="1" ht="15">
      <c r="B23" s="307" t="s">
        <v>746</v>
      </c>
      <c r="C23" s="295"/>
      <c r="D23" s="295">
        <f>+'3.mell. Bevétel'!D66</f>
        <v>0</v>
      </c>
      <c r="E23" s="305"/>
      <c r="F23" s="256"/>
      <c r="G23" s="256"/>
      <c r="H23" s="254" t="s">
        <v>431</v>
      </c>
      <c r="I23" s="295"/>
      <c r="J23" s="277">
        <f>+'5. mell. Önk.össz kiadás'!E25</f>
        <v>0</v>
      </c>
      <c r="K23" s="277"/>
      <c r="L23" s="256"/>
      <c r="M23" s="772"/>
      <c r="N23" s="250"/>
      <c r="O23" s="204"/>
    </row>
    <row r="24" spans="2:15" s="244" customFormat="1" ht="15">
      <c r="B24" s="302" t="s">
        <v>287</v>
      </c>
      <c r="C24" s="564">
        <v>565822</v>
      </c>
      <c r="D24" s="577">
        <f>+D25+D26</f>
        <v>1022350</v>
      </c>
      <c r="E24" s="305"/>
      <c r="F24" s="256"/>
      <c r="G24" s="256">
        <f t="shared" si="2"/>
        <v>1.8068403137382427</v>
      </c>
      <c r="H24" s="254"/>
      <c r="I24" s="295"/>
      <c r="J24" s="254"/>
      <c r="K24" s="280"/>
      <c r="L24" s="256"/>
      <c r="M24" s="772"/>
      <c r="N24" s="250"/>
      <c r="O24" s="204"/>
    </row>
    <row r="25" spans="2:15" s="244" customFormat="1" ht="15">
      <c r="B25" s="307" t="s">
        <v>393</v>
      </c>
      <c r="C25" s="300">
        <v>415822</v>
      </c>
      <c r="D25" s="300">
        <f>+'3.mell. Bevétel'!D77</f>
        <v>1022350</v>
      </c>
      <c r="E25" s="305"/>
      <c r="F25" s="256"/>
      <c r="G25" s="256">
        <f t="shared" si="2"/>
        <v>2.4586241228217842</v>
      </c>
      <c r="H25" s="260" t="s">
        <v>277</v>
      </c>
      <c r="I25" s="260"/>
      <c r="J25" s="281">
        <f>+J26</f>
        <v>0</v>
      </c>
      <c r="K25" s="277"/>
      <c r="L25" s="256"/>
      <c r="M25" s="772"/>
      <c r="N25" s="250"/>
      <c r="O25" s="204"/>
    </row>
    <row r="26" spans="2:15" s="267" customFormat="1" ht="18.75" customHeight="1">
      <c r="B26" s="307" t="s">
        <v>634</v>
      </c>
      <c r="C26" s="470">
        <v>150000</v>
      </c>
      <c r="D26" s="300">
        <f>+'3.mell. Bevétel'!D74</f>
        <v>0</v>
      </c>
      <c r="E26" s="305"/>
      <c r="F26" s="256"/>
      <c r="G26" s="256">
        <f t="shared" si="2"/>
        <v>0</v>
      </c>
      <c r="H26" s="254"/>
      <c r="I26" s="295"/>
      <c r="J26" s="280"/>
      <c r="K26" s="277"/>
      <c r="L26" s="256"/>
      <c r="M26" s="772"/>
      <c r="N26" s="250"/>
      <c r="O26" s="204"/>
    </row>
    <row r="27" spans="2:15" s="267" customFormat="1" ht="29.25" customHeight="1" thickBot="1">
      <c r="B27" s="735" t="s">
        <v>352</v>
      </c>
      <c r="C27" s="736">
        <v>608910</v>
      </c>
      <c r="D27" s="737">
        <f>+D20+D24</f>
        <v>1022350</v>
      </c>
      <c r="E27" s="738"/>
      <c r="F27" s="739"/>
      <c r="G27" s="739">
        <f t="shared" si="2"/>
        <v>1.6789837578624098</v>
      </c>
      <c r="H27" s="282" t="s">
        <v>352</v>
      </c>
      <c r="I27" s="283">
        <v>159703</v>
      </c>
      <c r="J27" s="283">
        <f>+J25+J20</f>
        <v>792423</v>
      </c>
      <c r="K27" s="284"/>
      <c r="L27" s="745"/>
      <c r="M27" s="773">
        <f t="shared" si="3"/>
        <v>4.9618541918436101</v>
      </c>
      <c r="N27" s="250"/>
      <c r="O27" s="204"/>
    </row>
    <row r="28" spans="2:15" ht="15.75" thickBot="1">
      <c r="B28" s="740" t="s">
        <v>281</v>
      </c>
      <c r="C28" s="741">
        <v>1535804</v>
      </c>
      <c r="D28" s="742">
        <f>D16+D27</f>
        <v>1990973</v>
      </c>
      <c r="E28" s="743"/>
      <c r="F28" s="266"/>
      <c r="G28" s="266">
        <f t="shared" si="2"/>
        <v>1.2963718026519009</v>
      </c>
      <c r="H28" s="285" t="s">
        <v>281</v>
      </c>
      <c r="I28" s="285">
        <v>1535804</v>
      </c>
      <c r="J28" s="771">
        <f>J16+J27</f>
        <v>1990973</v>
      </c>
      <c r="K28" s="286"/>
      <c r="L28" s="744"/>
      <c r="M28" s="774">
        <f t="shared" si="3"/>
        <v>1.2963718026519009</v>
      </c>
      <c r="N28" s="204"/>
      <c r="O28" s="204"/>
    </row>
    <row r="29" spans="2:15" ht="15">
      <c r="B29" s="287"/>
      <c r="C29" s="310"/>
      <c r="D29" s="732"/>
      <c r="E29" s="288"/>
      <c r="F29" s="288"/>
      <c r="G29" s="288"/>
      <c r="H29" s="287"/>
      <c r="I29" s="287"/>
      <c r="J29" s="287"/>
      <c r="K29" s="287"/>
      <c r="L29" s="287"/>
      <c r="M29" s="287"/>
      <c r="N29" s="204"/>
      <c r="O29" s="204"/>
    </row>
    <row r="30" spans="2:15" ht="15">
      <c r="B30" s="294"/>
      <c r="C30" s="294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04"/>
      <c r="O30" s="204"/>
    </row>
    <row r="31" spans="2:15" ht="15">
      <c r="B31" s="204"/>
      <c r="C31" s="204"/>
      <c r="D31" s="289"/>
      <c r="E31" s="289"/>
      <c r="F31" s="289"/>
      <c r="G31" s="289"/>
      <c r="H31" s="289"/>
      <c r="I31" s="289"/>
      <c r="J31" s="289"/>
      <c r="K31" s="289"/>
      <c r="L31" s="204"/>
      <c r="M31" s="204"/>
      <c r="N31" s="204"/>
      <c r="O31" s="204"/>
    </row>
    <row r="32" spans="2:15" ht="15"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</row>
    <row r="33" spans="2:13" ht="12.75" customHeight="1">
      <c r="B33" s="204"/>
      <c r="C33" s="204"/>
      <c r="D33" s="289"/>
      <c r="E33" s="289"/>
      <c r="F33" s="289"/>
      <c r="G33" s="289"/>
      <c r="H33" s="204"/>
      <c r="I33" s="204"/>
      <c r="J33" s="204"/>
      <c r="K33" s="204"/>
      <c r="L33" s="289"/>
      <c r="M33" s="28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&amp;C&amp;"Times New Roman,Félkövér"&amp;14Martonvásár Város Önkormányzata 
2017. évi költségvetésének pénzügyi mérlege&amp;R&amp;"Times New Roman,Félkövér"&amp;12
 2. melléklet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view="pageLayout" topLeftCell="A31" workbookViewId="0">
      <selection activeCell="C9" sqref="C9"/>
    </sheetView>
  </sheetViews>
  <sheetFormatPr defaultRowHeight="12.75"/>
  <cols>
    <col min="1" max="1" width="6.28515625" style="97" customWidth="1"/>
    <col min="2" max="2" width="57" style="94" customWidth="1"/>
    <col min="3" max="3" width="12" style="94" customWidth="1"/>
    <col min="4" max="4" width="12.85546875" style="94" customWidth="1"/>
    <col min="5" max="6" width="9.140625" style="94"/>
    <col min="7" max="7" width="8.140625" style="493" customWidth="1"/>
    <col min="8" max="16384" width="9.140625" style="94"/>
  </cols>
  <sheetData>
    <row r="1" spans="1:9" ht="15.75">
      <c r="A1" s="1158"/>
      <c r="B1" s="1158"/>
      <c r="C1" s="1158"/>
      <c r="D1" s="1158"/>
      <c r="E1" s="1158"/>
      <c r="F1" s="1158"/>
      <c r="I1" s="639"/>
    </row>
    <row r="2" spans="1:9" ht="11.25" customHeight="1">
      <c r="B2" s="447"/>
      <c r="C2" s="447"/>
      <c r="D2" s="1164" t="s">
        <v>398</v>
      </c>
      <c r="E2" s="1164"/>
      <c r="F2" s="1164"/>
    </row>
    <row r="3" spans="1:9" s="90" customFormat="1" ht="15" customHeight="1">
      <c r="A3" s="1162" t="s">
        <v>0</v>
      </c>
      <c r="B3" s="1162" t="s">
        <v>182</v>
      </c>
      <c r="C3" s="1159" t="s">
        <v>748</v>
      </c>
      <c r="D3" s="1163" t="s">
        <v>749</v>
      </c>
      <c r="E3" s="1163"/>
      <c r="F3" s="1163"/>
      <c r="G3" s="1161" t="s">
        <v>616</v>
      </c>
    </row>
    <row r="4" spans="1:9" s="91" customFormat="1">
      <c r="A4" s="1162"/>
      <c r="B4" s="1162"/>
      <c r="C4" s="1160"/>
      <c r="D4" s="3" t="s">
        <v>177</v>
      </c>
      <c r="E4" s="3" t="s">
        <v>178</v>
      </c>
      <c r="F4" s="3" t="s">
        <v>179</v>
      </c>
      <c r="G4" s="1161"/>
    </row>
    <row r="5" spans="1:9" s="93" customFormat="1" ht="12.75" customHeight="1">
      <c r="A5" s="75" t="s">
        <v>195</v>
      </c>
      <c r="B5" s="15" t="s">
        <v>194</v>
      </c>
      <c r="C5" s="488">
        <v>121218</v>
      </c>
      <c r="D5" s="488">
        <v>143507</v>
      </c>
      <c r="E5" s="488"/>
      <c r="F5" s="488"/>
      <c r="G5" s="494">
        <f>+D5/C5</f>
        <v>1.1838753320463957</v>
      </c>
    </row>
    <row r="6" spans="1:9" s="93" customFormat="1" ht="12.75" customHeight="1">
      <c r="A6" s="75" t="s">
        <v>197</v>
      </c>
      <c r="B6" s="67" t="s">
        <v>196</v>
      </c>
      <c r="C6" s="488">
        <f>365306-69148+5668</f>
        <v>301826</v>
      </c>
      <c r="D6" s="488">
        <f>353467-64472</f>
        <v>288995</v>
      </c>
      <c r="E6" s="488"/>
      <c r="F6" s="488"/>
      <c r="G6" s="494">
        <f t="shared" ref="G6:G69" si="0">+D6/C6</f>
        <v>0.95748875179739323</v>
      </c>
    </row>
    <row r="7" spans="1:9" s="93" customFormat="1" ht="12.75" customHeight="1">
      <c r="A7" s="75" t="s">
        <v>199</v>
      </c>
      <c r="B7" s="67" t="s">
        <v>198</v>
      </c>
      <c r="C7" s="488">
        <f>60582+66+30966+69148</f>
        <v>160762</v>
      </c>
      <c r="D7" s="488">
        <f>56607+192+33226+64472</f>
        <v>154497</v>
      </c>
      <c r="E7" s="488"/>
      <c r="F7" s="488"/>
      <c r="G7" s="494">
        <f t="shared" si="0"/>
        <v>0.96102934773142912</v>
      </c>
    </row>
    <row r="8" spans="1:9" ht="12.75" customHeight="1">
      <c r="A8" s="75" t="s">
        <v>201</v>
      </c>
      <c r="B8" s="67" t="s">
        <v>200</v>
      </c>
      <c r="C8" s="488">
        <f>6424</f>
        <v>6424</v>
      </c>
      <c r="D8" s="488">
        <v>6497</v>
      </c>
      <c r="E8" s="488"/>
      <c r="F8" s="488"/>
      <c r="G8" s="494">
        <f t="shared" si="0"/>
        <v>1.0113636363636365</v>
      </c>
    </row>
    <row r="9" spans="1:9" s="95" customFormat="1" ht="12.75" customHeight="1">
      <c r="A9" s="75" t="s">
        <v>202</v>
      </c>
      <c r="B9" s="67" t="s">
        <v>711</v>
      </c>
      <c r="C9" s="489"/>
      <c r="D9" s="489"/>
      <c r="E9" s="489"/>
      <c r="F9" s="489"/>
      <c r="G9" s="494"/>
    </row>
    <row r="10" spans="1:9" s="95" customFormat="1" ht="12.75" customHeight="1">
      <c r="A10" s="75" t="s">
        <v>203</v>
      </c>
      <c r="B10" s="67" t="s">
        <v>712</v>
      </c>
      <c r="C10" s="489">
        <v>0</v>
      </c>
      <c r="D10" s="489">
        <v>0</v>
      </c>
      <c r="E10" s="489"/>
      <c r="F10" s="489"/>
      <c r="G10" s="494"/>
    </row>
    <row r="11" spans="1:9" ht="12.75" customHeight="1">
      <c r="A11" s="86" t="s">
        <v>204</v>
      </c>
      <c r="B11" s="68" t="s">
        <v>334</v>
      </c>
      <c r="C11" s="490">
        <f>SUM(C5:C10)</f>
        <v>590230</v>
      </c>
      <c r="D11" s="490">
        <f>SUM(D5:D10)</f>
        <v>593496</v>
      </c>
      <c r="E11" s="490"/>
      <c r="F11" s="490">
        <f t="shared" ref="F11" si="1">SUM(F5:F10)</f>
        <v>0</v>
      </c>
      <c r="G11" s="494">
        <f t="shared" si="0"/>
        <v>1.0055334361181234</v>
      </c>
    </row>
    <row r="12" spans="1:9" ht="12.75" customHeight="1">
      <c r="A12" s="713" t="s">
        <v>206</v>
      </c>
      <c r="B12" s="68" t="s">
        <v>205</v>
      </c>
      <c r="C12" s="490">
        <f>SUM(C13:C22)</f>
        <v>36407</v>
      </c>
      <c r="D12" s="490">
        <f>SUM(D13:D22)</f>
        <v>31372</v>
      </c>
      <c r="E12" s="488"/>
      <c r="F12" s="488"/>
      <c r="G12" s="494">
        <f t="shared" si="0"/>
        <v>0.86170241986431184</v>
      </c>
    </row>
    <row r="13" spans="1:9" s="110" customFormat="1" ht="12.75" customHeight="1">
      <c r="A13" s="107"/>
      <c r="B13" s="108" t="s">
        <v>335</v>
      </c>
      <c r="C13" s="491">
        <v>4177</v>
      </c>
      <c r="D13" s="491">
        <f>+'3.a átvett pe.'!B10</f>
        <v>600</v>
      </c>
      <c r="E13" s="491"/>
      <c r="F13" s="491"/>
      <c r="G13" s="494"/>
    </row>
    <row r="14" spans="1:9" s="110" customFormat="1" ht="12.75" customHeight="1">
      <c r="A14" s="107"/>
      <c r="B14" s="108" t="s">
        <v>325</v>
      </c>
      <c r="C14" s="491"/>
      <c r="D14" s="491"/>
      <c r="E14" s="491"/>
      <c r="F14" s="491"/>
      <c r="G14" s="494"/>
    </row>
    <row r="15" spans="1:9" s="110" customFormat="1" ht="12.75" customHeight="1">
      <c r="A15" s="107"/>
      <c r="B15" s="108" t="s">
        <v>326</v>
      </c>
      <c r="C15" s="491"/>
      <c r="D15" s="491"/>
      <c r="E15" s="491"/>
      <c r="F15" s="491"/>
      <c r="G15" s="494"/>
    </row>
    <row r="16" spans="1:9" s="110" customFormat="1" ht="12.75" customHeight="1">
      <c r="A16" s="107"/>
      <c r="B16" s="108" t="s">
        <v>327</v>
      </c>
      <c r="C16" s="491">
        <f>1080+250+12000+800</f>
        <v>14130</v>
      </c>
      <c r="D16" s="491">
        <f>+'3.a átvett pe.'!B5+'3.a átvett pe.'!B6+'3.a átvett pe.'!B9</f>
        <v>10330</v>
      </c>
      <c r="E16" s="491"/>
      <c r="F16" s="491"/>
      <c r="G16" s="494">
        <f t="shared" si="0"/>
        <v>0.73106864826610052</v>
      </c>
    </row>
    <row r="17" spans="1:7" s="110" customFormat="1" ht="12.75" customHeight="1">
      <c r="A17" s="107"/>
      <c r="B17" s="108" t="s">
        <v>328</v>
      </c>
      <c r="C17" s="491">
        <v>13100</v>
      </c>
      <c r="D17" s="491">
        <f>+'3.a átvett pe.'!B8</f>
        <v>13516</v>
      </c>
      <c r="E17" s="491"/>
      <c r="F17" s="491"/>
      <c r="G17" s="494">
        <f t="shared" si="0"/>
        <v>1.0317557251908398</v>
      </c>
    </row>
    <row r="18" spans="1:7" s="110" customFormat="1" ht="12.75" customHeight="1">
      <c r="A18" s="107"/>
      <c r="B18" s="108" t="s">
        <v>329</v>
      </c>
      <c r="C18" s="491"/>
      <c r="D18" s="491"/>
      <c r="E18" s="491"/>
      <c r="F18" s="491"/>
      <c r="G18" s="494"/>
    </row>
    <row r="19" spans="1:7" s="110" customFormat="1" ht="12.75" customHeight="1">
      <c r="A19" s="107"/>
      <c r="B19" s="108" t="s">
        <v>99</v>
      </c>
      <c r="C19" s="491"/>
      <c r="D19" s="491"/>
      <c r="E19" s="491"/>
      <c r="F19" s="491"/>
      <c r="G19" s="494"/>
    </row>
    <row r="20" spans="1:7" s="110" customFormat="1" ht="12.75" customHeight="1">
      <c r="A20" s="107"/>
      <c r="B20" s="108" t="s">
        <v>100</v>
      </c>
      <c r="C20" s="491">
        <v>5000</v>
      </c>
      <c r="D20" s="491">
        <f>+'3.a átvett pe.'!B7</f>
        <v>6926</v>
      </c>
      <c r="E20" s="491"/>
      <c r="F20" s="491"/>
      <c r="G20" s="494">
        <f t="shared" si="0"/>
        <v>1.3852</v>
      </c>
    </row>
    <row r="21" spans="1:7" s="110" customFormat="1" ht="12.75" customHeight="1">
      <c r="A21" s="107"/>
      <c r="B21" s="108" t="s">
        <v>330</v>
      </c>
      <c r="C21" s="491"/>
      <c r="D21" s="491"/>
      <c r="E21" s="491"/>
      <c r="F21" s="491"/>
      <c r="G21" s="494"/>
    </row>
    <row r="22" spans="1:7" s="110" customFormat="1" ht="12.75" customHeight="1">
      <c r="A22" s="107"/>
      <c r="B22" s="108" t="s">
        <v>331</v>
      </c>
      <c r="C22" s="491"/>
      <c r="D22" s="491"/>
      <c r="E22" s="491"/>
      <c r="F22" s="491"/>
      <c r="G22" s="494"/>
    </row>
    <row r="23" spans="1:7" ht="12.75" customHeight="1">
      <c r="A23" s="86" t="s">
        <v>207</v>
      </c>
      <c r="B23" s="68" t="s">
        <v>332</v>
      </c>
      <c r="C23" s="490">
        <f>+C11+C12</f>
        <v>626637</v>
      </c>
      <c r="D23" s="490">
        <f>+D11+D12</f>
        <v>624868</v>
      </c>
      <c r="E23" s="490"/>
      <c r="F23" s="488"/>
      <c r="G23" s="494">
        <f t="shared" si="0"/>
        <v>0.99717699401727</v>
      </c>
    </row>
    <row r="24" spans="1:7" ht="12.75" customHeight="1">
      <c r="A24" s="75" t="s">
        <v>399</v>
      </c>
      <c r="B24" s="67" t="s">
        <v>400</v>
      </c>
      <c r="C24" s="488">
        <v>0</v>
      </c>
      <c r="D24" s="488">
        <v>0</v>
      </c>
      <c r="E24" s="488"/>
      <c r="F24" s="488"/>
      <c r="G24" s="494"/>
    </row>
    <row r="25" spans="1:7" ht="12.75" customHeight="1">
      <c r="A25" s="75" t="s">
        <v>388</v>
      </c>
      <c r="B25" s="67" t="s">
        <v>389</v>
      </c>
      <c r="C25" s="488">
        <v>0</v>
      </c>
      <c r="D25" s="488">
        <v>0</v>
      </c>
      <c r="E25" s="488"/>
      <c r="F25" s="488"/>
      <c r="G25" s="494"/>
    </row>
    <row r="26" spans="1:7" ht="12.75" customHeight="1">
      <c r="A26" s="75" t="s">
        <v>209</v>
      </c>
      <c r="B26" s="67" t="s">
        <v>208</v>
      </c>
      <c r="C26" s="488"/>
      <c r="D26" s="488"/>
      <c r="E26" s="488"/>
      <c r="F26" s="488"/>
      <c r="G26" s="494"/>
    </row>
    <row r="27" spans="1:7" s="110" customFormat="1" ht="12.75" customHeight="1">
      <c r="A27" s="107"/>
      <c r="B27" s="108" t="s">
        <v>324</v>
      </c>
      <c r="C27" s="491"/>
      <c r="D27" s="491"/>
      <c r="E27" s="491"/>
      <c r="F27" s="491"/>
      <c r="G27" s="494"/>
    </row>
    <row r="28" spans="1:7" s="110" customFormat="1" ht="12.75" customHeight="1">
      <c r="A28" s="107"/>
      <c r="B28" s="108" t="s">
        <v>325</v>
      </c>
      <c r="C28" s="491"/>
      <c r="D28" s="491"/>
      <c r="E28" s="491"/>
      <c r="F28" s="491"/>
      <c r="G28" s="494"/>
    </row>
    <row r="29" spans="1:7" s="110" customFormat="1" ht="30.75" customHeight="1">
      <c r="A29" s="107"/>
      <c r="B29" s="108" t="s">
        <v>326</v>
      </c>
      <c r="C29" s="491"/>
      <c r="D29" s="491"/>
      <c r="E29" s="491"/>
      <c r="F29" s="491"/>
      <c r="G29" s="494"/>
    </row>
    <row r="30" spans="1:7" s="110" customFormat="1" ht="12.75" customHeight="1">
      <c r="A30" s="107"/>
      <c r="B30" s="108" t="s">
        <v>327</v>
      </c>
      <c r="C30" s="491"/>
      <c r="D30" s="491"/>
      <c r="E30" s="491"/>
      <c r="F30" s="491"/>
      <c r="G30" s="494"/>
    </row>
    <row r="31" spans="1:7" s="110" customFormat="1" ht="12.75" customHeight="1">
      <c r="A31" s="107"/>
      <c r="B31" s="108" t="s">
        <v>328</v>
      </c>
      <c r="C31" s="491"/>
      <c r="D31" s="491"/>
      <c r="E31" s="491"/>
      <c r="F31" s="491"/>
      <c r="G31" s="494"/>
    </row>
    <row r="32" spans="1:7" s="110" customFormat="1" ht="12.75" customHeight="1">
      <c r="A32" s="107"/>
      <c r="B32" s="108" t="s">
        <v>329</v>
      </c>
      <c r="C32" s="491"/>
      <c r="D32" s="491"/>
      <c r="E32" s="491"/>
      <c r="F32" s="491"/>
      <c r="G32" s="494"/>
    </row>
    <row r="33" spans="1:7" s="110" customFormat="1" ht="12.75" customHeight="1">
      <c r="A33" s="107"/>
      <c r="B33" s="108" t="s">
        <v>99</v>
      </c>
      <c r="C33" s="491"/>
      <c r="D33" s="491"/>
      <c r="E33" s="491"/>
      <c r="F33" s="491"/>
      <c r="G33" s="494"/>
    </row>
    <row r="34" spans="1:7" s="110" customFormat="1" ht="12.75" customHeight="1">
      <c r="A34" s="107"/>
      <c r="B34" s="108" t="s">
        <v>100</v>
      </c>
      <c r="C34" s="491"/>
      <c r="D34" s="491"/>
      <c r="E34" s="491"/>
      <c r="F34" s="491"/>
      <c r="G34" s="494"/>
    </row>
    <row r="35" spans="1:7" s="110" customFormat="1" ht="12.75" customHeight="1">
      <c r="A35" s="107"/>
      <c r="B35" s="108" t="s">
        <v>330</v>
      </c>
      <c r="C35" s="491"/>
      <c r="D35" s="491"/>
      <c r="E35" s="491"/>
      <c r="F35" s="491"/>
      <c r="G35" s="494"/>
    </row>
    <row r="36" spans="1:7" s="110" customFormat="1" ht="12.75" customHeight="1">
      <c r="A36" s="107"/>
      <c r="B36" s="108" t="s">
        <v>331</v>
      </c>
      <c r="C36" s="491"/>
      <c r="D36" s="491"/>
      <c r="E36" s="491"/>
      <c r="F36" s="491"/>
      <c r="G36" s="494"/>
    </row>
    <row r="37" spans="1:7" ht="12.75" customHeight="1">
      <c r="A37" s="86" t="s">
        <v>210</v>
      </c>
      <c r="B37" s="68" t="s">
        <v>333</v>
      </c>
      <c r="C37" s="490">
        <f>+C26+C25+C24</f>
        <v>0</v>
      </c>
      <c r="D37" s="490">
        <f>+D26+D25+D24</f>
        <v>0</v>
      </c>
      <c r="E37" s="490"/>
      <c r="F37" s="488"/>
      <c r="G37" s="494"/>
    </row>
    <row r="38" spans="1:7" ht="12.75" customHeight="1">
      <c r="A38" s="75" t="s">
        <v>212</v>
      </c>
      <c r="B38" s="67" t="s">
        <v>211</v>
      </c>
      <c r="C38" s="488"/>
      <c r="D38" s="488"/>
      <c r="E38" s="488"/>
      <c r="F38" s="488"/>
      <c r="G38" s="494"/>
    </row>
    <row r="39" spans="1:7" ht="12.75" customHeight="1">
      <c r="A39" s="75" t="s">
        <v>214</v>
      </c>
      <c r="B39" s="67" t="s">
        <v>213</v>
      </c>
      <c r="C39" s="488"/>
      <c r="D39" s="488"/>
      <c r="E39" s="488"/>
      <c r="F39" s="488"/>
      <c r="G39" s="494"/>
    </row>
    <row r="40" spans="1:7" s="97" customFormat="1" ht="12.75" customHeight="1">
      <c r="A40" s="86" t="s">
        <v>215</v>
      </c>
      <c r="B40" s="68" t="s">
        <v>336</v>
      </c>
      <c r="C40" s="490">
        <f>SUM(C38:C39)</f>
        <v>0</v>
      </c>
      <c r="D40" s="490">
        <f>SUM(D38:D39)</f>
        <v>0</v>
      </c>
      <c r="E40" s="488"/>
      <c r="F40" s="488"/>
      <c r="G40" s="494"/>
    </row>
    <row r="41" spans="1:7" ht="12.75" customHeight="1">
      <c r="A41" s="75" t="s">
        <v>217</v>
      </c>
      <c r="B41" s="67" t="s">
        <v>216</v>
      </c>
      <c r="C41" s="488"/>
      <c r="D41" s="488"/>
      <c r="E41" s="488"/>
      <c r="F41" s="488"/>
      <c r="G41" s="494"/>
    </row>
    <row r="42" spans="1:7" ht="12.75" customHeight="1">
      <c r="A42" s="75" t="s">
        <v>219</v>
      </c>
      <c r="B42" s="67" t="s">
        <v>218</v>
      </c>
      <c r="C42" s="488"/>
      <c r="D42" s="488"/>
      <c r="E42" s="488"/>
      <c r="F42" s="488"/>
      <c r="G42" s="494"/>
    </row>
    <row r="43" spans="1:7" ht="12.75" customHeight="1">
      <c r="A43" s="86" t="s">
        <v>221</v>
      </c>
      <c r="B43" s="68" t="s">
        <v>220</v>
      </c>
      <c r="C43" s="490">
        <f>+C44+C45+C46</f>
        <v>147800</v>
      </c>
      <c r="D43" s="490">
        <f>+D44+D45+D46</f>
        <v>151397</v>
      </c>
      <c r="E43" s="490"/>
      <c r="F43" s="488"/>
      <c r="G43" s="494">
        <f t="shared" si="0"/>
        <v>1.0243369418132611</v>
      </c>
    </row>
    <row r="44" spans="1:7" ht="12.75" customHeight="1">
      <c r="A44" s="75"/>
      <c r="B44" s="108" t="s">
        <v>376</v>
      </c>
      <c r="C44" s="491">
        <v>19000</v>
      </c>
      <c r="D44" s="491">
        <f>+'3.c. mell. Közhatalmi bevételek'!B3</f>
        <v>20123</v>
      </c>
      <c r="E44" s="488"/>
      <c r="F44" s="488"/>
      <c r="G44" s="494">
        <f t="shared" si="0"/>
        <v>1.0591052631578948</v>
      </c>
    </row>
    <row r="45" spans="1:7" ht="12.75" customHeight="1">
      <c r="A45" s="75"/>
      <c r="B45" s="108" t="s">
        <v>377</v>
      </c>
      <c r="C45" s="491">
        <v>76900</v>
      </c>
      <c r="D45" s="491">
        <f>+'3.c. mell. Közhatalmi bevételek'!B4+'3.c. mell. Közhatalmi bevételek'!B17</f>
        <v>69610</v>
      </c>
      <c r="E45" s="488"/>
      <c r="F45" s="488"/>
      <c r="G45" s="494">
        <f t="shared" si="0"/>
        <v>0.90520156046814049</v>
      </c>
    </row>
    <row r="46" spans="1:7" ht="12.75" customHeight="1">
      <c r="A46" s="75"/>
      <c r="B46" s="108" t="s">
        <v>378</v>
      </c>
      <c r="C46" s="491">
        <v>51900</v>
      </c>
      <c r="D46" s="491">
        <f>+'3.c. mell. Közhatalmi bevételek'!B5+'3.c. mell. Közhatalmi bevételek'!B18</f>
        <v>61664</v>
      </c>
      <c r="E46" s="488"/>
      <c r="F46" s="488"/>
      <c r="G46" s="494">
        <f t="shared" si="0"/>
        <v>1.188131021194605</v>
      </c>
    </row>
    <row r="47" spans="1:7" s="93" customFormat="1" ht="12.75" customHeight="1">
      <c r="A47" s="850" t="s">
        <v>223</v>
      </c>
      <c r="B47" s="68" t="s">
        <v>222</v>
      </c>
      <c r="C47" s="490">
        <v>115000</v>
      </c>
      <c r="D47" s="490">
        <f>+'3.c. mell. Közhatalmi bevételek'!B6+'3.c. mell. Közhatalmi bevételek'!B19</f>
        <v>119482</v>
      </c>
      <c r="E47" s="490"/>
      <c r="F47" s="490"/>
      <c r="G47" s="858">
        <f t="shared" si="0"/>
        <v>1.0389739130434783</v>
      </c>
    </row>
    <row r="48" spans="1:7" ht="12.75" customHeight="1">
      <c r="A48" s="75" t="s">
        <v>225</v>
      </c>
      <c r="B48" s="67" t="s">
        <v>224</v>
      </c>
      <c r="C48" s="488"/>
      <c r="D48" s="488"/>
      <c r="E48" s="488"/>
      <c r="F48" s="488"/>
      <c r="G48" s="494"/>
    </row>
    <row r="49" spans="1:7" ht="12.75" customHeight="1">
      <c r="A49" s="75" t="s">
        <v>227</v>
      </c>
      <c r="B49" s="67" t="s">
        <v>226</v>
      </c>
      <c r="C49" s="488"/>
      <c r="D49" s="488"/>
      <c r="E49" s="488"/>
      <c r="F49" s="488"/>
      <c r="G49" s="494"/>
    </row>
    <row r="50" spans="1:7" ht="12.75" customHeight="1">
      <c r="A50" s="75" t="s">
        <v>229</v>
      </c>
      <c r="B50" s="67" t="s">
        <v>228</v>
      </c>
      <c r="C50" s="488">
        <v>18000</v>
      </c>
      <c r="D50" s="488">
        <f>+'3.c. mell. Közhatalmi bevételek'!B9</f>
        <v>18600</v>
      </c>
      <c r="E50" s="488"/>
      <c r="F50" s="488"/>
      <c r="G50" s="494">
        <f t="shared" si="0"/>
        <v>1.0333333333333334</v>
      </c>
    </row>
    <row r="51" spans="1:7" ht="12.75" customHeight="1">
      <c r="A51" s="75" t="s">
        <v>231</v>
      </c>
      <c r="B51" s="67" t="s">
        <v>230</v>
      </c>
      <c r="C51" s="488">
        <v>2000</v>
      </c>
      <c r="D51" s="488">
        <f>+'3.c. mell. Közhatalmi bevételek'!B13</f>
        <v>2000</v>
      </c>
      <c r="E51" s="488"/>
      <c r="F51" s="488"/>
      <c r="G51" s="494">
        <f t="shared" si="0"/>
        <v>1</v>
      </c>
    </row>
    <row r="52" spans="1:7" ht="12.75" customHeight="1">
      <c r="A52" s="86" t="s">
        <v>232</v>
      </c>
      <c r="B52" s="68" t="s">
        <v>337</v>
      </c>
      <c r="C52" s="490">
        <f>+C51+C50+C49+C48+C47</f>
        <v>135000</v>
      </c>
      <c r="D52" s="490">
        <f>+D51+D50+D49+D48+D47</f>
        <v>140082</v>
      </c>
      <c r="E52" s="490"/>
      <c r="F52" s="488"/>
      <c r="G52" s="494">
        <f t="shared" si="0"/>
        <v>1.0376444444444444</v>
      </c>
    </row>
    <row r="53" spans="1:7" ht="12.75" customHeight="1">
      <c r="A53" s="86" t="s">
        <v>234</v>
      </c>
      <c r="B53" s="68" t="s">
        <v>233</v>
      </c>
      <c r="C53" s="490">
        <v>1700</v>
      </c>
      <c r="D53" s="490">
        <f>+'3.c. mell. Közhatalmi bevételek'!B12</f>
        <v>3000</v>
      </c>
      <c r="E53" s="488"/>
      <c r="F53" s="488"/>
      <c r="G53" s="494">
        <f t="shared" si="0"/>
        <v>1.7647058823529411</v>
      </c>
    </row>
    <row r="54" spans="1:7" ht="12.75" customHeight="1">
      <c r="A54" s="86" t="s">
        <v>235</v>
      </c>
      <c r="B54" s="68" t="s">
        <v>338</v>
      </c>
      <c r="C54" s="490">
        <f>+C53+C52+C40+C41+C42+C43</f>
        <v>284500</v>
      </c>
      <c r="D54" s="490">
        <f>+D53+D52+D40+D41+D42+D43</f>
        <v>294479</v>
      </c>
      <c r="E54" s="490"/>
      <c r="F54" s="488"/>
      <c r="G54" s="494">
        <f t="shared" si="0"/>
        <v>1.0350755711775044</v>
      </c>
    </row>
    <row r="55" spans="1:7" ht="12.75" customHeight="1">
      <c r="A55" s="75" t="s">
        <v>237</v>
      </c>
      <c r="B55" s="67" t="s">
        <v>236</v>
      </c>
      <c r="C55" s="488"/>
      <c r="D55" s="488"/>
      <c r="E55" s="488"/>
      <c r="F55" s="488"/>
      <c r="G55" s="494"/>
    </row>
    <row r="56" spans="1:7" ht="12.75" customHeight="1">
      <c r="A56" s="75" t="s">
        <v>239</v>
      </c>
      <c r="B56" s="67" t="s">
        <v>238</v>
      </c>
      <c r="C56" s="488">
        <v>2495</v>
      </c>
      <c r="D56" s="488">
        <f>+'3.b mell. Működési bevételek'!B3+'3.b mell. Működési bevételek'!B4</f>
        <v>1700</v>
      </c>
      <c r="E56" s="488"/>
      <c r="F56" s="488"/>
      <c r="G56" s="494">
        <f t="shared" si="0"/>
        <v>0.68136272545090182</v>
      </c>
    </row>
    <row r="57" spans="1:7" ht="12.75" customHeight="1">
      <c r="A57" s="75" t="s">
        <v>241</v>
      </c>
      <c r="B57" s="67" t="s">
        <v>240</v>
      </c>
      <c r="C57" s="488">
        <v>2800</v>
      </c>
      <c r="D57" s="488">
        <f>+'3.b mell. Működési bevételek'!B7</f>
        <v>650</v>
      </c>
      <c r="E57" s="488"/>
      <c r="F57" s="488"/>
      <c r="G57" s="494"/>
    </row>
    <row r="58" spans="1:7" ht="12.75" customHeight="1">
      <c r="A58" s="75" t="s">
        <v>243</v>
      </c>
      <c r="B58" s="67" t="s">
        <v>242</v>
      </c>
      <c r="C58" s="488">
        <f>15000+150+960+30+408+795</f>
        <v>17343</v>
      </c>
      <c r="D58" s="488">
        <f>+'3.b mell. Működési bevételek'!B5+'3.b mell. Működési bevételek'!B9</f>
        <v>16555</v>
      </c>
      <c r="E58" s="488"/>
      <c r="F58" s="488"/>
      <c r="G58" s="494">
        <f t="shared" si="0"/>
        <v>0.95456380095715854</v>
      </c>
    </row>
    <row r="59" spans="1:7" ht="12.75" customHeight="1">
      <c r="A59" s="75" t="s">
        <v>245</v>
      </c>
      <c r="B59" s="67" t="s">
        <v>244</v>
      </c>
      <c r="C59" s="488"/>
      <c r="D59" s="488"/>
      <c r="E59" s="488"/>
      <c r="F59" s="488"/>
      <c r="G59" s="494"/>
    </row>
    <row r="60" spans="1:7" ht="12.75" customHeight="1">
      <c r="A60" s="75" t="s">
        <v>247</v>
      </c>
      <c r="B60" s="67" t="s">
        <v>246</v>
      </c>
      <c r="C60" s="488">
        <v>5631</v>
      </c>
      <c r="D60" s="488">
        <f>+'3.b mell. Működési bevételek'!B10</f>
        <v>4726</v>
      </c>
      <c r="E60" s="488"/>
      <c r="F60" s="488"/>
      <c r="G60" s="494">
        <f t="shared" si="0"/>
        <v>0.83928254306517491</v>
      </c>
    </row>
    <row r="61" spans="1:7" ht="12.75" customHeight="1">
      <c r="A61" s="75" t="s">
        <v>249</v>
      </c>
      <c r="B61" s="67" t="s">
        <v>248</v>
      </c>
      <c r="C61" s="488">
        <f>4090+756</f>
        <v>4846</v>
      </c>
      <c r="D61" s="488">
        <f>+'3.b mell. Működési bevételek'!B6</f>
        <v>4266</v>
      </c>
      <c r="E61" s="488"/>
      <c r="F61" s="488"/>
      <c r="G61" s="494">
        <f t="shared" si="0"/>
        <v>0.88031366075113493</v>
      </c>
    </row>
    <row r="62" spans="1:7" ht="12.75" customHeight="1">
      <c r="A62" s="75" t="s">
        <v>251</v>
      </c>
      <c r="B62" s="67" t="s">
        <v>250</v>
      </c>
      <c r="C62" s="488">
        <v>0</v>
      </c>
      <c r="D62" s="488">
        <f>+'3.b mell. Működési bevételek'!B8</f>
        <v>8725</v>
      </c>
      <c r="E62" s="488"/>
      <c r="F62" s="488"/>
      <c r="G62" s="494"/>
    </row>
    <row r="63" spans="1:7" ht="12.75" customHeight="1">
      <c r="A63" s="75" t="s">
        <v>253</v>
      </c>
      <c r="B63" s="67" t="s">
        <v>252</v>
      </c>
      <c r="C63" s="488"/>
      <c r="D63" s="488"/>
      <c r="E63" s="488"/>
      <c r="F63" s="488"/>
      <c r="G63" s="494"/>
    </row>
    <row r="64" spans="1:7" ht="12.75" customHeight="1">
      <c r="A64" s="75" t="s">
        <v>710</v>
      </c>
      <c r="B64" s="67" t="s">
        <v>254</v>
      </c>
      <c r="C64" s="488"/>
      <c r="D64" s="488"/>
      <c r="E64" s="488"/>
      <c r="F64" s="488"/>
      <c r="G64" s="494"/>
    </row>
    <row r="65" spans="1:7" ht="12.75" customHeight="1">
      <c r="A65" s="86" t="s">
        <v>255</v>
      </c>
      <c r="B65" s="68" t="s">
        <v>280</v>
      </c>
      <c r="C65" s="490">
        <f>SUM(C55:C64)</f>
        <v>33115</v>
      </c>
      <c r="D65" s="490">
        <f>SUM(D55:D64)</f>
        <v>36622</v>
      </c>
      <c r="E65" s="490"/>
      <c r="F65" s="488"/>
      <c r="G65" s="494">
        <f t="shared" si="0"/>
        <v>1.1059036690321606</v>
      </c>
    </row>
    <row r="66" spans="1:7" ht="12.75" customHeight="1">
      <c r="A66" s="86" t="s">
        <v>256</v>
      </c>
      <c r="B66" s="68" t="s">
        <v>279</v>
      </c>
      <c r="C66" s="490">
        <v>21000</v>
      </c>
      <c r="D66" s="490">
        <v>0</v>
      </c>
      <c r="E66" s="488"/>
      <c r="F66" s="488"/>
      <c r="G66" s="494"/>
    </row>
    <row r="67" spans="1:7" ht="12.75" customHeight="1">
      <c r="A67" s="75" t="s">
        <v>714</v>
      </c>
      <c r="B67" s="67" t="s">
        <v>561</v>
      </c>
      <c r="C67" s="488">
        <v>15000</v>
      </c>
      <c r="D67" s="488">
        <f>+'3.a átvett pe.'!B30</f>
        <v>2500</v>
      </c>
      <c r="E67" s="488"/>
      <c r="F67" s="488"/>
      <c r="G67" s="494">
        <f t="shared" si="0"/>
        <v>0.16666666666666666</v>
      </c>
    </row>
    <row r="68" spans="1:7" ht="12.75" customHeight="1">
      <c r="A68" s="75" t="s">
        <v>713</v>
      </c>
      <c r="B68" s="67" t="s">
        <v>257</v>
      </c>
      <c r="C68" s="488">
        <v>42</v>
      </c>
      <c r="D68" s="488">
        <f>+'3.a átvett pe.'!B29</f>
        <v>43</v>
      </c>
      <c r="E68" s="488"/>
      <c r="F68" s="488"/>
      <c r="G68" s="494"/>
    </row>
    <row r="69" spans="1:7" ht="12.75" customHeight="1">
      <c r="A69" s="86" t="s">
        <v>259</v>
      </c>
      <c r="B69" s="68" t="s">
        <v>278</v>
      </c>
      <c r="C69" s="490">
        <f>+C68+C67</f>
        <v>15042</v>
      </c>
      <c r="D69" s="490">
        <f>+D68+D67</f>
        <v>2543</v>
      </c>
      <c r="E69" s="490"/>
      <c r="F69" s="490">
        <f t="shared" ref="F69" si="2">+F68+F67</f>
        <v>0</v>
      </c>
      <c r="G69" s="494">
        <f t="shared" si="0"/>
        <v>0.16905996543012897</v>
      </c>
    </row>
    <row r="70" spans="1:7" ht="12.75" customHeight="1">
      <c r="A70" s="75" t="s">
        <v>715</v>
      </c>
      <c r="B70" s="67" t="s">
        <v>260</v>
      </c>
      <c r="C70" s="488"/>
      <c r="D70" s="488"/>
      <c r="E70" s="488"/>
      <c r="F70" s="488"/>
      <c r="G70" s="494"/>
    </row>
    <row r="71" spans="1:7" ht="12.75" customHeight="1">
      <c r="A71" s="86" t="s">
        <v>262</v>
      </c>
      <c r="B71" s="68" t="s">
        <v>284</v>
      </c>
      <c r="C71" s="490">
        <f>+C70</f>
        <v>0</v>
      </c>
      <c r="D71" s="490">
        <f>+D70</f>
        <v>0</v>
      </c>
      <c r="E71" s="490"/>
      <c r="F71" s="488"/>
      <c r="G71" s="494"/>
    </row>
    <row r="72" spans="1:7" ht="12.75" customHeight="1">
      <c r="A72" s="86" t="s">
        <v>263</v>
      </c>
      <c r="B72" s="68" t="s">
        <v>276</v>
      </c>
      <c r="C72" s="490">
        <f>+C71+C69+C66+C65+C54+C37+C23</f>
        <v>980294</v>
      </c>
      <c r="D72" s="490">
        <f>+D71+D69+D66+D65+D54+D37+D23</f>
        <v>958512</v>
      </c>
      <c r="E72" s="490"/>
      <c r="F72" s="488"/>
      <c r="G72" s="494">
        <f t="shared" ref="G72:G79" si="3">+D72/C72</f>
        <v>0.97778013534715091</v>
      </c>
    </row>
    <row r="73" spans="1:7" ht="12.75" customHeight="1">
      <c r="A73" s="558" t="s">
        <v>630</v>
      </c>
      <c r="B73" s="67" t="s">
        <v>631</v>
      </c>
      <c r="C73" s="488"/>
      <c r="D73" s="488"/>
      <c r="E73" s="488"/>
      <c r="F73" s="488"/>
      <c r="G73" s="494"/>
    </row>
    <row r="74" spans="1:7" s="93" customFormat="1" ht="12.75" customHeight="1">
      <c r="A74" s="71" t="s">
        <v>633</v>
      </c>
      <c r="B74" s="68" t="s">
        <v>632</v>
      </c>
      <c r="C74" s="490">
        <f t="shared" ref="C74" si="4">+C73</f>
        <v>0</v>
      </c>
      <c r="D74" s="490">
        <f t="shared" ref="D74:F74" si="5">+D73</f>
        <v>0</v>
      </c>
      <c r="E74" s="490">
        <f t="shared" si="5"/>
        <v>0</v>
      </c>
      <c r="F74" s="490">
        <f t="shared" si="5"/>
        <v>0</v>
      </c>
      <c r="G74" s="490"/>
    </row>
    <row r="75" spans="1:7">
      <c r="A75" s="84" t="s">
        <v>273</v>
      </c>
      <c r="B75" s="67" t="s">
        <v>272</v>
      </c>
      <c r="C75" s="492">
        <f>+C76+C77</f>
        <v>364092</v>
      </c>
      <c r="D75" s="492">
        <f>+D76+D77</f>
        <v>1028185</v>
      </c>
      <c r="E75" s="488"/>
      <c r="F75" s="488"/>
      <c r="G75" s="494">
        <f t="shared" si="3"/>
        <v>2.8239703151950608</v>
      </c>
    </row>
    <row r="76" spans="1:7" s="110" customFormat="1">
      <c r="A76" s="179"/>
      <c r="B76" s="153" t="s">
        <v>405</v>
      </c>
      <c r="C76" s="491">
        <f>4084+2452+1000+750</f>
        <v>8286</v>
      </c>
      <c r="D76" s="491">
        <v>5835</v>
      </c>
      <c r="E76" s="491"/>
      <c r="F76" s="491"/>
      <c r="G76" s="494">
        <f t="shared" si="3"/>
        <v>0.70419985517740769</v>
      </c>
    </row>
    <row r="77" spans="1:7" s="110" customFormat="1">
      <c r="A77" s="179"/>
      <c r="B77" s="153" t="s">
        <v>406</v>
      </c>
      <c r="C77" s="491">
        <f>260486+40360+18000+9800+27160</f>
        <v>355806</v>
      </c>
      <c r="D77" s="491">
        <f>998743+23607</f>
        <v>1022350</v>
      </c>
      <c r="E77" s="491"/>
      <c r="F77" s="491"/>
      <c r="G77" s="494">
        <f t="shared" si="3"/>
        <v>2.8733354693287914</v>
      </c>
    </row>
    <row r="78" spans="1:7">
      <c r="A78" s="85" t="s">
        <v>274</v>
      </c>
      <c r="B78" s="85" t="s">
        <v>339</v>
      </c>
      <c r="C78" s="490">
        <f>+C75</f>
        <v>364092</v>
      </c>
      <c r="D78" s="490">
        <f>+D75</f>
        <v>1028185</v>
      </c>
      <c r="E78" s="490"/>
      <c r="F78" s="488"/>
      <c r="G78" s="494">
        <f t="shared" si="3"/>
        <v>2.8239703151950608</v>
      </c>
    </row>
    <row r="79" spans="1:7">
      <c r="A79" s="85" t="s">
        <v>275</v>
      </c>
      <c r="B79" s="71" t="s">
        <v>340</v>
      </c>
      <c r="C79" s="490">
        <f>+C78+C74</f>
        <v>364092</v>
      </c>
      <c r="D79" s="490">
        <f>+D78+D74</f>
        <v>1028185</v>
      </c>
      <c r="E79" s="490"/>
      <c r="F79" s="488"/>
      <c r="G79" s="494">
        <f t="shared" si="3"/>
        <v>2.8239703151950608</v>
      </c>
    </row>
  </sheetData>
  <mergeCells count="7">
    <mergeCell ref="A1:F1"/>
    <mergeCell ref="C3:C4"/>
    <mergeCell ref="G3:G4"/>
    <mergeCell ref="A3:A4"/>
    <mergeCell ref="B3:B4"/>
    <mergeCell ref="D3:F3"/>
    <mergeCell ref="D2:F2"/>
  </mergeCells>
  <pageMargins left="0.70866141732283472" right="0.70866141732283472" top="0.74803149606299213" bottom="0.74803149606299213" header="0.31496062992125984" footer="0.31496062992125984"/>
  <pageSetup paperSize="9" scale="74" orientation="portrait" cellComments="asDisplayed" errors="blank" r:id="rId1"/>
  <headerFooter>
    <oddHeader>&amp;C&amp;"Times New Roman,Félkövér"&amp;12Martonvásár Város Önkormányzatának bevételei 2017.&amp;"Times New Roman,Normál"
&amp;"Times New Roman,Dőlt"(intézmények nélkül)&amp;R&amp;"Times New Roman,Félkövér"&amp;12
3. melléklet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view="pageLayout" topLeftCell="A16" workbookViewId="0">
      <selection activeCell="E4" sqref="E4"/>
    </sheetView>
  </sheetViews>
  <sheetFormatPr defaultRowHeight="15"/>
  <cols>
    <col min="1" max="1" width="43.42578125" style="594" customWidth="1"/>
    <col min="2" max="2" width="15.42578125" style="594" customWidth="1"/>
    <col min="3" max="3" width="13" style="594" customWidth="1"/>
    <col min="4" max="4" width="14.42578125" style="594" customWidth="1"/>
    <col min="5" max="5" width="10.5703125" style="594" customWidth="1"/>
    <col min="6" max="16384" width="9.140625" style="594"/>
  </cols>
  <sheetData>
    <row r="1" spans="1:5" ht="15.75" thickBot="1">
      <c r="D1" s="1165" t="s">
        <v>398</v>
      </c>
      <c r="E1" s="1165"/>
    </row>
    <row r="2" spans="1:5">
      <c r="A2" s="1166" t="s">
        <v>580</v>
      </c>
      <c r="B2" s="1167"/>
      <c r="C2" s="1168"/>
      <c r="D2" s="1168"/>
      <c r="E2" s="1169"/>
    </row>
    <row r="3" spans="1:5" ht="15.75" thickBot="1">
      <c r="A3" s="1404"/>
      <c r="B3" s="1405"/>
      <c r="C3" s="1406"/>
      <c r="D3" s="1406"/>
      <c r="E3" s="1407"/>
    </row>
    <row r="4" spans="1:5" s="640" customFormat="1" ht="27.75" customHeight="1">
      <c r="A4" s="1408" t="s">
        <v>283</v>
      </c>
      <c r="B4" s="1414" t="s">
        <v>282</v>
      </c>
      <c r="C4" s="1402" t="s">
        <v>305</v>
      </c>
      <c r="D4" s="1402" t="s">
        <v>342</v>
      </c>
      <c r="E4" s="1415" t="s">
        <v>562</v>
      </c>
    </row>
    <row r="5" spans="1:5">
      <c r="A5" s="595" t="s">
        <v>730</v>
      </c>
      <c r="B5" s="596">
        <v>1080</v>
      </c>
      <c r="C5" s="864"/>
      <c r="D5" s="864"/>
      <c r="E5" s="865"/>
    </row>
    <row r="6" spans="1:5">
      <c r="A6" s="595" t="s">
        <v>731</v>
      </c>
      <c r="B6" s="596">
        <v>9000</v>
      </c>
      <c r="C6" s="864"/>
      <c r="D6" s="864"/>
      <c r="E6" s="865"/>
    </row>
    <row r="7" spans="1:5">
      <c r="A7" s="595" t="s">
        <v>732</v>
      </c>
      <c r="B7" s="596">
        <v>6926</v>
      </c>
      <c r="C7" s="864"/>
      <c r="D7" s="864"/>
      <c r="E7" s="865"/>
    </row>
    <row r="8" spans="1:5">
      <c r="A8" s="595" t="s">
        <v>733</v>
      </c>
      <c r="B8" s="596">
        <v>13516</v>
      </c>
      <c r="C8" s="868"/>
      <c r="D8" s="868"/>
      <c r="E8" s="865"/>
    </row>
    <row r="9" spans="1:5">
      <c r="A9" s="873" t="s">
        <v>734</v>
      </c>
      <c r="B9" s="874">
        <v>250</v>
      </c>
      <c r="C9" s="868"/>
      <c r="D9" s="868"/>
      <c r="E9" s="865"/>
    </row>
    <row r="10" spans="1:5">
      <c r="A10" s="1412" t="s">
        <v>783</v>
      </c>
      <c r="B10" s="864">
        <v>600</v>
      </c>
      <c r="C10" s="868"/>
      <c r="D10" s="868"/>
      <c r="E10" s="865"/>
    </row>
    <row r="11" spans="1:5">
      <c r="A11" s="1413"/>
      <c r="B11" s="898"/>
      <c r="C11" s="868"/>
      <c r="D11" s="868"/>
      <c r="E11" s="869"/>
    </row>
    <row r="12" spans="1:5">
      <c r="A12" s="866"/>
      <c r="B12" s="867"/>
      <c r="C12" s="868"/>
      <c r="D12" s="868"/>
      <c r="E12" s="869"/>
    </row>
    <row r="13" spans="1:5" ht="15.75" thickBot="1">
      <c r="A13" s="870" t="s">
        <v>180</v>
      </c>
      <c r="B13" s="871">
        <f>SUM(B5:B12)</f>
        <v>31372</v>
      </c>
      <c r="C13" s="871">
        <f>SUM(C5:C12)</f>
        <v>0</v>
      </c>
      <c r="D13" s="871">
        <f>SUM(D5:D12)</f>
        <v>0</v>
      </c>
      <c r="E13" s="872"/>
    </row>
    <row r="14" spans="1:5">
      <c r="A14" s="601"/>
      <c r="B14" s="601"/>
      <c r="C14" s="602"/>
      <c r="D14" s="602"/>
      <c r="E14" s="603"/>
    </row>
    <row r="15" spans="1:5" ht="15.75" thickBot="1">
      <c r="A15" s="604"/>
      <c r="B15" s="604"/>
      <c r="C15" s="604"/>
      <c r="D15" s="605"/>
      <c r="E15" s="604"/>
    </row>
    <row r="16" spans="1:5">
      <c r="A16" s="1166" t="s">
        <v>581</v>
      </c>
      <c r="B16" s="1167"/>
      <c r="C16" s="1168"/>
      <c r="D16" s="1168"/>
      <c r="E16" s="1170"/>
    </row>
    <row r="17" spans="1:5" ht="15.75" thickBot="1">
      <c r="A17" s="1404"/>
      <c r="B17" s="1405"/>
      <c r="C17" s="1406"/>
      <c r="D17" s="1406"/>
      <c r="E17" s="1407"/>
    </row>
    <row r="18" spans="1:5" ht="26.25">
      <c r="A18" s="1400" t="s">
        <v>283</v>
      </c>
      <c r="B18" s="1401" t="s">
        <v>282</v>
      </c>
      <c r="C18" s="1402" t="s">
        <v>305</v>
      </c>
      <c r="D18" s="1402" t="s">
        <v>342</v>
      </c>
      <c r="E18" s="1403" t="s">
        <v>562</v>
      </c>
    </row>
    <row r="19" spans="1:5">
      <c r="A19" s="595"/>
      <c r="B19" s="596"/>
      <c r="C19" s="597"/>
      <c r="D19" s="597"/>
      <c r="E19" s="598"/>
    </row>
    <row r="20" spans="1:5" s="640" customFormat="1" ht="15.75" customHeight="1">
      <c r="A20" s="595"/>
      <c r="B20" s="596"/>
      <c r="C20" s="597"/>
      <c r="D20" s="597"/>
      <c r="E20" s="598"/>
    </row>
    <row r="21" spans="1:5">
      <c r="A21" s="595"/>
      <c r="B21" s="596"/>
      <c r="C21" s="597"/>
      <c r="D21" s="597"/>
      <c r="E21" s="598"/>
    </row>
    <row r="22" spans="1:5">
      <c r="A22" s="595"/>
      <c r="B22" s="596"/>
      <c r="C22" s="597"/>
      <c r="D22" s="597"/>
      <c r="E22" s="598"/>
    </row>
    <row r="23" spans="1:5" ht="15.75" thickBot="1">
      <c r="A23" s="599" t="s">
        <v>180</v>
      </c>
      <c r="B23" s="600">
        <f>SUM(B19:B22)</f>
        <v>0</v>
      </c>
      <c r="C23" s="600">
        <f>SUM(C19:C22)</f>
        <v>0</v>
      </c>
      <c r="D23" s="600">
        <f>SUM(D19:D22)</f>
        <v>0</v>
      </c>
      <c r="E23" s="606"/>
    </row>
    <row r="24" spans="1:5">
      <c r="A24" s="607"/>
      <c r="B24" s="607"/>
      <c r="C24" s="608"/>
      <c r="D24" s="608"/>
      <c r="E24" s="603"/>
    </row>
    <row r="25" spans="1:5" ht="15.75" thickBot="1">
      <c r="A25" s="604"/>
      <c r="B25" s="604"/>
      <c r="C25" s="604"/>
      <c r="D25" s="605"/>
      <c r="E25" s="604"/>
    </row>
    <row r="26" spans="1:5">
      <c r="A26" s="1171" t="s">
        <v>582</v>
      </c>
      <c r="B26" s="1172"/>
      <c r="C26" s="1172"/>
      <c r="D26" s="1172"/>
      <c r="E26" s="1173"/>
    </row>
    <row r="27" spans="1:5" ht="15.75" thickBot="1">
      <c r="A27" s="1409"/>
      <c r="B27" s="1410"/>
      <c r="C27" s="1410"/>
      <c r="D27" s="1410"/>
      <c r="E27" s="1411"/>
    </row>
    <row r="28" spans="1:5" ht="26.25">
      <c r="A28" s="1400" t="s">
        <v>283</v>
      </c>
      <c r="B28" s="1401" t="s">
        <v>282</v>
      </c>
      <c r="C28" s="1402" t="s">
        <v>305</v>
      </c>
      <c r="D28" s="1402" t="s">
        <v>342</v>
      </c>
      <c r="E28" s="1403" t="s">
        <v>562</v>
      </c>
    </row>
    <row r="29" spans="1:5">
      <c r="A29" s="595" t="s">
        <v>563</v>
      </c>
      <c r="B29" s="610">
        <v>43</v>
      </c>
      <c r="C29" s="611"/>
      <c r="D29" s="611"/>
      <c r="E29" s="612"/>
    </row>
    <row r="30" spans="1:5" s="640" customFormat="1" ht="20.25" customHeight="1">
      <c r="A30" s="885" t="s">
        <v>785</v>
      </c>
      <c r="B30" s="867">
        <v>2500</v>
      </c>
      <c r="C30" s="611"/>
      <c r="D30" s="611"/>
      <c r="E30" s="612"/>
    </row>
    <row r="31" spans="1:5" ht="15.75" thickBot="1">
      <c r="A31" s="599" t="s">
        <v>180</v>
      </c>
      <c r="B31" s="613">
        <f>SUM(B29:B30)</f>
        <v>2543</v>
      </c>
      <c r="C31" s="613">
        <f>SUM(C29:C30)</f>
        <v>0</v>
      </c>
      <c r="D31" s="613">
        <f>SUM(D29:D30)</f>
        <v>0</v>
      </c>
      <c r="E31" s="614"/>
    </row>
    <row r="32" spans="1:5" ht="15.75" thickBot="1">
      <c r="A32" s="604"/>
      <c r="B32" s="604"/>
      <c r="C32" s="604"/>
      <c r="D32" s="604"/>
      <c r="E32" s="604"/>
    </row>
    <row r="33" spans="1:5">
      <c r="A33" s="1171" t="s">
        <v>583</v>
      </c>
      <c r="B33" s="1172"/>
      <c r="C33" s="1172"/>
      <c r="D33" s="1172"/>
      <c r="E33" s="1173"/>
    </row>
    <row r="34" spans="1:5" ht="15.75" thickBot="1">
      <c r="A34" s="1409"/>
      <c r="B34" s="1410"/>
      <c r="C34" s="1410"/>
      <c r="D34" s="1410"/>
      <c r="E34" s="1411"/>
    </row>
    <row r="35" spans="1:5" ht="26.25">
      <c r="A35" s="1398" t="s">
        <v>283</v>
      </c>
      <c r="B35" s="641" t="s">
        <v>282</v>
      </c>
      <c r="C35" s="642" t="s">
        <v>305</v>
      </c>
      <c r="D35" s="642" t="s">
        <v>342</v>
      </c>
      <c r="E35" s="1399" t="s">
        <v>562</v>
      </c>
    </row>
    <row r="36" spans="1:5">
      <c r="A36" s="609"/>
      <c r="B36" s="610"/>
      <c r="C36" s="611"/>
      <c r="D36" s="611"/>
      <c r="E36" s="612"/>
    </row>
    <row r="37" spans="1:5" s="640" customFormat="1" ht="16.5" customHeight="1">
      <c r="A37" s="595"/>
      <c r="B37" s="610"/>
      <c r="C37" s="611"/>
      <c r="D37" s="611"/>
      <c r="E37" s="612"/>
    </row>
    <row r="38" spans="1:5">
      <c r="A38" s="595"/>
      <c r="B38" s="610"/>
      <c r="C38" s="611"/>
      <c r="D38" s="611"/>
      <c r="E38" s="612"/>
    </row>
    <row r="39" spans="1:5">
      <c r="A39" s="595"/>
      <c r="B39" s="610"/>
      <c r="C39" s="611"/>
      <c r="D39" s="611"/>
      <c r="E39" s="612"/>
    </row>
    <row r="40" spans="1:5" ht="15.75" thickBot="1">
      <c r="A40" s="599" t="s">
        <v>180</v>
      </c>
      <c r="B40" s="613">
        <f>SUM(B36:B39)</f>
        <v>0</v>
      </c>
      <c r="C40" s="613">
        <f t="shared" ref="C40:D40" si="0">SUM(C36:C39)</f>
        <v>0</v>
      </c>
      <c r="D40" s="613">
        <f t="shared" si="0"/>
        <v>0</v>
      </c>
      <c r="E40" s="614"/>
    </row>
    <row r="41" spans="1:5">
      <c r="A41" s="604"/>
      <c r="B41" s="604"/>
      <c r="C41" s="604"/>
      <c r="D41" s="604"/>
      <c r="E41" s="604"/>
    </row>
    <row r="42" spans="1:5">
      <c r="A42" s="604"/>
      <c r="B42" s="604"/>
      <c r="C42" s="604"/>
      <c r="D42" s="604"/>
      <c r="E42" s="604"/>
    </row>
  </sheetData>
  <mergeCells count="5">
    <mergeCell ref="D1:E1"/>
    <mergeCell ref="A2:E2"/>
    <mergeCell ref="A16:E16"/>
    <mergeCell ref="A26:E26"/>
    <mergeCell ref="A33:E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>
    <oddHeader>&amp;C&amp;"Times New Roman,Félkövér"&amp;12Martonvásár Város Önkormányzat 
átvett pénzeszközeinek, támogatásainak részletezése    &amp;"Times New Roman,Normál"
&amp;R&amp;"Times New Roman,Normál"&amp;12
&amp;"Times New Roman,Félkövér" 3/a. melléklet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Layout" workbookViewId="0">
      <selection activeCell="A31" sqref="A31"/>
    </sheetView>
  </sheetViews>
  <sheetFormatPr defaultRowHeight="12.75"/>
  <cols>
    <col min="1" max="1" width="39.85546875" style="615" customWidth="1"/>
    <col min="2" max="2" width="13.140625" style="615" customWidth="1"/>
    <col min="3" max="3" width="14.7109375" style="615" customWidth="1"/>
    <col min="4" max="4" width="13.140625" style="615" customWidth="1"/>
    <col min="5" max="16384" width="9.140625" style="615"/>
  </cols>
  <sheetData>
    <row r="1" spans="1:5" ht="13.5" customHeight="1" thickBot="1">
      <c r="A1" s="692"/>
      <c r="B1" s="692"/>
      <c r="C1" s="1174" t="s">
        <v>398</v>
      </c>
      <c r="D1" s="1174"/>
      <c r="E1" s="1174"/>
    </row>
    <row r="2" spans="1:5" s="644" customFormat="1" ht="25.5">
      <c r="A2" s="645" t="s">
        <v>283</v>
      </c>
      <c r="B2" s="641" t="s">
        <v>282</v>
      </c>
      <c r="C2" s="642" t="s">
        <v>305</v>
      </c>
      <c r="D2" s="642" t="s">
        <v>342</v>
      </c>
      <c r="E2" s="643" t="s">
        <v>562</v>
      </c>
    </row>
    <row r="3" spans="1:5">
      <c r="A3" s="616" t="s">
        <v>584</v>
      </c>
      <c r="B3" s="617">
        <v>1500</v>
      </c>
      <c r="C3" s="618"/>
      <c r="D3" s="618"/>
      <c r="E3" s="619"/>
    </row>
    <row r="4" spans="1:5">
      <c r="A4" s="616" t="s">
        <v>649</v>
      </c>
      <c r="B4" s="617">
        <v>200</v>
      </c>
      <c r="C4" s="618"/>
      <c r="D4" s="618"/>
      <c r="E4" s="619"/>
    </row>
    <row r="5" spans="1:5">
      <c r="A5" s="616" t="s">
        <v>585</v>
      </c>
      <c r="B5" s="617">
        <v>15150</v>
      </c>
      <c r="C5" s="618"/>
      <c r="D5" s="618"/>
      <c r="E5" s="619"/>
    </row>
    <row r="6" spans="1:5">
      <c r="A6" s="616" t="s">
        <v>642</v>
      </c>
      <c r="B6" s="617">
        <v>4266</v>
      </c>
      <c r="C6" s="618"/>
      <c r="D6" s="618"/>
      <c r="E6" s="619"/>
    </row>
    <row r="7" spans="1:5" ht="15" customHeight="1">
      <c r="A7" s="616" t="s">
        <v>564</v>
      </c>
      <c r="B7" s="617">
        <v>650</v>
      </c>
      <c r="C7" s="618"/>
      <c r="D7" s="618"/>
      <c r="E7" s="619"/>
    </row>
    <row r="8" spans="1:5">
      <c r="A8" s="616" t="s">
        <v>565</v>
      </c>
      <c r="B8" s="617">
        <v>8725</v>
      </c>
      <c r="C8" s="618"/>
      <c r="D8" s="618"/>
      <c r="E8" s="619"/>
    </row>
    <row r="9" spans="1:5">
      <c r="A9" s="616" t="s">
        <v>638</v>
      </c>
      <c r="B9" s="617">
        <v>1405</v>
      </c>
      <c r="C9" s="618"/>
      <c r="D9" s="618"/>
      <c r="E9" s="619"/>
    </row>
    <row r="10" spans="1:5">
      <c r="A10" s="616" t="s">
        <v>589</v>
      </c>
      <c r="B10" s="617">
        <v>4726</v>
      </c>
      <c r="C10" s="618"/>
      <c r="D10" s="618"/>
      <c r="E10" s="619"/>
    </row>
    <row r="11" spans="1:5">
      <c r="A11" s="616" t="s">
        <v>656</v>
      </c>
      <c r="B11" s="617">
        <v>600</v>
      </c>
      <c r="C11" s="618"/>
      <c r="D11" s="618"/>
      <c r="E11" s="619"/>
    </row>
    <row r="12" spans="1:5">
      <c r="A12" s="616" t="s">
        <v>784</v>
      </c>
      <c r="B12" s="617">
        <v>80</v>
      </c>
      <c r="C12" s="618"/>
      <c r="D12" s="618"/>
      <c r="E12" s="619"/>
    </row>
    <row r="13" spans="1:5">
      <c r="A13" s="616" t="s">
        <v>586</v>
      </c>
      <c r="B13" s="769">
        <v>150</v>
      </c>
      <c r="C13" s="618"/>
      <c r="D13" s="618"/>
      <c r="E13" s="619"/>
    </row>
    <row r="14" spans="1:5">
      <c r="A14" s="616" t="s">
        <v>587</v>
      </c>
      <c r="B14" s="769">
        <v>1500</v>
      </c>
      <c r="C14" s="620"/>
      <c r="D14" s="618"/>
      <c r="E14" s="619"/>
    </row>
    <row r="15" spans="1:5">
      <c r="A15" s="616" t="s">
        <v>588</v>
      </c>
      <c r="B15" s="769">
        <v>100</v>
      </c>
      <c r="C15" s="620"/>
      <c r="D15" s="618"/>
      <c r="E15" s="619"/>
    </row>
    <row r="16" spans="1:5">
      <c r="A16" s="616" t="s">
        <v>655</v>
      </c>
      <c r="B16" s="769">
        <v>900</v>
      </c>
      <c r="C16" s="620"/>
      <c r="D16" s="618"/>
      <c r="E16" s="619"/>
    </row>
    <row r="17" spans="1:5">
      <c r="A17" s="616" t="s">
        <v>589</v>
      </c>
      <c r="B17" s="769">
        <v>473</v>
      </c>
      <c r="C17" s="620"/>
      <c r="D17" s="618"/>
      <c r="E17" s="619"/>
    </row>
    <row r="18" spans="1:5">
      <c r="A18" s="616" t="s">
        <v>639</v>
      </c>
      <c r="B18" s="769">
        <v>473</v>
      </c>
      <c r="C18" s="620"/>
      <c r="D18" s="618"/>
      <c r="E18" s="619"/>
    </row>
    <row r="19" spans="1:5">
      <c r="A19" s="616"/>
      <c r="B19" s="621"/>
      <c r="C19" s="620"/>
      <c r="D19" s="620"/>
      <c r="E19" s="619"/>
    </row>
    <row r="20" spans="1:5" ht="13.5" thickBot="1">
      <c r="A20" s="622" t="s">
        <v>566</v>
      </c>
      <c r="B20" s="623">
        <f>SUM(B3:B19)</f>
        <v>40898</v>
      </c>
      <c r="C20" s="624">
        <f>SUM(C3:C18)</f>
        <v>0</v>
      </c>
      <c r="D20" s="624">
        <f>SUM(D3:D18)</f>
        <v>0</v>
      </c>
      <c r="E20" s="625"/>
    </row>
    <row r="22" spans="1:5" ht="13.5" thickBot="1"/>
    <row r="23" spans="1:5">
      <c r="A23" s="1416"/>
      <c r="B23" s="1417"/>
      <c r="C23" s="1418"/>
      <c r="D23" s="1419"/>
      <c r="E23" s="1420"/>
    </row>
    <row r="24" spans="1:5">
      <c r="A24" s="626"/>
      <c r="B24" s="627"/>
      <c r="C24" s="628"/>
      <c r="D24" s="629"/>
      <c r="E24" s="630"/>
    </row>
    <row r="25" spans="1:5" ht="13.5" thickBot="1">
      <c r="A25" s="622" t="s">
        <v>567</v>
      </c>
      <c r="B25" s="631">
        <f>SUM(B23:B24)</f>
        <v>0</v>
      </c>
      <c r="C25" s="632"/>
      <c r="D25" s="624">
        <f>SUM(D23:D24)</f>
        <v>0</v>
      </c>
      <c r="E25" s="633"/>
    </row>
    <row r="31" spans="1:5">
      <c r="A31" s="615" t="s">
        <v>568</v>
      </c>
    </row>
  </sheetData>
  <mergeCells count="1">
    <mergeCell ref="C1:E1"/>
  </mergeCells>
  <printOptions horizontalCentered="1"/>
  <pageMargins left="0.78740157480314965" right="0.78740157480314965" top="0.98425196850393704" bottom="0.98425196850393704" header="0.51181102362204722" footer="0.51181102362204722"/>
  <pageSetup scale="97" orientation="portrait" r:id="rId1"/>
  <headerFooter alignWithMargins="0">
    <oddHeader>&amp;C&amp;"Times New Roman,Félkövér"&amp;12Martonvásár Város Önkormányzat 
működési bevételeinek részletezése    &amp;"-,Normál"&amp;11
&amp;R&amp;"Times New Roman,Félkövér"&amp;12
3/b. melléklet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view="pageLayout" workbookViewId="0">
      <selection activeCell="A20" sqref="A20"/>
    </sheetView>
  </sheetViews>
  <sheetFormatPr defaultRowHeight="12.75"/>
  <cols>
    <col min="1" max="1" width="39.28515625" style="615" customWidth="1"/>
    <col min="2" max="2" width="15.140625" style="615" customWidth="1"/>
    <col min="3" max="3" width="16.7109375" style="615" customWidth="1"/>
    <col min="4" max="4" width="15.7109375" style="615" customWidth="1"/>
    <col min="5" max="5" width="8.5703125" style="615" customWidth="1"/>
    <col min="6" max="16384" width="9.140625" style="615"/>
  </cols>
  <sheetData>
    <row r="1" spans="1:5" ht="15.75" customHeight="1" thickBot="1">
      <c r="D1" s="1421" t="s">
        <v>398</v>
      </c>
      <c r="E1" s="1421"/>
    </row>
    <row r="2" spans="1:5" s="644" customFormat="1" ht="25.5">
      <c r="A2" s="1422" t="s">
        <v>283</v>
      </c>
      <c r="B2" s="641" t="s">
        <v>282</v>
      </c>
      <c r="C2" s="642" t="s">
        <v>305</v>
      </c>
      <c r="D2" s="642" t="s">
        <v>342</v>
      </c>
      <c r="E2" s="643" t="s">
        <v>562</v>
      </c>
    </row>
    <row r="3" spans="1:5">
      <c r="A3" s="1423" t="s">
        <v>569</v>
      </c>
      <c r="B3" s="617">
        <v>20123</v>
      </c>
      <c r="C3" s="620"/>
      <c r="D3" s="620"/>
      <c r="E3" s="634"/>
    </row>
    <row r="4" spans="1:5">
      <c r="A4" s="1423" t="s">
        <v>570</v>
      </c>
      <c r="B4" s="617">
        <v>63610</v>
      </c>
      <c r="C4" s="620"/>
      <c r="D4" s="620"/>
      <c r="E4" s="634"/>
    </row>
    <row r="5" spans="1:5">
      <c r="A5" s="1423" t="s">
        <v>571</v>
      </c>
      <c r="B5" s="617">
        <v>55000</v>
      </c>
      <c r="C5" s="620"/>
      <c r="D5" s="620"/>
      <c r="E5" s="634"/>
    </row>
    <row r="6" spans="1:5">
      <c r="A6" s="1423" t="s">
        <v>572</v>
      </c>
      <c r="B6" s="617">
        <v>115000</v>
      </c>
      <c r="C6" s="620"/>
      <c r="D6" s="620"/>
      <c r="E6" s="634"/>
    </row>
    <row r="7" spans="1:5">
      <c r="A7" s="1424" t="s">
        <v>573</v>
      </c>
      <c r="B7" s="635">
        <f>SUM(B3:B6)</f>
        <v>253733</v>
      </c>
      <c r="C7" s="636"/>
      <c r="D7" s="636"/>
      <c r="E7" s="634"/>
    </row>
    <row r="8" spans="1:5">
      <c r="A8" s="1423"/>
      <c r="B8" s="617"/>
      <c r="C8" s="620"/>
      <c r="D8" s="620"/>
      <c r="E8" s="634"/>
    </row>
    <row r="9" spans="1:5">
      <c r="A9" s="1423" t="s">
        <v>574</v>
      </c>
      <c r="B9" s="617">
        <v>18600</v>
      </c>
      <c r="C9" s="620"/>
      <c r="D9" s="620"/>
      <c r="E9" s="634"/>
    </row>
    <row r="10" spans="1:5">
      <c r="A10" s="1424" t="s">
        <v>575</v>
      </c>
      <c r="B10" s="635">
        <f>+B9</f>
        <v>18600</v>
      </c>
      <c r="C10" s="636"/>
      <c r="D10" s="636"/>
      <c r="E10" s="634"/>
    </row>
    <row r="11" spans="1:5">
      <c r="A11" s="1423"/>
      <c r="B11" s="617"/>
      <c r="C11" s="620"/>
      <c r="D11" s="620"/>
      <c r="E11" s="634"/>
    </row>
    <row r="12" spans="1:5">
      <c r="A12" s="1423" t="s">
        <v>590</v>
      </c>
      <c r="B12" s="617">
        <v>3000</v>
      </c>
      <c r="C12" s="620"/>
      <c r="D12" s="620"/>
      <c r="E12" s="634"/>
    </row>
    <row r="13" spans="1:5" ht="13.5" customHeight="1">
      <c r="A13" s="1423" t="s">
        <v>576</v>
      </c>
      <c r="B13" s="617">
        <v>2000</v>
      </c>
      <c r="C13" s="620"/>
      <c r="D13" s="620"/>
      <c r="E13" s="634"/>
    </row>
    <row r="14" spans="1:5" ht="13.5" customHeight="1">
      <c r="A14" s="1423" t="s">
        <v>577</v>
      </c>
      <c r="B14" s="617"/>
      <c r="C14" s="620"/>
      <c r="D14" s="620"/>
      <c r="E14" s="634"/>
    </row>
    <row r="15" spans="1:5">
      <c r="A15" s="1424" t="s">
        <v>578</v>
      </c>
      <c r="B15" s="635">
        <f>SUM(B12:B14)</f>
        <v>5000</v>
      </c>
      <c r="C15" s="636"/>
      <c r="D15" s="636"/>
      <c r="E15" s="634"/>
    </row>
    <row r="16" spans="1:5">
      <c r="A16" s="1423"/>
      <c r="B16" s="621"/>
      <c r="C16" s="620"/>
      <c r="D16" s="620"/>
      <c r="E16" s="634"/>
    </row>
    <row r="17" spans="1:5">
      <c r="A17" s="1423" t="s">
        <v>796</v>
      </c>
      <c r="B17" s="617">
        <v>6000</v>
      </c>
      <c r="C17" s="620"/>
      <c r="D17" s="620"/>
      <c r="E17" s="634"/>
    </row>
    <row r="18" spans="1:5">
      <c r="A18" s="1423" t="s">
        <v>797</v>
      </c>
      <c r="B18" s="617">
        <v>6664</v>
      </c>
      <c r="C18" s="620"/>
      <c r="D18" s="620"/>
      <c r="E18" s="634"/>
    </row>
    <row r="19" spans="1:5">
      <c r="A19" s="1423" t="s">
        <v>804</v>
      </c>
      <c r="B19" s="617">
        <v>4482</v>
      </c>
      <c r="C19" s="620"/>
      <c r="D19" s="620"/>
      <c r="E19" s="634"/>
    </row>
    <row r="20" spans="1:5">
      <c r="A20" s="1424" t="s">
        <v>795</v>
      </c>
      <c r="B20" s="635">
        <f>SUM(B17:B19)</f>
        <v>17146</v>
      </c>
      <c r="C20" s="620"/>
      <c r="D20" s="620"/>
      <c r="E20" s="634"/>
    </row>
    <row r="21" spans="1:5">
      <c r="A21" s="1423"/>
      <c r="B21" s="617"/>
      <c r="C21" s="620"/>
      <c r="D21" s="620"/>
      <c r="E21" s="634"/>
    </row>
    <row r="22" spans="1:5" ht="13.5" thickBot="1">
      <c r="A22" s="1425" t="s">
        <v>579</v>
      </c>
      <c r="B22" s="623">
        <f>+B15+B10+B7+B20</f>
        <v>294479</v>
      </c>
      <c r="C22" s="624"/>
      <c r="D22" s="624"/>
      <c r="E22" s="637"/>
    </row>
    <row r="23" spans="1:5">
      <c r="D23" s="638"/>
      <c r="E23" s="638"/>
    </row>
    <row r="24" spans="1:5">
      <c r="D24" s="638"/>
      <c r="E24" s="638"/>
    </row>
    <row r="25" spans="1:5">
      <c r="D25" s="638"/>
      <c r="E25" s="638"/>
    </row>
  </sheetData>
  <mergeCells count="1">
    <mergeCell ref="D1:E1"/>
  </mergeCells>
  <printOptions horizontalCentered="1"/>
  <pageMargins left="0.78740157480314965" right="0.78740157480314965" top="0.98425196850393704" bottom="0.98425196850393704" header="0.51181102362204722" footer="0.51181102362204722"/>
  <pageSetup scale="92" orientation="portrait" r:id="rId1"/>
  <headerFooter alignWithMargins="0">
    <oddHeader xml:space="preserve">&amp;C&amp;"Times New Roman,Félkövér"&amp;12Martonvásár Város Önkormányzat 
közhatalmi bevételeinek részletezése    
&amp;R&amp;"Times New Roman,Félkövér"&amp;12
3/c . melléklet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Layout" zoomScale="70" zoomScaleNormal="90" zoomScalePageLayoutView="70" workbookViewId="0">
      <selection activeCell="A70" sqref="A70"/>
    </sheetView>
  </sheetViews>
  <sheetFormatPr defaultColWidth="9.140625" defaultRowHeight="12.75"/>
  <cols>
    <col min="1" max="1" width="36.7109375" style="502" customWidth="1"/>
    <col min="2" max="3" width="12.7109375" style="504" customWidth="1"/>
    <col min="4" max="5" width="14.28515625" style="502" customWidth="1"/>
    <col min="6" max="7" width="14.28515625" style="503" customWidth="1"/>
    <col min="8" max="8" width="8.7109375" style="503" bestFit="1" customWidth="1"/>
    <col min="9" max="16384" width="9.140625" style="502"/>
  </cols>
  <sheetData>
    <row r="1" spans="1:8" ht="53.25" customHeight="1">
      <c r="A1" s="1177" t="s">
        <v>591</v>
      </c>
      <c r="B1" s="1179" t="s">
        <v>674</v>
      </c>
      <c r="C1" s="1180"/>
      <c r="D1" s="1179" t="s">
        <v>675</v>
      </c>
      <c r="E1" s="1179"/>
      <c r="F1" s="1175" t="s">
        <v>652</v>
      </c>
      <c r="G1" s="1175" t="s">
        <v>752</v>
      </c>
      <c r="H1" s="1175" t="s">
        <v>616</v>
      </c>
    </row>
    <row r="2" spans="1:8" s="503" customFormat="1" ht="39.75" customHeight="1">
      <c r="A2" s="1178"/>
      <c r="B2" s="509" t="s">
        <v>750</v>
      </c>
      <c r="C2" s="509" t="s">
        <v>751</v>
      </c>
      <c r="D2" s="509" t="s">
        <v>750</v>
      </c>
      <c r="E2" s="509" t="s">
        <v>751</v>
      </c>
      <c r="F2" s="1176"/>
      <c r="G2" s="1176"/>
      <c r="H2" s="1176"/>
    </row>
    <row r="3" spans="1:8" ht="16.5" customHeight="1">
      <c r="A3" s="510" t="s">
        <v>592</v>
      </c>
      <c r="B3" s="511">
        <v>100256200</v>
      </c>
      <c r="C3" s="511">
        <v>100668400</v>
      </c>
      <c r="D3" s="512">
        <v>0</v>
      </c>
      <c r="E3" s="512">
        <v>0</v>
      </c>
      <c r="F3" s="778">
        <f>+B3+D3</f>
        <v>100256200</v>
      </c>
      <c r="G3" s="778">
        <f>+C3+E3</f>
        <v>100668400</v>
      </c>
      <c r="H3" s="890">
        <f>+G3/F3</f>
        <v>1.0041114664230242</v>
      </c>
    </row>
    <row r="4" spans="1:8" ht="16.5" customHeight="1">
      <c r="A4" s="513" t="s">
        <v>593</v>
      </c>
      <c r="B4" s="514">
        <v>26278582</v>
      </c>
      <c r="C4" s="514">
        <v>26539042</v>
      </c>
      <c r="D4" s="515">
        <v>0</v>
      </c>
      <c r="E4" s="515">
        <v>0</v>
      </c>
      <c r="F4" s="778">
        <f t="shared" ref="F4:G44" si="0">+B4+D4</f>
        <v>26278582</v>
      </c>
      <c r="G4" s="778">
        <f t="shared" si="0"/>
        <v>26539042</v>
      </c>
      <c r="H4" s="890">
        <f t="shared" ref="H4:H14" si="1">+G4/F4</f>
        <v>1.0099114937023619</v>
      </c>
    </row>
    <row r="5" spans="1:8" s="557" customFormat="1" ht="16.5" customHeight="1">
      <c r="A5" s="554" t="s">
        <v>624</v>
      </c>
      <c r="B5" s="555">
        <v>7858520</v>
      </c>
      <c r="C5" s="555">
        <v>7862980</v>
      </c>
      <c r="D5" s="556">
        <v>0</v>
      </c>
      <c r="E5" s="556">
        <v>0</v>
      </c>
      <c r="F5" s="778">
        <f t="shared" si="0"/>
        <v>7858520</v>
      </c>
      <c r="G5" s="778">
        <f t="shared" si="0"/>
        <v>7862980</v>
      </c>
      <c r="H5" s="890">
        <f t="shared" si="1"/>
        <v>1.0005675368898979</v>
      </c>
    </row>
    <row r="6" spans="1:8" s="557" customFormat="1" ht="16.5" customHeight="1">
      <c r="A6" s="554" t="s">
        <v>626</v>
      </c>
      <c r="B6" s="555">
        <v>10624000</v>
      </c>
      <c r="C6" s="555">
        <v>10880000</v>
      </c>
      <c r="D6" s="556">
        <v>0</v>
      </c>
      <c r="E6" s="556">
        <v>0</v>
      </c>
      <c r="F6" s="778">
        <f t="shared" si="0"/>
        <v>10624000</v>
      </c>
      <c r="G6" s="778">
        <f t="shared" si="0"/>
        <v>10880000</v>
      </c>
      <c r="H6" s="890">
        <f t="shared" si="1"/>
        <v>1.0240963855421688</v>
      </c>
    </row>
    <row r="7" spans="1:8" s="557" customFormat="1" ht="16.5" customHeight="1">
      <c r="A7" s="554" t="s">
        <v>627</v>
      </c>
      <c r="B7" s="555">
        <v>1539942</v>
      </c>
      <c r="C7" s="555">
        <v>1539942</v>
      </c>
      <c r="D7" s="556">
        <v>0</v>
      </c>
      <c r="E7" s="556">
        <v>0</v>
      </c>
      <c r="F7" s="778">
        <f t="shared" si="0"/>
        <v>1539942</v>
      </c>
      <c r="G7" s="778">
        <f t="shared" si="0"/>
        <v>1539942</v>
      </c>
      <c r="H7" s="890">
        <f t="shared" si="1"/>
        <v>1</v>
      </c>
    </row>
    <row r="8" spans="1:8" s="557" customFormat="1" ht="16.5" customHeight="1">
      <c r="A8" s="554" t="s">
        <v>625</v>
      </c>
      <c r="B8" s="555">
        <v>6256120</v>
      </c>
      <c r="C8" s="555">
        <v>6256120</v>
      </c>
      <c r="D8" s="556">
        <v>0</v>
      </c>
      <c r="E8" s="556">
        <v>0</v>
      </c>
      <c r="F8" s="778">
        <f t="shared" si="0"/>
        <v>6256120</v>
      </c>
      <c r="G8" s="778">
        <f t="shared" si="0"/>
        <v>6256120</v>
      </c>
      <c r="H8" s="890">
        <f t="shared" si="1"/>
        <v>1</v>
      </c>
    </row>
    <row r="9" spans="1:8" ht="26.25" customHeight="1">
      <c r="A9" s="859" t="s">
        <v>594</v>
      </c>
      <c r="B9" s="860">
        <v>-21439942</v>
      </c>
      <c r="C9" s="860">
        <v>-15473872</v>
      </c>
      <c r="D9" s="861">
        <v>0</v>
      </c>
      <c r="E9" s="861">
        <v>0</v>
      </c>
      <c r="F9" s="862">
        <f t="shared" si="0"/>
        <v>-21439942</v>
      </c>
      <c r="G9" s="862">
        <f t="shared" si="0"/>
        <v>-15473872</v>
      </c>
      <c r="H9" s="863">
        <f t="shared" si="1"/>
        <v>0.72173105692170247</v>
      </c>
    </row>
    <row r="10" spans="1:8" ht="16.5" customHeight="1">
      <c r="A10" s="516" t="s">
        <v>595</v>
      </c>
      <c r="B10" s="517">
        <v>15214500</v>
      </c>
      <c r="C10" s="517">
        <v>15387300</v>
      </c>
      <c r="D10" s="518">
        <v>0</v>
      </c>
      <c r="E10" s="518">
        <v>0</v>
      </c>
      <c r="F10" s="778">
        <f t="shared" si="0"/>
        <v>15214500</v>
      </c>
      <c r="G10" s="778">
        <f t="shared" si="0"/>
        <v>15387300</v>
      </c>
      <c r="H10" s="890">
        <f t="shared" si="1"/>
        <v>1.0113575865128661</v>
      </c>
    </row>
    <row r="11" spans="1:8" s="503" customFormat="1" ht="16.5" customHeight="1">
      <c r="A11" s="519" t="s">
        <v>610</v>
      </c>
      <c r="B11" s="520">
        <v>10850</v>
      </c>
      <c r="C11" s="520">
        <v>2000</v>
      </c>
      <c r="D11" s="521">
        <v>0</v>
      </c>
      <c r="E11" s="521">
        <v>0</v>
      </c>
      <c r="F11" s="778">
        <f t="shared" si="0"/>
        <v>10850</v>
      </c>
      <c r="G11" s="778">
        <f t="shared" si="0"/>
        <v>2000</v>
      </c>
      <c r="H11" s="890">
        <f t="shared" si="1"/>
        <v>0.18433179723502305</v>
      </c>
    </row>
    <row r="12" spans="1:8" s="503" customFormat="1" ht="16.5" customHeight="1" thickBot="1">
      <c r="A12" s="795" t="s">
        <v>612</v>
      </c>
      <c r="B12" s="796">
        <v>897600</v>
      </c>
      <c r="C12" s="796">
        <v>910350</v>
      </c>
      <c r="D12" s="797">
        <v>0</v>
      </c>
      <c r="E12" s="797">
        <v>0</v>
      </c>
      <c r="F12" s="779">
        <f t="shared" si="0"/>
        <v>897600</v>
      </c>
      <c r="G12" s="779">
        <f t="shared" si="0"/>
        <v>910350</v>
      </c>
      <c r="H12" s="793">
        <f t="shared" si="1"/>
        <v>1.0142045454545454</v>
      </c>
    </row>
    <row r="13" spans="1:8" s="503" customFormat="1" ht="13.5" thickBot="1">
      <c r="A13" s="780" t="s">
        <v>597</v>
      </c>
      <c r="B13" s="538">
        <f t="shared" ref="B13:G13" si="2">+B3+B4+B9+B10+B11+B12</f>
        <v>121217790</v>
      </c>
      <c r="C13" s="538">
        <f t="shared" si="2"/>
        <v>128033220</v>
      </c>
      <c r="D13" s="539">
        <f t="shared" si="2"/>
        <v>0</v>
      </c>
      <c r="E13" s="539">
        <f t="shared" si="2"/>
        <v>0</v>
      </c>
      <c r="F13" s="798">
        <f t="shared" si="2"/>
        <v>121217790</v>
      </c>
      <c r="G13" s="798">
        <f t="shared" si="2"/>
        <v>128033220</v>
      </c>
      <c r="H13" s="794">
        <f t="shared" si="1"/>
        <v>1.0562246680128387</v>
      </c>
    </row>
    <row r="14" spans="1:8" ht="16.5" customHeight="1">
      <c r="A14" s="525" t="s">
        <v>676</v>
      </c>
      <c r="B14" s="511">
        <v>64332800</v>
      </c>
      <c r="C14" s="511">
        <v>59598667</v>
      </c>
      <c r="D14" s="512">
        <v>69215200</v>
      </c>
      <c r="E14" s="512">
        <v>69730440</v>
      </c>
      <c r="F14" s="778">
        <f t="shared" si="0"/>
        <v>133548000</v>
      </c>
      <c r="G14" s="778">
        <f t="shared" si="0"/>
        <v>129329107</v>
      </c>
      <c r="H14" s="890">
        <f t="shared" si="1"/>
        <v>0.96840916374636832</v>
      </c>
    </row>
    <row r="15" spans="1:8" ht="16.5" customHeight="1">
      <c r="A15" s="526" t="s">
        <v>654</v>
      </c>
      <c r="B15" s="517">
        <v>29438000</v>
      </c>
      <c r="C15" s="517">
        <v>29799333</v>
      </c>
      <c r="D15" s="518">
        <v>35038400</v>
      </c>
      <c r="E15" s="518">
        <v>33822244</v>
      </c>
      <c r="F15" s="778">
        <f t="shared" si="0"/>
        <v>64476400</v>
      </c>
      <c r="G15" s="778">
        <f t="shared" si="0"/>
        <v>63621577</v>
      </c>
      <c r="H15" s="890">
        <f>+G15/F15</f>
        <v>0.98674207927241597</v>
      </c>
    </row>
    <row r="16" spans="1:8" s="503" customFormat="1" ht="16.5" customHeight="1">
      <c r="A16" s="851" t="s">
        <v>598</v>
      </c>
      <c r="B16" s="523">
        <f>SUM(B14:B15)</f>
        <v>93770800</v>
      </c>
      <c r="C16" s="523">
        <f>SUM(C14:C15)</f>
        <v>89398000</v>
      </c>
      <c r="D16" s="523">
        <f t="shared" ref="D16:E16" si="3">SUM(D14:D15)</f>
        <v>104253600</v>
      </c>
      <c r="E16" s="523">
        <f t="shared" si="3"/>
        <v>103552684</v>
      </c>
      <c r="F16" s="778">
        <f t="shared" si="0"/>
        <v>198024400</v>
      </c>
      <c r="G16" s="778">
        <f t="shared" si="0"/>
        <v>192950684</v>
      </c>
      <c r="H16" s="890">
        <f t="shared" ref="H16:H44" si="4">+G16/F16</f>
        <v>0.97437832913519751</v>
      </c>
    </row>
    <row r="17" spans="1:8" s="503" customFormat="1" ht="16.5" customHeight="1">
      <c r="A17" s="851" t="s">
        <v>599</v>
      </c>
      <c r="B17" s="523">
        <v>717500</v>
      </c>
      <c r="C17" s="523">
        <v>764000</v>
      </c>
      <c r="D17" s="524">
        <v>854000</v>
      </c>
      <c r="E17" s="524">
        <v>867140</v>
      </c>
      <c r="F17" s="778">
        <f t="shared" si="0"/>
        <v>1571500</v>
      </c>
      <c r="G17" s="778">
        <f t="shared" si="0"/>
        <v>1631140</v>
      </c>
      <c r="H17" s="890">
        <f t="shared" si="4"/>
        <v>1.0379510022271714</v>
      </c>
    </row>
    <row r="18" spans="1:8" s="503" customFormat="1" ht="33.75" customHeight="1">
      <c r="A18" s="857" t="s">
        <v>618</v>
      </c>
      <c r="B18" s="523">
        <v>1856000</v>
      </c>
      <c r="C18" s="523">
        <v>2094500</v>
      </c>
      <c r="D18" s="524">
        <v>1920000</v>
      </c>
      <c r="E18" s="524">
        <v>1256700</v>
      </c>
      <c r="F18" s="778">
        <f t="shared" si="0"/>
        <v>3776000</v>
      </c>
      <c r="G18" s="778">
        <f t="shared" si="0"/>
        <v>3351200</v>
      </c>
      <c r="H18" s="890">
        <f t="shared" si="4"/>
        <v>0.88749999999999996</v>
      </c>
    </row>
    <row r="19" spans="1:8" ht="16.5" customHeight="1">
      <c r="A19" s="525" t="s">
        <v>653</v>
      </c>
      <c r="B19" s="511">
        <v>16800000</v>
      </c>
      <c r="C19" s="511">
        <v>16800000</v>
      </c>
      <c r="D19" s="512">
        <v>18000000</v>
      </c>
      <c r="E19" s="512">
        <v>18000000</v>
      </c>
      <c r="F19" s="778">
        <f t="shared" si="0"/>
        <v>34800000</v>
      </c>
      <c r="G19" s="778">
        <f t="shared" si="0"/>
        <v>34800000</v>
      </c>
      <c r="H19" s="890">
        <f t="shared" si="4"/>
        <v>1</v>
      </c>
    </row>
    <row r="20" spans="1:8" ht="16.5" customHeight="1">
      <c r="A20" s="526" t="s">
        <v>654</v>
      </c>
      <c r="B20" s="517">
        <v>8400000</v>
      </c>
      <c r="C20" s="517">
        <v>8400000</v>
      </c>
      <c r="D20" s="518">
        <v>9000000</v>
      </c>
      <c r="E20" s="518">
        <v>9000000</v>
      </c>
      <c r="F20" s="778">
        <f t="shared" si="0"/>
        <v>17400000</v>
      </c>
      <c r="G20" s="778">
        <f t="shared" si="0"/>
        <v>17400000</v>
      </c>
      <c r="H20" s="890">
        <f t="shared" si="4"/>
        <v>1</v>
      </c>
    </row>
    <row r="21" spans="1:8" s="503" customFormat="1" ht="29.25" customHeight="1">
      <c r="A21" s="852"/>
      <c r="B21" s="523">
        <f t="shared" ref="B21:E21" si="5">SUM(B19:B20)</f>
        <v>25200000</v>
      </c>
      <c r="C21" s="523">
        <f t="shared" si="5"/>
        <v>25200000</v>
      </c>
      <c r="D21" s="524">
        <f t="shared" si="5"/>
        <v>27000000</v>
      </c>
      <c r="E21" s="524">
        <f t="shared" si="5"/>
        <v>27000000</v>
      </c>
      <c r="F21" s="778">
        <f t="shared" si="0"/>
        <v>52200000</v>
      </c>
      <c r="G21" s="778">
        <f t="shared" si="0"/>
        <v>52200000</v>
      </c>
      <c r="H21" s="890">
        <f t="shared" si="4"/>
        <v>1</v>
      </c>
    </row>
    <row r="22" spans="1:8" ht="16.5" customHeight="1">
      <c r="A22" s="525" t="s">
        <v>653</v>
      </c>
      <c r="B22" s="511">
        <v>12960000</v>
      </c>
      <c r="C22" s="511">
        <v>12146067</v>
      </c>
      <c r="D22" s="512">
        <v>14293333</v>
      </c>
      <c r="E22" s="512">
        <v>13889000</v>
      </c>
      <c r="F22" s="778">
        <f t="shared" si="0"/>
        <v>27253333</v>
      </c>
      <c r="G22" s="778">
        <f t="shared" si="0"/>
        <v>26035067</v>
      </c>
      <c r="H22" s="890">
        <f t="shared" si="4"/>
        <v>0.9552984583573686</v>
      </c>
    </row>
    <row r="23" spans="1:8" ht="16.5" customHeight="1">
      <c r="A23" s="526" t="s">
        <v>654</v>
      </c>
      <c r="B23" s="517">
        <v>6053333</v>
      </c>
      <c r="C23" s="517">
        <v>6073033</v>
      </c>
      <c r="D23" s="518">
        <v>7280000</v>
      </c>
      <c r="E23" s="518">
        <v>6753867</v>
      </c>
      <c r="F23" s="778">
        <f t="shared" si="0"/>
        <v>13333333</v>
      </c>
      <c r="G23" s="778">
        <f t="shared" si="0"/>
        <v>12826900</v>
      </c>
      <c r="H23" s="890">
        <f t="shared" si="4"/>
        <v>0.96201752405043806</v>
      </c>
    </row>
    <row r="24" spans="1:8" s="503" customFormat="1" ht="16.5" customHeight="1">
      <c r="A24" s="851" t="s">
        <v>600</v>
      </c>
      <c r="B24" s="523">
        <f t="shared" ref="B24:E24" si="6">+B22+B23</f>
        <v>19013333</v>
      </c>
      <c r="C24" s="523">
        <f t="shared" si="6"/>
        <v>18219100</v>
      </c>
      <c r="D24" s="524">
        <f t="shared" si="6"/>
        <v>21573333</v>
      </c>
      <c r="E24" s="524">
        <f t="shared" si="6"/>
        <v>20642867</v>
      </c>
      <c r="F24" s="778">
        <f t="shared" si="0"/>
        <v>40586666</v>
      </c>
      <c r="G24" s="778">
        <f t="shared" si="0"/>
        <v>38861967</v>
      </c>
      <c r="H24" s="890">
        <f t="shared" si="4"/>
        <v>0.95750577295508821</v>
      </c>
    </row>
    <row r="25" spans="1:8" ht="16.5" customHeight="1">
      <c r="A25" s="527" t="s">
        <v>601</v>
      </c>
      <c r="B25" s="528">
        <v>28252439</v>
      </c>
      <c r="C25" s="528">
        <v>29024412</v>
      </c>
      <c r="D25" s="529">
        <v>1841641</v>
      </c>
      <c r="E25" s="529">
        <v>1445028</v>
      </c>
      <c r="F25" s="778">
        <f t="shared" si="0"/>
        <v>30094080</v>
      </c>
      <c r="G25" s="778">
        <f t="shared" si="0"/>
        <v>30469440</v>
      </c>
      <c r="H25" s="890">
        <f t="shared" si="4"/>
        <v>1.012472885032538</v>
      </c>
    </row>
    <row r="26" spans="1:8" ht="16.5" customHeight="1">
      <c r="A26" s="530" t="s">
        <v>602</v>
      </c>
      <c r="B26" s="531">
        <v>37009287</v>
      </c>
      <c r="C26" s="531">
        <v>32502849</v>
      </c>
      <c r="D26" s="532">
        <v>2044587</v>
      </c>
      <c r="E26" s="532">
        <v>1499525</v>
      </c>
      <c r="F26" s="778">
        <f t="shared" si="0"/>
        <v>39053874</v>
      </c>
      <c r="G26" s="778">
        <f t="shared" si="0"/>
        <v>34002374</v>
      </c>
      <c r="H26" s="890">
        <f t="shared" si="4"/>
        <v>0.87065303687926066</v>
      </c>
    </row>
    <row r="27" spans="1:8" s="503" customFormat="1" ht="16.5" customHeight="1" thickBot="1">
      <c r="A27" s="853" t="s">
        <v>603</v>
      </c>
      <c r="B27" s="854">
        <f t="shared" ref="B27:E27" si="7">SUM(B25:B26)</f>
        <v>65261726</v>
      </c>
      <c r="C27" s="854">
        <f t="shared" si="7"/>
        <v>61527261</v>
      </c>
      <c r="D27" s="855">
        <f t="shared" si="7"/>
        <v>3886228</v>
      </c>
      <c r="E27" s="855">
        <f t="shared" si="7"/>
        <v>2944553</v>
      </c>
      <c r="F27" s="779">
        <f t="shared" si="0"/>
        <v>69147954</v>
      </c>
      <c r="G27" s="779">
        <f t="shared" si="0"/>
        <v>64471814</v>
      </c>
      <c r="H27" s="793">
        <f t="shared" si="4"/>
        <v>0.93237486101179512</v>
      </c>
    </row>
    <row r="28" spans="1:8" ht="16.5" customHeight="1" thickBot="1">
      <c r="A28" s="780" t="s">
        <v>604</v>
      </c>
      <c r="B28" s="538">
        <f>+B27+B24+B21+B18+B17+B16</f>
        <v>205819359</v>
      </c>
      <c r="C28" s="538">
        <f>+C27+C24+C21+C18+C17+C16</f>
        <v>197202861</v>
      </c>
      <c r="D28" s="539">
        <f t="shared" ref="D28:E28" si="8">+D27+D24+D21+D18+D17+D16</f>
        <v>159487161</v>
      </c>
      <c r="E28" s="539">
        <f t="shared" si="8"/>
        <v>156263944</v>
      </c>
      <c r="F28" s="781">
        <f t="shared" si="0"/>
        <v>365306520</v>
      </c>
      <c r="G28" s="781">
        <f t="shared" si="0"/>
        <v>353466805</v>
      </c>
      <c r="H28" s="794">
        <f t="shared" si="4"/>
        <v>0.96758964225440047</v>
      </c>
    </row>
    <row r="29" spans="1:8" ht="16.5" customHeight="1">
      <c r="A29" s="535" t="s">
        <v>682</v>
      </c>
      <c r="B29" s="511"/>
      <c r="C29" s="511"/>
      <c r="D29" s="512">
        <v>15000000</v>
      </c>
      <c r="E29" s="512">
        <v>15000000</v>
      </c>
      <c r="F29" s="778">
        <f t="shared" si="0"/>
        <v>15000000</v>
      </c>
      <c r="G29" s="778">
        <f t="shared" si="0"/>
        <v>15000000</v>
      </c>
      <c r="H29" s="896">
        <f>+D29/(E29+E30)</f>
        <v>0.60240963855421692</v>
      </c>
    </row>
    <row r="30" spans="1:8" ht="16.5" customHeight="1">
      <c r="A30" s="535" t="s">
        <v>683</v>
      </c>
      <c r="B30" s="511"/>
      <c r="C30" s="511"/>
      <c r="D30" s="512">
        <v>9900000</v>
      </c>
      <c r="E30" s="512">
        <v>9900000</v>
      </c>
      <c r="F30" s="778">
        <f t="shared" si="0"/>
        <v>9900000</v>
      </c>
      <c r="G30" s="778">
        <f t="shared" si="0"/>
        <v>9900000</v>
      </c>
      <c r="H30" s="890">
        <f t="shared" si="4"/>
        <v>1</v>
      </c>
    </row>
    <row r="31" spans="1:8" ht="16.5" customHeight="1">
      <c r="A31" s="535" t="s">
        <v>684</v>
      </c>
      <c r="B31" s="856"/>
      <c r="C31" s="856"/>
      <c r="D31" s="512">
        <v>996480</v>
      </c>
      <c r="E31" s="512">
        <v>442880</v>
      </c>
      <c r="F31" s="778">
        <f t="shared" si="0"/>
        <v>996480</v>
      </c>
      <c r="G31" s="778">
        <f t="shared" si="0"/>
        <v>442880</v>
      </c>
      <c r="H31" s="890">
        <f t="shared" si="4"/>
        <v>0.44444444444444442</v>
      </c>
    </row>
    <row r="32" spans="1:8" ht="16.5" customHeight="1">
      <c r="A32" s="513" t="s">
        <v>605</v>
      </c>
      <c r="B32" s="514"/>
      <c r="C32" s="514"/>
      <c r="D32" s="515">
        <v>20358000</v>
      </c>
      <c r="E32" s="515">
        <v>13037000</v>
      </c>
      <c r="F32" s="778">
        <f t="shared" si="0"/>
        <v>20358000</v>
      </c>
      <c r="G32" s="778">
        <f t="shared" si="0"/>
        <v>13037000</v>
      </c>
      <c r="H32" s="890">
        <f t="shared" si="4"/>
        <v>0.64038707142155415</v>
      </c>
    </row>
    <row r="33" spans="1:8" ht="16.5" customHeight="1">
      <c r="A33" s="513" t="s">
        <v>607</v>
      </c>
      <c r="B33" s="514"/>
      <c r="C33" s="514"/>
      <c r="D33" s="515">
        <v>1144500</v>
      </c>
      <c r="E33" s="515">
        <v>490500</v>
      </c>
      <c r="F33" s="778">
        <f t="shared" si="0"/>
        <v>1144500</v>
      </c>
      <c r="G33" s="778">
        <f t="shared" si="0"/>
        <v>490500</v>
      </c>
      <c r="H33" s="890">
        <f t="shared" si="4"/>
        <v>0.42857142857142855</v>
      </c>
    </row>
    <row r="34" spans="1:8" ht="16.5" customHeight="1">
      <c r="A34" s="513" t="s">
        <v>606</v>
      </c>
      <c r="B34" s="514"/>
      <c r="C34" s="514"/>
      <c r="D34" s="515">
        <v>2500000</v>
      </c>
      <c r="E34" s="515">
        <v>2500000</v>
      </c>
      <c r="F34" s="778">
        <f t="shared" si="0"/>
        <v>2500000</v>
      </c>
      <c r="G34" s="778">
        <f t="shared" si="0"/>
        <v>2500000</v>
      </c>
      <c r="H34" s="890">
        <f t="shared" si="4"/>
        <v>1</v>
      </c>
    </row>
    <row r="35" spans="1:8" ht="16.5" customHeight="1">
      <c r="A35" s="513" t="s">
        <v>791</v>
      </c>
      <c r="B35" s="514"/>
      <c r="C35" s="514"/>
      <c r="D35" s="515">
        <v>1743300</v>
      </c>
      <c r="E35" s="897">
        <v>6297200</v>
      </c>
      <c r="F35" s="778">
        <f t="shared" si="0"/>
        <v>1743300</v>
      </c>
      <c r="G35" s="778">
        <f t="shared" si="0"/>
        <v>6297200</v>
      </c>
      <c r="H35" s="890">
        <f t="shared" si="4"/>
        <v>3.6122296793437734</v>
      </c>
    </row>
    <row r="36" spans="1:8" ht="16.5" customHeight="1">
      <c r="A36" s="819" t="s">
        <v>685</v>
      </c>
      <c r="B36" s="533"/>
      <c r="C36" s="533"/>
      <c r="D36" s="534">
        <v>8940000</v>
      </c>
      <c r="E36" s="534">
        <v>8940000</v>
      </c>
      <c r="F36" s="778">
        <f t="shared" si="0"/>
        <v>8940000</v>
      </c>
      <c r="G36" s="778">
        <f t="shared" si="0"/>
        <v>8940000</v>
      </c>
      <c r="H36" s="890">
        <f t="shared" si="4"/>
        <v>1</v>
      </c>
    </row>
    <row r="37" spans="1:8" s="503" customFormat="1" ht="16.5" customHeight="1">
      <c r="A37" s="536" t="s">
        <v>608</v>
      </c>
      <c r="B37" s="523">
        <v>0</v>
      </c>
      <c r="C37" s="523">
        <v>0</v>
      </c>
      <c r="D37" s="524">
        <f>SUM(D29:D36)</f>
        <v>60582280</v>
      </c>
      <c r="E37" s="524">
        <f>SUM(E29:E36)</f>
        <v>56607580</v>
      </c>
      <c r="F37" s="778">
        <f t="shared" si="0"/>
        <v>60582280</v>
      </c>
      <c r="G37" s="778">
        <f t="shared" si="0"/>
        <v>56607580</v>
      </c>
      <c r="H37" s="890">
        <f t="shared" si="4"/>
        <v>0.93439170661784265</v>
      </c>
    </row>
    <row r="38" spans="1:8" s="503" customFormat="1" ht="16.5" customHeight="1">
      <c r="A38" s="536" t="s">
        <v>681</v>
      </c>
      <c r="B38" s="523">
        <v>66120</v>
      </c>
      <c r="C38" s="523">
        <v>191520</v>
      </c>
      <c r="D38" s="524"/>
      <c r="E38" s="524"/>
      <c r="F38" s="778"/>
      <c r="G38" s="778"/>
      <c r="H38" s="890"/>
    </row>
    <row r="39" spans="1:8" s="503" customFormat="1" ht="29.25" customHeight="1">
      <c r="A39" s="522" t="s">
        <v>596</v>
      </c>
      <c r="B39" s="523">
        <v>30965683</v>
      </c>
      <c r="C39" s="523">
        <v>33226000</v>
      </c>
      <c r="D39" s="524"/>
      <c r="E39" s="524"/>
      <c r="F39" s="778">
        <f t="shared" si="0"/>
        <v>30965683</v>
      </c>
      <c r="G39" s="778">
        <f t="shared" si="0"/>
        <v>33226000</v>
      </c>
      <c r="H39" s="890">
        <f t="shared" si="4"/>
        <v>1.0729942562545771</v>
      </c>
    </row>
    <row r="40" spans="1:8" s="503" customFormat="1" ht="16.5" customHeight="1">
      <c r="A40" s="522" t="s">
        <v>609</v>
      </c>
      <c r="B40" s="523">
        <v>6423900</v>
      </c>
      <c r="C40" s="523">
        <v>6496860</v>
      </c>
      <c r="D40" s="524"/>
      <c r="E40" s="524"/>
      <c r="F40" s="778">
        <f t="shared" si="0"/>
        <v>6423900</v>
      </c>
      <c r="G40" s="778">
        <f t="shared" si="0"/>
        <v>6496860</v>
      </c>
      <c r="H40" s="890">
        <f t="shared" si="4"/>
        <v>1.0113575865128661</v>
      </c>
    </row>
    <row r="41" spans="1:8" s="503" customFormat="1" ht="16.5" customHeight="1">
      <c r="A41" s="522" t="s">
        <v>611</v>
      </c>
      <c r="B41" s="523">
        <v>5668000</v>
      </c>
      <c r="C41" s="523">
        <v>0</v>
      </c>
      <c r="D41" s="524"/>
      <c r="E41" s="524"/>
      <c r="F41" s="778">
        <f t="shared" si="0"/>
        <v>5668000</v>
      </c>
      <c r="G41" s="778">
        <f t="shared" si="0"/>
        <v>0</v>
      </c>
      <c r="H41" s="890">
        <f t="shared" si="4"/>
        <v>0</v>
      </c>
    </row>
    <row r="42" spans="1:8" s="503" customFormat="1" ht="16.5" customHeight="1">
      <c r="A42" s="536" t="s">
        <v>613</v>
      </c>
      <c r="B42" s="523"/>
      <c r="C42" s="523"/>
      <c r="D42" s="524"/>
      <c r="E42" s="524"/>
      <c r="F42" s="778">
        <f t="shared" si="0"/>
        <v>0</v>
      </c>
      <c r="G42" s="778">
        <f t="shared" si="0"/>
        <v>0</v>
      </c>
      <c r="H42" s="890"/>
    </row>
    <row r="43" spans="1:8" s="503" customFormat="1" ht="16.5" customHeight="1" thickBot="1">
      <c r="A43" s="782" t="s">
        <v>614</v>
      </c>
      <c r="B43" s="783"/>
      <c r="C43" s="783"/>
      <c r="D43" s="784"/>
      <c r="E43" s="784"/>
      <c r="F43" s="779">
        <f t="shared" si="0"/>
        <v>0</v>
      </c>
      <c r="G43" s="779">
        <f t="shared" si="0"/>
        <v>0</v>
      </c>
      <c r="H43" s="793"/>
    </row>
    <row r="44" spans="1:8" s="503" customFormat="1" ht="16.5" customHeight="1" thickBot="1">
      <c r="A44" s="537" t="s">
        <v>615</v>
      </c>
      <c r="B44" s="538">
        <f>+B41+B40+B39+B28+B13+B38</f>
        <v>370160852</v>
      </c>
      <c r="C44" s="538">
        <f>+C41+C40+C39+C28+C13+C38</f>
        <v>365150461</v>
      </c>
      <c r="D44" s="539">
        <f>+D37+D28</f>
        <v>220069441</v>
      </c>
      <c r="E44" s="539">
        <f>+E37+E28</f>
        <v>212871524</v>
      </c>
      <c r="F44" s="781">
        <f>+B44+D44</f>
        <v>590230293</v>
      </c>
      <c r="G44" s="781">
        <f t="shared" si="0"/>
        <v>578021985</v>
      </c>
      <c r="H44" s="794">
        <f t="shared" si="4"/>
        <v>0.97931602605832369</v>
      </c>
    </row>
    <row r="45" spans="1:8" hidden="1"/>
    <row r="46" spans="1:8" hidden="1"/>
    <row r="47" spans="1:8" hidden="1">
      <c r="D47" s="505"/>
      <c r="E47" s="506"/>
    </row>
    <row r="48" spans="1:8" ht="25.5" hidden="1" customHeight="1">
      <c r="D48" s="720"/>
      <c r="E48" s="507"/>
    </row>
    <row r="49" spans="1:7" hidden="1"/>
    <row r="50" spans="1:7" hidden="1"/>
    <row r="51" spans="1:7" hidden="1"/>
    <row r="52" spans="1:7" hidden="1"/>
    <row r="53" spans="1:7" hidden="1">
      <c r="D53" s="505"/>
      <c r="E53" s="506"/>
    </row>
    <row r="54" spans="1:7" ht="12.75" hidden="1" customHeight="1">
      <c r="D54" s="720"/>
      <c r="E54" s="507"/>
    </row>
    <row r="55" spans="1:7" hidden="1"/>
    <row r="56" spans="1:7" hidden="1"/>
    <row r="57" spans="1:7" hidden="1"/>
    <row r="58" spans="1:7" hidden="1"/>
    <row r="59" spans="1:7" hidden="1"/>
    <row r="60" spans="1:7" hidden="1"/>
    <row r="61" spans="1:7" hidden="1"/>
    <row r="62" spans="1:7" hidden="1">
      <c r="A62" s="502" t="s">
        <v>619</v>
      </c>
    </row>
    <row r="63" spans="1:7" ht="25.5" hidden="1">
      <c r="B63" s="504" t="s">
        <v>620</v>
      </c>
      <c r="C63" s="504" t="s">
        <v>621</v>
      </c>
      <c r="D63" s="508" t="s">
        <v>622</v>
      </c>
      <c r="E63" s="508"/>
      <c r="F63" s="503" t="s">
        <v>623</v>
      </c>
      <c r="G63" s="503" t="s">
        <v>623</v>
      </c>
    </row>
    <row r="64" spans="1:7" hidden="1">
      <c r="B64" s="504">
        <v>19</v>
      </c>
      <c r="C64" s="504">
        <v>26</v>
      </c>
      <c r="D64" s="502">
        <v>2</v>
      </c>
      <c r="F64" s="503" t="e">
        <f>+#REF!+D64</f>
        <v>#REF!</v>
      </c>
      <c r="G64" s="503">
        <f>+D64+E64</f>
        <v>2</v>
      </c>
    </row>
    <row r="65" spans="1:1" hidden="1"/>
    <row r="66" spans="1:1" hidden="1"/>
    <row r="67" spans="1:1" hidden="1"/>
    <row r="68" spans="1:1" hidden="1"/>
    <row r="70" spans="1:1">
      <c r="A70" s="503"/>
    </row>
  </sheetData>
  <mergeCells count="6">
    <mergeCell ref="H1:H2"/>
    <mergeCell ref="A1:A2"/>
    <mergeCell ref="B1:C1"/>
    <mergeCell ref="D1:E1"/>
    <mergeCell ref="F1:F2"/>
    <mergeCell ref="G1:G2"/>
  </mergeCells>
  <printOptions horizontalCentered="1"/>
  <pageMargins left="0.70866141732283472" right="0.70866141732283472" top="1.0236220472440944" bottom="0.74803149606299213" header="0.39370078740157483" footer="0.31496062992125984"/>
  <pageSetup paperSize="9" scale="57" orientation="landscape" r:id="rId1"/>
  <headerFooter>
    <oddHeader>&amp;C&amp;"Times New Roman,Félkövér"&amp;14MARTONVÁSÁR VÁROS ÖNKORMÁNYZATA &amp;"Times New Roman,Normál"
NORMATÍV TÁMOGATÁSOK KIMUTATÁSA      
&amp;R&amp;"Times New Roman,Félkövér"&amp;12
4. melléklet</oddHeader>
    <oddFooter>&amp;R&amp;P</oddFooter>
  </headerFooter>
  <colBreaks count="1" manualBreakCount="1">
    <brk id="9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30"/>
  <sheetViews>
    <sheetView view="pageLayout" topLeftCell="A7" workbookViewId="0">
      <selection activeCell="E11" sqref="E11"/>
    </sheetView>
  </sheetViews>
  <sheetFormatPr defaultRowHeight="15"/>
  <cols>
    <col min="1" max="1" width="6.28515625" style="458" customWidth="1"/>
    <col min="2" max="2" width="7.140625" style="156" customWidth="1"/>
    <col min="3" max="3" width="22" style="156" customWidth="1"/>
    <col min="4" max="4" width="9.85546875" style="681" customWidth="1"/>
    <col min="5" max="5" width="9.5703125" style="69" customWidth="1"/>
    <col min="6" max="6" width="6.85546875" style="69" customWidth="1"/>
    <col min="7" max="7" width="7.140625" style="69" customWidth="1"/>
    <col min="8" max="8" width="9.85546875" style="495" customWidth="1"/>
    <col min="9" max="9" width="8.5703125" style="69" customWidth="1"/>
    <col min="10" max="10" width="7.140625" style="69" customWidth="1"/>
    <col min="11" max="11" width="6.5703125" style="69" customWidth="1"/>
    <col min="12" max="12" width="8.42578125" style="69" customWidth="1"/>
    <col min="13" max="13" width="7.140625" style="69" customWidth="1"/>
    <col min="14" max="14" width="6.7109375" style="69" customWidth="1"/>
    <col min="15" max="17" width="7.7109375" style="69" hidden="1" customWidth="1"/>
    <col min="18" max="18" width="10.28515625" style="69" bestFit="1" customWidth="1"/>
    <col min="19" max="20" width="7.7109375" style="69" customWidth="1"/>
    <col min="21" max="21" width="10.28515625" style="69" bestFit="1" customWidth="1"/>
    <col min="22" max="26" width="7.7109375" style="69" customWidth="1"/>
    <col min="27" max="27" width="11.28515625" style="69" bestFit="1" customWidth="1"/>
    <col min="28" max="29" width="7.7109375" style="69" customWidth="1"/>
    <col min="30" max="31" width="9.140625" style="460"/>
    <col min="32" max="32" width="9.140625" style="1"/>
    <col min="33" max="16384" width="9.140625" style="20"/>
  </cols>
  <sheetData>
    <row r="1" spans="1:31" s="35" customFormat="1" ht="12.75" customHeight="1">
      <c r="A1" s="1181" t="s">
        <v>0</v>
      </c>
      <c r="B1" s="1183" t="s">
        <v>182</v>
      </c>
      <c r="C1" s="1184"/>
      <c r="D1" s="1192" t="s">
        <v>748</v>
      </c>
      <c r="E1" s="1187" t="s">
        <v>180</v>
      </c>
      <c r="F1" s="1188"/>
      <c r="G1" s="1188"/>
      <c r="H1" s="1194" t="s">
        <v>616</v>
      </c>
      <c r="I1" s="1187" t="s">
        <v>264</v>
      </c>
      <c r="J1" s="1188"/>
      <c r="K1" s="1189"/>
      <c r="L1" s="1187" t="s">
        <v>553</v>
      </c>
      <c r="M1" s="1188"/>
      <c r="N1" s="1189"/>
      <c r="O1" s="1187" t="s">
        <v>554</v>
      </c>
      <c r="P1" s="1188"/>
      <c r="Q1" s="1189"/>
      <c r="R1" s="1190" t="s">
        <v>555</v>
      </c>
      <c r="S1" s="1188"/>
      <c r="T1" s="1191"/>
      <c r="U1" s="1187" t="s">
        <v>265</v>
      </c>
      <c r="V1" s="1188"/>
      <c r="W1" s="1189"/>
      <c r="X1" s="1187" t="s">
        <v>556</v>
      </c>
      <c r="Y1" s="1188"/>
      <c r="Z1" s="1189"/>
      <c r="AA1" s="1190" t="s">
        <v>266</v>
      </c>
      <c r="AB1" s="1188"/>
      <c r="AC1" s="1189"/>
      <c r="AD1" s="449"/>
      <c r="AE1" s="449"/>
    </row>
    <row r="2" spans="1:31" s="19" customFormat="1" ht="26.25" thickBot="1">
      <c r="A2" s="1182"/>
      <c r="B2" s="1185"/>
      <c r="C2" s="1186"/>
      <c r="D2" s="1193"/>
      <c r="E2" s="496" t="s">
        <v>177</v>
      </c>
      <c r="F2" s="461" t="s">
        <v>178</v>
      </c>
      <c r="G2" s="461" t="s">
        <v>179</v>
      </c>
      <c r="H2" s="1195"/>
      <c r="I2" s="496" t="s">
        <v>177</v>
      </c>
      <c r="J2" s="461" t="s">
        <v>178</v>
      </c>
      <c r="K2" s="462" t="s">
        <v>179</v>
      </c>
      <c r="L2" s="496" t="s">
        <v>177</v>
      </c>
      <c r="M2" s="461" t="s">
        <v>178</v>
      </c>
      <c r="N2" s="462" t="s">
        <v>179</v>
      </c>
      <c r="O2" s="496" t="s">
        <v>177</v>
      </c>
      <c r="P2" s="461" t="s">
        <v>178</v>
      </c>
      <c r="Q2" s="462" t="s">
        <v>179</v>
      </c>
      <c r="R2" s="463" t="s">
        <v>177</v>
      </c>
      <c r="S2" s="461" t="s">
        <v>178</v>
      </c>
      <c r="T2" s="654" t="s">
        <v>179</v>
      </c>
      <c r="U2" s="496" t="s">
        <v>177</v>
      </c>
      <c r="V2" s="461" t="s">
        <v>178</v>
      </c>
      <c r="W2" s="462" t="s">
        <v>179</v>
      </c>
      <c r="X2" s="496" t="s">
        <v>177</v>
      </c>
      <c r="Y2" s="461" t="s">
        <v>178</v>
      </c>
      <c r="Z2" s="462" t="s">
        <v>179</v>
      </c>
      <c r="AA2" s="463" t="s">
        <v>177</v>
      </c>
      <c r="AB2" s="461" t="s">
        <v>178</v>
      </c>
      <c r="AC2" s="462" t="s">
        <v>179</v>
      </c>
      <c r="AD2" s="459"/>
      <c r="AE2" s="459"/>
    </row>
    <row r="3" spans="1:31" s="48" customFormat="1" ht="12.75">
      <c r="A3" s="646" t="s">
        <v>27</v>
      </c>
      <c r="B3" s="1207" t="s">
        <v>174</v>
      </c>
      <c r="C3" s="1208"/>
      <c r="D3" s="682">
        <v>20534</v>
      </c>
      <c r="E3" s="655">
        <f>+I3+L3+O3+R3+U3+X3+AA3</f>
        <v>17782</v>
      </c>
      <c r="F3" s="656">
        <f>+J3+M3+P3+S3+V3+Y3+AB3</f>
        <v>0</v>
      </c>
      <c r="G3" s="656"/>
      <c r="H3" s="690">
        <f>+E3/D3</f>
        <v>0.8659783773254115</v>
      </c>
      <c r="I3" s="655">
        <f>+'5.a. mell. Jogalkotás'!E5</f>
        <v>0</v>
      </c>
      <c r="J3" s="656">
        <f>+'5.a. mell. Jogalkotás'!F5</f>
        <v>0</v>
      </c>
      <c r="K3" s="657">
        <f>+'5.a. mell. Jogalkotás'!G5</f>
        <v>0</v>
      </c>
      <c r="L3" s="655">
        <f>+'5.b. mell. VF saját forrásból'!D5</f>
        <v>0</v>
      </c>
      <c r="M3" s="655">
        <f>+'5.b. mell. VF saját forrásból'!E5</f>
        <v>0</v>
      </c>
      <c r="N3" s="655">
        <f>+'5.b. mell. VF saját forrásból'!F5</f>
        <v>0</v>
      </c>
      <c r="O3" s="655">
        <f>+'5.c. mell. VF Eu forrásból'!D5</f>
        <v>0</v>
      </c>
      <c r="P3" s="656">
        <f>+'5.c. mell. VF Eu forrásból'!E5</f>
        <v>0</v>
      </c>
      <c r="Q3" s="657">
        <f>+'5.c. mell. VF Eu forrásból'!F5</f>
        <v>0</v>
      </c>
      <c r="R3" s="658">
        <f>+'5.d. mell. Védőnő, EÜ'!E5</f>
        <v>10017</v>
      </c>
      <c r="S3" s="656">
        <f>+'5.d. mell. Védőnő, EÜ'!F5</f>
        <v>0</v>
      </c>
      <c r="T3" s="659">
        <f>+'5.d. mell. Védőnő, EÜ'!G5</f>
        <v>0</v>
      </c>
      <c r="U3" s="655"/>
      <c r="V3" s="656"/>
      <c r="W3" s="657"/>
      <c r="X3" s="655"/>
      <c r="Y3" s="656"/>
      <c r="Z3" s="657"/>
      <c r="AA3" s="658">
        <f>+'5.g. mell. Egyéb tev.'!E6</f>
        <v>7765</v>
      </c>
      <c r="AB3" s="656"/>
      <c r="AC3" s="657"/>
      <c r="AD3" s="312"/>
      <c r="AE3" s="312"/>
    </row>
    <row r="4" spans="1:31" s="48" customFormat="1" ht="12.75" customHeight="1">
      <c r="A4" s="647" t="s">
        <v>33</v>
      </c>
      <c r="B4" s="1209" t="s">
        <v>173</v>
      </c>
      <c r="C4" s="1210"/>
      <c r="D4" s="683">
        <v>18636</v>
      </c>
      <c r="E4" s="655">
        <f t="shared" ref="E4:E5" si="0">+I4+L4+O4+R4+U4+X4+AA4</f>
        <v>21893</v>
      </c>
      <c r="F4" s="660"/>
      <c r="G4" s="660"/>
      <c r="H4" s="690">
        <f t="shared" ref="H4:H29" si="1">+E4/D4</f>
        <v>1.1747692637905129</v>
      </c>
      <c r="I4" s="661">
        <f>+'5.a. mell. Jogalkotás'!E6</f>
        <v>17540</v>
      </c>
      <c r="J4" s="660">
        <f>+'5.a. mell. Jogalkotás'!F6</f>
        <v>0</v>
      </c>
      <c r="K4" s="662">
        <f>+'5.a. mell. Jogalkotás'!G6</f>
        <v>0</v>
      </c>
      <c r="L4" s="661">
        <f>+'5.b. mell. VF saját forrásból'!D6</f>
        <v>3500</v>
      </c>
      <c r="M4" s="661">
        <f>+'5.b. mell. VF saját forrásból'!E6</f>
        <v>0</v>
      </c>
      <c r="N4" s="661">
        <f>+'5.b. mell. VF saját forrásból'!F6</f>
        <v>0</v>
      </c>
      <c r="O4" s="661">
        <f>+'5.c. mell. VF Eu forrásból'!D6</f>
        <v>0</v>
      </c>
      <c r="P4" s="660">
        <f>+'5.c. mell. VF Eu forrásból'!E6</f>
        <v>0</v>
      </c>
      <c r="Q4" s="662">
        <f>+'5.c. mell. VF Eu forrásból'!F6</f>
        <v>0</v>
      </c>
      <c r="R4" s="663">
        <f>+'5.d. mell. Védőnő, EÜ'!E6</f>
        <v>853</v>
      </c>
      <c r="S4" s="660">
        <f>+'5.d. mell. Védőnő, EÜ'!F6</f>
        <v>0</v>
      </c>
      <c r="T4" s="664">
        <f>+'5.d. mell. Védőnő, EÜ'!G6</f>
        <v>0</v>
      </c>
      <c r="U4" s="661"/>
      <c r="V4" s="660"/>
      <c r="W4" s="662"/>
      <c r="X4" s="661"/>
      <c r="Y4" s="660"/>
      <c r="Z4" s="662"/>
      <c r="AA4" s="663">
        <f>+'5.g. mell. Egyéb tev.'!E7</f>
        <v>0</v>
      </c>
      <c r="AB4" s="660"/>
      <c r="AC4" s="662"/>
      <c r="AD4" s="312"/>
      <c r="AE4" s="312"/>
    </row>
    <row r="5" spans="1:31" s="48" customFormat="1" ht="12.75" customHeight="1">
      <c r="A5" s="648" t="s">
        <v>34</v>
      </c>
      <c r="B5" s="1199" t="s">
        <v>172</v>
      </c>
      <c r="C5" s="1200"/>
      <c r="D5" s="684">
        <f>SUM(D3:D4)</f>
        <v>39170</v>
      </c>
      <c r="E5" s="655">
        <f t="shared" si="0"/>
        <v>39675</v>
      </c>
      <c r="F5" s="660"/>
      <c r="G5" s="660"/>
      <c r="H5" s="690">
        <f t="shared" si="1"/>
        <v>1.0128925197855501</v>
      </c>
      <c r="I5" s="661">
        <f>+I3+I4</f>
        <v>17540</v>
      </c>
      <c r="J5" s="660">
        <f t="shared" ref="J5:K5" si="2">+J3+J4</f>
        <v>0</v>
      </c>
      <c r="K5" s="662">
        <f t="shared" si="2"/>
        <v>0</v>
      </c>
      <c r="L5" s="661">
        <f>+'5.b. mell. VF saját forrásból'!D7</f>
        <v>3500</v>
      </c>
      <c r="M5" s="661">
        <f>+'5.b. mell. VF saját forrásból'!E7</f>
        <v>0</v>
      </c>
      <c r="N5" s="661">
        <f>+'5.b. mell. VF saját forrásból'!F7</f>
        <v>0</v>
      </c>
      <c r="O5" s="661">
        <f>+O3+O4</f>
        <v>0</v>
      </c>
      <c r="P5" s="660">
        <f t="shared" ref="P5:Q5" si="3">+P3+P4</f>
        <v>0</v>
      </c>
      <c r="Q5" s="662">
        <f t="shared" si="3"/>
        <v>0</v>
      </c>
      <c r="R5" s="663">
        <f>+R3+R4</f>
        <v>10870</v>
      </c>
      <c r="S5" s="660">
        <f t="shared" ref="S5:T5" si="4">+S3+S4</f>
        <v>0</v>
      </c>
      <c r="T5" s="664">
        <f t="shared" si="4"/>
        <v>0</v>
      </c>
      <c r="U5" s="661"/>
      <c r="V5" s="660"/>
      <c r="W5" s="662"/>
      <c r="X5" s="661"/>
      <c r="Y5" s="660"/>
      <c r="Z5" s="662"/>
      <c r="AA5" s="663">
        <f>+'5.g. mell. Egyéb tev.'!E8</f>
        <v>7765</v>
      </c>
      <c r="AB5" s="660"/>
      <c r="AC5" s="662"/>
      <c r="AD5" s="312"/>
      <c r="AE5" s="312"/>
    </row>
    <row r="6" spans="1:31">
      <c r="A6" s="136"/>
      <c r="B6" s="651"/>
      <c r="C6" s="464"/>
      <c r="D6" s="685"/>
      <c r="E6" s="665"/>
      <c r="F6" s="666"/>
      <c r="G6" s="666"/>
      <c r="H6" s="690"/>
      <c r="I6" s="667"/>
      <c r="J6" s="666"/>
      <c r="K6" s="668"/>
      <c r="L6" s="667"/>
      <c r="M6" s="666"/>
      <c r="N6" s="668"/>
      <c r="O6" s="667"/>
      <c r="P6" s="666"/>
      <c r="Q6" s="668"/>
      <c r="R6" s="666"/>
      <c r="S6" s="666"/>
      <c r="T6" s="666"/>
      <c r="U6" s="667"/>
      <c r="V6" s="666"/>
      <c r="W6" s="668"/>
      <c r="X6" s="667"/>
      <c r="Y6" s="666"/>
      <c r="Z6" s="668"/>
      <c r="AA6" s="666"/>
      <c r="AB6" s="666"/>
      <c r="AC6" s="668"/>
    </row>
    <row r="7" spans="1:31" s="48" customFormat="1" ht="12.75" customHeight="1">
      <c r="A7" s="648" t="s">
        <v>35</v>
      </c>
      <c r="B7" s="1199" t="s">
        <v>171</v>
      </c>
      <c r="C7" s="1200"/>
      <c r="D7" s="684">
        <v>10697</v>
      </c>
      <c r="E7" s="661">
        <f>+I7+L7+O7+R7+U7+X7+AA7</f>
        <v>9152</v>
      </c>
      <c r="F7" s="660"/>
      <c r="G7" s="660"/>
      <c r="H7" s="690">
        <f t="shared" si="1"/>
        <v>0.85556698139665321</v>
      </c>
      <c r="I7" s="661">
        <f>+'5.a. mell. Jogalkotás'!E9</f>
        <v>4025</v>
      </c>
      <c r="J7" s="660">
        <f>+'5.a. mell. Jogalkotás'!F9</f>
        <v>0</v>
      </c>
      <c r="K7" s="662">
        <f>+'5.a. mell. Jogalkotás'!G9</f>
        <v>0</v>
      </c>
      <c r="L7" s="661">
        <f>+'5.b. mell. VF saját forrásból'!D9</f>
        <v>1000</v>
      </c>
      <c r="M7" s="661">
        <f>+'5.b. mell. VF saját forrásból'!E9</f>
        <v>0</v>
      </c>
      <c r="N7" s="661">
        <f>+'5.b. mell. VF saját forrásból'!F9</f>
        <v>0</v>
      </c>
      <c r="O7" s="661">
        <f>+'5.c. mell. VF Eu forrásból'!D9</f>
        <v>0</v>
      </c>
      <c r="P7" s="660">
        <f>+'5.c. mell. VF Eu forrásból'!E9</f>
        <v>0</v>
      </c>
      <c r="Q7" s="662">
        <f>+'5.c. mell. VF Eu forrásból'!F9</f>
        <v>0</v>
      </c>
      <c r="R7" s="663">
        <f>+'5.d. mell. Védőnő, EÜ'!E9</f>
        <v>2419</v>
      </c>
      <c r="S7" s="660">
        <f>+'5.d. mell. Védőnő, EÜ'!F9</f>
        <v>0</v>
      </c>
      <c r="T7" s="664">
        <f>+'5.d. mell. Védőnő, EÜ'!G9</f>
        <v>0</v>
      </c>
      <c r="U7" s="661"/>
      <c r="V7" s="660"/>
      <c r="W7" s="662"/>
      <c r="X7" s="661"/>
      <c r="Y7" s="660"/>
      <c r="Z7" s="662"/>
      <c r="AA7" s="663">
        <f>+'5.g. mell. Egyéb tev.'!E10</f>
        <v>1708</v>
      </c>
      <c r="AB7" s="660"/>
      <c r="AC7" s="662"/>
      <c r="AD7" s="312"/>
      <c r="AE7" s="312"/>
    </row>
    <row r="8" spans="1:31">
      <c r="A8" s="136"/>
      <c r="B8" s="652"/>
      <c r="C8" s="465"/>
      <c r="D8" s="685"/>
      <c r="E8" s="665"/>
      <c r="F8" s="666"/>
      <c r="G8" s="666"/>
      <c r="H8" s="690"/>
      <c r="I8" s="667"/>
      <c r="J8" s="666"/>
      <c r="K8" s="668"/>
      <c r="L8" s="667"/>
      <c r="M8" s="666"/>
      <c r="N8" s="668"/>
      <c r="O8" s="667"/>
      <c r="P8" s="666"/>
      <c r="Q8" s="668"/>
      <c r="R8" s="666"/>
      <c r="S8" s="666"/>
      <c r="T8" s="666"/>
      <c r="U8" s="667"/>
      <c r="V8" s="666"/>
      <c r="W8" s="668"/>
      <c r="X8" s="667"/>
      <c r="Y8" s="666"/>
      <c r="Z8" s="668"/>
      <c r="AA8" s="666"/>
      <c r="AB8" s="666"/>
      <c r="AC8" s="668"/>
    </row>
    <row r="9" spans="1:31" s="48" customFormat="1" ht="12.75" customHeight="1">
      <c r="A9" s="647" t="s">
        <v>47</v>
      </c>
      <c r="B9" s="1209" t="s">
        <v>170</v>
      </c>
      <c r="C9" s="1210"/>
      <c r="D9" s="683">
        <v>900</v>
      </c>
      <c r="E9" s="661">
        <f>+I9+L9+O9+R9+U9+X9+AA9</f>
        <v>759</v>
      </c>
      <c r="F9" s="669"/>
      <c r="G9" s="669"/>
      <c r="H9" s="690">
        <f t="shared" si="1"/>
        <v>0.84333333333333338</v>
      </c>
      <c r="I9" s="670">
        <f>+'5.a. mell. Jogalkotás'!E14</f>
        <v>0</v>
      </c>
      <c r="J9" s="669">
        <f>+'5.a. mell. Jogalkotás'!F14</f>
        <v>0</v>
      </c>
      <c r="K9" s="671">
        <f>+'5.a. mell. Jogalkotás'!G14</f>
        <v>0</v>
      </c>
      <c r="L9" s="670">
        <f>+'5.b. mell. VF saját forrásból'!D14</f>
        <v>0</v>
      </c>
      <c r="M9" s="669"/>
      <c r="N9" s="671"/>
      <c r="O9" s="670">
        <f>+'5.c. mell. VF Eu forrásból'!D14</f>
        <v>0</v>
      </c>
      <c r="P9" s="669">
        <f>+'5.c. mell. VF Eu forrásból'!E14</f>
        <v>0</v>
      </c>
      <c r="Q9" s="671">
        <f>+'5.c. mell. VF Eu forrásból'!F14</f>
        <v>0</v>
      </c>
      <c r="R9" s="672">
        <f>+'5.d. mell. Védőnő, EÜ'!E14</f>
        <v>259</v>
      </c>
      <c r="S9" s="669">
        <f>+'5.d. mell. Védőnő, EÜ'!F14</f>
        <v>0</v>
      </c>
      <c r="T9" s="673">
        <f>+'5.d. mell. Védőnő, EÜ'!G14</f>
        <v>0</v>
      </c>
      <c r="U9" s="670"/>
      <c r="V9" s="669"/>
      <c r="W9" s="671"/>
      <c r="X9" s="670"/>
      <c r="Y9" s="669"/>
      <c r="Z9" s="671"/>
      <c r="AA9" s="672">
        <f>+'5.g. mell. Egyéb tev.'!E15</f>
        <v>500</v>
      </c>
      <c r="AB9" s="669">
        <f>+'5.g. mell. Egyéb tev.'!F15</f>
        <v>0</v>
      </c>
      <c r="AC9" s="671">
        <f>+'5.g. mell. Egyéb tev.'!G15</f>
        <v>0</v>
      </c>
      <c r="AD9" s="312"/>
      <c r="AE9" s="312"/>
    </row>
    <row r="10" spans="1:31" s="48" customFormat="1" ht="12.75" customHeight="1">
      <c r="A10" s="647" t="s">
        <v>52</v>
      </c>
      <c r="B10" s="1209" t="s">
        <v>169</v>
      </c>
      <c r="C10" s="1210"/>
      <c r="D10" s="683">
        <v>840</v>
      </c>
      <c r="E10" s="661">
        <f t="shared" ref="E10:E12" si="5">+I10+L10+O10+R10+U10+X10+AA10</f>
        <v>3380</v>
      </c>
      <c r="F10" s="669"/>
      <c r="G10" s="669"/>
      <c r="H10" s="690">
        <f t="shared" si="1"/>
        <v>4.0238095238095237</v>
      </c>
      <c r="I10" s="670">
        <f>+'5.a. mell. Jogalkotás'!E17</f>
        <v>600</v>
      </c>
      <c r="J10" s="669">
        <f>+'5.a. mell. Jogalkotás'!F17</f>
        <v>0</v>
      </c>
      <c r="K10" s="671">
        <f>+'5.a. mell. Jogalkotás'!G17</f>
        <v>0</v>
      </c>
      <c r="L10" s="670">
        <f>+'5.b. mell. VF saját forrásból'!D17</f>
        <v>0</v>
      </c>
      <c r="M10" s="669"/>
      <c r="N10" s="671"/>
      <c r="O10" s="670">
        <f>+'5.c. mell. VF Eu forrásból'!D17</f>
        <v>0</v>
      </c>
      <c r="P10" s="669">
        <f>+'5.c. mell. VF Eu forrásból'!E17</f>
        <v>0</v>
      </c>
      <c r="Q10" s="671">
        <f>+'5.c. mell. VF Eu forrásból'!F17</f>
        <v>0</v>
      </c>
      <c r="R10" s="672">
        <f>+'5.d. mell. Védőnő, EÜ'!E17</f>
        <v>260</v>
      </c>
      <c r="S10" s="669">
        <f>+'5.d. mell. Védőnő, EÜ'!F17</f>
        <v>0</v>
      </c>
      <c r="T10" s="673">
        <f>+'5.d. mell. Védőnő, EÜ'!G17</f>
        <v>0</v>
      </c>
      <c r="U10" s="670"/>
      <c r="V10" s="669"/>
      <c r="W10" s="671"/>
      <c r="X10" s="670"/>
      <c r="Y10" s="669"/>
      <c r="Z10" s="671"/>
      <c r="AA10" s="672">
        <f>+'5.g. mell. Egyéb tev.'!E18</f>
        <v>2520</v>
      </c>
      <c r="AB10" s="669">
        <f>+'5.g. mell. Egyéb tev.'!F18</f>
        <v>0</v>
      </c>
      <c r="AC10" s="671">
        <f>+'5.g. mell. Egyéb tev.'!G18</f>
        <v>0</v>
      </c>
      <c r="AD10" s="312"/>
      <c r="AE10" s="312"/>
    </row>
    <row r="11" spans="1:31" s="48" customFormat="1" ht="12.75" customHeight="1">
      <c r="A11" s="647" t="s">
        <v>66</v>
      </c>
      <c r="B11" s="1209" t="s">
        <v>156</v>
      </c>
      <c r="C11" s="1210"/>
      <c r="D11" s="683">
        <v>58172</v>
      </c>
      <c r="E11" s="661">
        <f t="shared" si="5"/>
        <v>57315</v>
      </c>
      <c r="F11" s="669"/>
      <c r="G11" s="669"/>
      <c r="H11" s="690">
        <f t="shared" si="1"/>
        <v>0.98526782644571276</v>
      </c>
      <c r="I11" s="670">
        <f>+'5.a. mell. Jogalkotás'!E25</f>
        <v>8000</v>
      </c>
      <c r="J11" s="669">
        <f>+'5.a. mell. Jogalkotás'!F25</f>
        <v>0</v>
      </c>
      <c r="K11" s="671">
        <f>+'5.a. mell. Jogalkotás'!G25</f>
        <v>0</v>
      </c>
      <c r="L11" s="670">
        <f>+'5.b. mell. VF saját forrásból'!D25</f>
        <v>4059</v>
      </c>
      <c r="M11" s="669"/>
      <c r="N11" s="671"/>
      <c r="O11" s="670">
        <f>+'5.c. mell. VF Eu forrásból'!D25</f>
        <v>0</v>
      </c>
      <c r="P11" s="669">
        <f>+'5.c. mell. VF Eu forrásból'!E25</f>
        <v>0</v>
      </c>
      <c r="Q11" s="671">
        <f>+'5.c. mell. VF Eu forrásból'!F25</f>
        <v>0</v>
      </c>
      <c r="R11" s="672">
        <f>+'5.d. mell. Védőnő, EÜ'!E25</f>
        <v>1711</v>
      </c>
      <c r="S11" s="669">
        <f>+'5.d. mell. Védőnő, EÜ'!F25</f>
        <v>0</v>
      </c>
      <c r="T11" s="673">
        <f>+'5.d. mell. Védőnő, EÜ'!G25</f>
        <v>0</v>
      </c>
      <c r="U11" s="670"/>
      <c r="V11" s="669"/>
      <c r="W11" s="671"/>
      <c r="X11" s="670"/>
      <c r="Y11" s="669"/>
      <c r="Z11" s="671"/>
      <c r="AA11" s="672">
        <f>+'5.g. mell. Egyéb tev.'!E26</f>
        <v>43545</v>
      </c>
      <c r="AB11" s="669">
        <f>+'5.g. mell. Egyéb tev.'!F26</f>
        <v>0</v>
      </c>
      <c r="AC11" s="671">
        <f>+'5.g. mell. Egyéb tev.'!G26</f>
        <v>0</v>
      </c>
      <c r="AD11" s="312"/>
      <c r="AE11" s="312"/>
    </row>
    <row r="12" spans="1:31" s="48" customFormat="1" ht="12.75" customHeight="1">
      <c r="A12" s="647" t="s">
        <v>71</v>
      </c>
      <c r="B12" s="1209" t="s">
        <v>155</v>
      </c>
      <c r="C12" s="1210"/>
      <c r="D12" s="683">
        <v>1680</v>
      </c>
      <c r="E12" s="661">
        <f t="shared" si="5"/>
        <v>3408</v>
      </c>
      <c r="F12" s="669"/>
      <c r="G12" s="669"/>
      <c r="H12" s="690">
        <f t="shared" si="1"/>
        <v>2.0285714285714285</v>
      </c>
      <c r="I12" s="670">
        <f>+'5.a. mell. Jogalkotás'!E28</f>
        <v>100</v>
      </c>
      <c r="J12" s="669">
        <f>+'5.a. mell. Jogalkotás'!F28</f>
        <v>0</v>
      </c>
      <c r="K12" s="671">
        <f>+'5.a. mell. Jogalkotás'!G28</f>
        <v>0</v>
      </c>
      <c r="L12" s="670">
        <f>+'5.b. mell. VF saját forrásból'!D28</f>
        <v>3148</v>
      </c>
      <c r="M12" s="669"/>
      <c r="N12" s="671"/>
      <c r="O12" s="670">
        <f>+'5.c. mell. VF Eu forrásból'!D28</f>
        <v>0</v>
      </c>
      <c r="P12" s="669">
        <f>+'5.c. mell. VF Eu forrásból'!E28</f>
        <v>0</v>
      </c>
      <c r="Q12" s="671">
        <f>+'5.c. mell. VF Eu forrásból'!F28</f>
        <v>0</v>
      </c>
      <c r="R12" s="672">
        <f>+'5.d. mell. Védőnő, EÜ'!E28</f>
        <v>160</v>
      </c>
      <c r="S12" s="669">
        <f>+'5.d. mell. Védőnő, EÜ'!F28</f>
        <v>0</v>
      </c>
      <c r="T12" s="673">
        <f>+'5.d. mell. Védőnő, EÜ'!G28</f>
        <v>0</v>
      </c>
      <c r="U12" s="670"/>
      <c r="V12" s="669"/>
      <c r="W12" s="671"/>
      <c r="X12" s="670"/>
      <c r="Y12" s="669"/>
      <c r="Z12" s="671"/>
      <c r="AA12" s="672">
        <f>+'5.g. mell. Egyéb tev.'!E29</f>
        <v>0</v>
      </c>
      <c r="AB12" s="669">
        <f>+'5.g. mell. Egyéb tev.'!F29</f>
        <v>0</v>
      </c>
      <c r="AC12" s="671">
        <f>+'5.g. mell. Egyéb tev.'!G29</f>
        <v>0</v>
      </c>
      <c r="AD12" s="312"/>
      <c r="AE12" s="312"/>
    </row>
    <row r="13" spans="1:31" s="48" customFormat="1" ht="28.5" customHeight="1">
      <c r="A13" s="647" t="s">
        <v>80</v>
      </c>
      <c r="B13" s="1209" t="s">
        <v>152</v>
      </c>
      <c r="C13" s="1210"/>
      <c r="D13" s="683">
        <v>19133</v>
      </c>
      <c r="E13" s="661">
        <f>+I13+L13+O13+R13+U13+X13+AA13</f>
        <v>18596</v>
      </c>
      <c r="F13" s="669"/>
      <c r="G13" s="669"/>
      <c r="H13" s="690">
        <f t="shared" si="1"/>
        <v>0.9719333089426645</v>
      </c>
      <c r="I13" s="670">
        <f>+'5.a. mell. Jogalkotás'!E34</f>
        <v>950</v>
      </c>
      <c r="J13" s="669">
        <f>+'5.a. mell. Jogalkotás'!F34</f>
        <v>0</v>
      </c>
      <c r="K13" s="671">
        <f>+'5.a. mell. Jogalkotás'!G34</f>
        <v>0</v>
      </c>
      <c r="L13" s="670">
        <f>+'5.b. mell. VF saját forrásból'!D34</f>
        <v>1950</v>
      </c>
      <c r="M13" s="669"/>
      <c r="N13" s="671"/>
      <c r="O13" s="670">
        <f>+'5.c. mell. VF Eu forrásból'!D34</f>
        <v>0</v>
      </c>
      <c r="P13" s="669">
        <f>+'5.c. mell. VF Eu forrásból'!E34</f>
        <v>0</v>
      </c>
      <c r="Q13" s="671">
        <f>+'5.c. mell. VF Eu forrásból'!F34</f>
        <v>0</v>
      </c>
      <c r="R13" s="672">
        <f>+'5.d. mell. Védőnő, EÜ'!E34</f>
        <v>200</v>
      </c>
      <c r="S13" s="669">
        <f>+'5.d. mell. Védőnő, EÜ'!F34</f>
        <v>0</v>
      </c>
      <c r="T13" s="673">
        <f>+'5.d. mell. Védőnő, EÜ'!G34</f>
        <v>0</v>
      </c>
      <c r="U13" s="670"/>
      <c r="V13" s="669"/>
      <c r="W13" s="671"/>
      <c r="X13" s="670"/>
      <c r="Y13" s="669"/>
      <c r="Z13" s="671"/>
      <c r="AA13" s="672">
        <f>+'5.g. mell. Egyéb tev.'!E35</f>
        <v>15496</v>
      </c>
      <c r="AB13" s="669">
        <f>+'5.g. mell. Egyéb tev.'!F35</f>
        <v>0</v>
      </c>
      <c r="AC13" s="671">
        <f>+'5.g. mell. Egyéb tev.'!G35</f>
        <v>0</v>
      </c>
      <c r="AD13" s="312"/>
      <c r="AE13" s="312"/>
    </row>
    <row r="14" spans="1:31" s="48" customFormat="1" ht="12.75" customHeight="1">
      <c r="A14" s="648" t="s">
        <v>81</v>
      </c>
      <c r="B14" s="1199" t="s">
        <v>151</v>
      </c>
      <c r="C14" s="1200"/>
      <c r="D14" s="684">
        <f>SUM(D9:D13)</f>
        <v>80725</v>
      </c>
      <c r="E14" s="661">
        <f>+I14+L14+O14+R14+U14+X14+AA14</f>
        <v>83458</v>
      </c>
      <c r="F14" s="660"/>
      <c r="G14" s="660"/>
      <c r="H14" s="690">
        <f t="shared" si="1"/>
        <v>1.0338556828739547</v>
      </c>
      <c r="I14" s="661">
        <f>SUM(I9:I13)</f>
        <v>9650</v>
      </c>
      <c r="J14" s="660">
        <f t="shared" ref="J14:K14" si="6">SUM(J9:J13)</f>
        <v>0</v>
      </c>
      <c r="K14" s="662">
        <f t="shared" si="6"/>
        <v>0</v>
      </c>
      <c r="L14" s="661">
        <f>+'5.b. mell. VF saját forrásból'!D35</f>
        <v>9157</v>
      </c>
      <c r="M14" s="660"/>
      <c r="N14" s="662"/>
      <c r="O14" s="661">
        <f>SUM(O9:O13)</f>
        <v>0</v>
      </c>
      <c r="P14" s="660">
        <f t="shared" ref="P14:Q14" si="7">SUM(P9:P13)</f>
        <v>0</v>
      </c>
      <c r="Q14" s="662">
        <f t="shared" si="7"/>
        <v>0</v>
      </c>
      <c r="R14" s="663">
        <f>SUM(R9:R13)</f>
        <v>2590</v>
      </c>
      <c r="S14" s="660">
        <f t="shared" ref="S14:T14" si="8">SUM(S9:S13)</f>
        <v>0</v>
      </c>
      <c r="T14" s="664">
        <f t="shared" si="8"/>
        <v>0</v>
      </c>
      <c r="U14" s="661"/>
      <c r="V14" s="660"/>
      <c r="W14" s="662"/>
      <c r="X14" s="661"/>
      <c r="Y14" s="660"/>
      <c r="Z14" s="662"/>
      <c r="AA14" s="663">
        <f>SUM(AA9:AA13)</f>
        <v>62061</v>
      </c>
      <c r="AB14" s="660">
        <f t="shared" ref="AB14:AC14" si="9">SUM(AB9:AB13)</f>
        <v>0</v>
      </c>
      <c r="AC14" s="662">
        <f t="shared" si="9"/>
        <v>0</v>
      </c>
      <c r="AD14" s="312"/>
      <c r="AE14" s="312"/>
    </row>
    <row r="15" spans="1:31">
      <c r="A15" s="136"/>
      <c r="B15" s="651"/>
      <c r="C15" s="464"/>
      <c r="D15" s="685"/>
      <c r="E15" s="665"/>
      <c r="F15" s="666"/>
      <c r="G15" s="666"/>
      <c r="H15" s="690"/>
      <c r="I15" s="667"/>
      <c r="J15" s="666"/>
      <c r="K15" s="668"/>
      <c r="L15" s="667"/>
      <c r="M15" s="666"/>
      <c r="N15" s="668"/>
      <c r="O15" s="667"/>
      <c r="P15" s="666"/>
      <c r="Q15" s="668"/>
      <c r="R15" s="666"/>
      <c r="S15" s="666"/>
      <c r="T15" s="666"/>
      <c r="U15" s="667"/>
      <c r="V15" s="666"/>
      <c r="W15" s="668"/>
      <c r="X15" s="667"/>
      <c r="Y15" s="666"/>
      <c r="Z15" s="668"/>
      <c r="AA15" s="666"/>
      <c r="AB15" s="666"/>
      <c r="AC15" s="668"/>
    </row>
    <row r="16" spans="1:31" s="48" customFormat="1" ht="12.75" customHeight="1">
      <c r="A16" s="648" t="s">
        <v>94</v>
      </c>
      <c r="B16" s="1201" t="s">
        <v>150</v>
      </c>
      <c r="C16" s="1202"/>
      <c r="D16" s="686">
        <v>22778</v>
      </c>
      <c r="E16" s="661">
        <f>+I16+L16+O16+R16+U16+X16+AA16</f>
        <v>25020</v>
      </c>
      <c r="F16" s="660"/>
      <c r="G16" s="660"/>
      <c r="H16" s="690">
        <f t="shared" si="1"/>
        <v>1.0984283080165071</v>
      </c>
      <c r="I16" s="661"/>
      <c r="J16" s="660"/>
      <c r="K16" s="662"/>
      <c r="L16" s="661"/>
      <c r="M16" s="660"/>
      <c r="N16" s="662"/>
      <c r="O16" s="661"/>
      <c r="P16" s="660"/>
      <c r="Q16" s="662"/>
      <c r="R16" s="663"/>
      <c r="S16" s="660"/>
      <c r="T16" s="664"/>
      <c r="U16" s="661">
        <f>+'5.e. mell. Szociális ellátások'!D7</f>
        <v>25020</v>
      </c>
      <c r="V16" s="660">
        <f>+'5.e. mell. Szociális ellátások'!E7</f>
        <v>0</v>
      </c>
      <c r="W16" s="662">
        <f>+'5.e. mell. Szociális ellátások'!F7</f>
        <v>0</v>
      </c>
      <c r="X16" s="661"/>
      <c r="Y16" s="660"/>
      <c r="Z16" s="662"/>
      <c r="AA16" s="663"/>
      <c r="AB16" s="660"/>
      <c r="AC16" s="662"/>
      <c r="AD16" s="312"/>
      <c r="AE16" s="312"/>
    </row>
    <row r="17" spans="1:31">
      <c r="A17" s="136"/>
      <c r="B17" s="1203"/>
      <c r="C17" s="1204"/>
      <c r="D17" s="687"/>
      <c r="E17" s="665"/>
      <c r="F17" s="666"/>
      <c r="G17" s="666"/>
      <c r="H17" s="690"/>
      <c r="I17" s="667"/>
      <c r="J17" s="666"/>
      <c r="K17" s="668"/>
      <c r="L17" s="667"/>
      <c r="M17" s="666"/>
      <c r="N17" s="668"/>
      <c r="O17" s="667"/>
      <c r="P17" s="666"/>
      <c r="Q17" s="668"/>
      <c r="R17" s="666"/>
      <c r="S17" s="666"/>
      <c r="T17" s="666"/>
      <c r="U17" s="667"/>
      <c r="V17" s="666"/>
      <c r="W17" s="668"/>
      <c r="X17" s="667"/>
      <c r="Y17" s="666"/>
      <c r="Z17" s="668"/>
      <c r="AA17" s="666"/>
      <c r="AB17" s="666"/>
      <c r="AC17" s="668"/>
    </row>
    <row r="18" spans="1:31" s="48" customFormat="1" ht="12.75" customHeight="1">
      <c r="A18" s="648" t="s">
        <v>108</v>
      </c>
      <c r="B18" s="1199" t="s">
        <v>163</v>
      </c>
      <c r="C18" s="1200"/>
      <c r="D18" s="684">
        <v>806513</v>
      </c>
      <c r="E18" s="661">
        <f>+I18+L18+O18+R18+U18+X18+AA18</f>
        <v>643477</v>
      </c>
      <c r="F18" s="660"/>
      <c r="G18" s="660"/>
      <c r="H18" s="690">
        <f t="shared" si="1"/>
        <v>0.79785074760109265</v>
      </c>
      <c r="I18" s="661"/>
      <c r="J18" s="660"/>
      <c r="K18" s="662"/>
      <c r="L18" s="661"/>
      <c r="M18" s="660"/>
      <c r="N18" s="662"/>
      <c r="O18" s="661"/>
      <c r="P18" s="660"/>
      <c r="Q18" s="662"/>
      <c r="R18" s="663"/>
      <c r="S18" s="660"/>
      <c r="T18" s="664"/>
      <c r="U18" s="661"/>
      <c r="V18" s="660"/>
      <c r="W18" s="662"/>
      <c r="X18" s="661">
        <f>+'5.f. mell. Átadott pénzeszk.'!L46</f>
        <v>333550</v>
      </c>
      <c r="Y18" s="660">
        <f>+'5.f. mell. Átadott pénzeszk.'!M46</f>
        <v>0</v>
      </c>
      <c r="Z18" s="662">
        <f>+'5.f. mell. Átadott pénzeszk.'!N46</f>
        <v>0</v>
      </c>
      <c r="AA18" s="663">
        <f>+'5.g. mell. Egyéb tev.'!E73</f>
        <v>309927</v>
      </c>
      <c r="AB18" s="660">
        <f>+'5.g. mell. Egyéb tev.'!F73</f>
        <v>0</v>
      </c>
      <c r="AC18" s="662">
        <f>+'5.g. mell. Egyéb tev.'!G73</f>
        <v>0</v>
      </c>
      <c r="AD18" s="312"/>
      <c r="AE18" s="312"/>
    </row>
    <row r="19" spans="1:31" s="48" customFormat="1" ht="12.75" customHeight="1">
      <c r="A19" s="648"/>
      <c r="B19" s="1209" t="s">
        <v>617</v>
      </c>
      <c r="C19" s="1210"/>
      <c r="D19" s="683">
        <v>451617</v>
      </c>
      <c r="E19" s="661">
        <f>+I19+L19+O19+R19+U19+X19+AA19</f>
        <v>294453</v>
      </c>
      <c r="F19" s="660"/>
      <c r="G19" s="660"/>
      <c r="H19" s="690">
        <f t="shared" si="1"/>
        <v>0.65199715688293403</v>
      </c>
      <c r="I19" s="661"/>
      <c r="J19" s="660"/>
      <c r="K19" s="662"/>
      <c r="L19" s="661"/>
      <c r="M19" s="660"/>
      <c r="N19" s="662"/>
      <c r="O19" s="661"/>
      <c r="P19" s="660"/>
      <c r="Q19" s="662"/>
      <c r="R19" s="663"/>
      <c r="S19" s="660"/>
      <c r="T19" s="664"/>
      <c r="U19" s="661"/>
      <c r="V19" s="660"/>
      <c r="W19" s="662"/>
      <c r="X19" s="661"/>
      <c r="Y19" s="660"/>
      <c r="Z19" s="662"/>
      <c r="AA19" s="663">
        <f>+'5.g. mell. Egyéb tev.'!E63</f>
        <v>294453</v>
      </c>
      <c r="AB19" s="660"/>
      <c r="AC19" s="662"/>
      <c r="AD19" s="312"/>
      <c r="AE19" s="312"/>
    </row>
    <row r="20" spans="1:31">
      <c r="A20" s="136"/>
      <c r="B20" s="651"/>
      <c r="C20" s="464"/>
      <c r="D20" s="685"/>
      <c r="E20" s="665"/>
      <c r="F20" s="666"/>
      <c r="G20" s="666"/>
      <c r="H20" s="690"/>
      <c r="I20" s="667"/>
      <c r="J20" s="666"/>
      <c r="K20" s="668"/>
      <c r="L20" s="667"/>
      <c r="M20" s="666"/>
      <c r="N20" s="668"/>
      <c r="O20" s="667"/>
      <c r="P20" s="666"/>
      <c r="Q20" s="668"/>
      <c r="R20" s="666"/>
      <c r="S20" s="666"/>
      <c r="T20" s="666"/>
      <c r="U20" s="667"/>
      <c r="V20" s="666"/>
      <c r="W20" s="668"/>
      <c r="X20" s="667"/>
      <c r="Y20" s="666"/>
      <c r="Z20" s="668"/>
      <c r="AA20" s="666"/>
      <c r="AB20" s="666"/>
      <c r="AC20" s="668"/>
    </row>
    <row r="21" spans="1:31" s="48" customFormat="1" ht="12.75" customHeight="1">
      <c r="A21" s="648"/>
      <c r="B21" s="1199" t="s">
        <v>161</v>
      </c>
      <c r="C21" s="1200"/>
      <c r="D21" s="684">
        <v>320</v>
      </c>
      <c r="E21" s="661">
        <f>+I21+L21+O21+R21+U21+X21+AA21</f>
        <v>600424</v>
      </c>
      <c r="F21" s="660"/>
      <c r="G21" s="660"/>
      <c r="H21" s="690">
        <f t="shared" si="1"/>
        <v>1876.325</v>
      </c>
      <c r="I21" s="661"/>
      <c r="J21" s="660"/>
      <c r="K21" s="662"/>
      <c r="L21" s="661">
        <f>+'5.b. mell. VF saját forrásból'!D53</f>
        <v>600316</v>
      </c>
      <c r="M21" s="660"/>
      <c r="N21" s="662"/>
      <c r="O21" s="661">
        <f>+'5.c. mell. VF Eu forrásból'!D52</f>
        <v>0</v>
      </c>
      <c r="P21" s="660">
        <f>+'5.c. mell. VF Eu forrásból'!E52</f>
        <v>0</v>
      </c>
      <c r="Q21" s="662">
        <f>+'5.c. mell. VF Eu forrásból'!F52</f>
        <v>0</v>
      </c>
      <c r="R21" s="663">
        <f>+'5.d. mell. Védőnő, EÜ'!E45</f>
        <v>108</v>
      </c>
      <c r="S21" s="660">
        <f>+'5.d. mell. Védőnő, EÜ'!F45</f>
        <v>0</v>
      </c>
      <c r="T21" s="664">
        <f>+'5.d. mell. Védőnő, EÜ'!G45</f>
        <v>0</v>
      </c>
      <c r="U21" s="661"/>
      <c r="V21" s="660"/>
      <c r="W21" s="662"/>
      <c r="X21" s="661"/>
      <c r="Y21" s="660"/>
      <c r="Z21" s="662"/>
      <c r="AA21" s="663"/>
      <c r="AB21" s="660"/>
      <c r="AC21" s="662"/>
      <c r="AD21" s="312"/>
      <c r="AE21" s="312"/>
    </row>
    <row r="22" spans="1:31">
      <c r="A22" s="136"/>
      <c r="B22" s="651"/>
      <c r="C22" s="464"/>
      <c r="D22" s="685"/>
      <c r="E22" s="665"/>
      <c r="F22" s="666"/>
      <c r="G22" s="666"/>
      <c r="H22" s="690"/>
      <c r="I22" s="667"/>
      <c r="J22" s="666"/>
      <c r="K22" s="668"/>
      <c r="L22" s="667"/>
      <c r="M22" s="666"/>
      <c r="N22" s="668"/>
      <c r="O22" s="667"/>
      <c r="P22" s="666"/>
      <c r="Q22" s="668"/>
      <c r="R22" s="666"/>
      <c r="S22" s="666"/>
      <c r="T22" s="666"/>
      <c r="U22" s="667"/>
      <c r="V22" s="666"/>
      <c r="W22" s="668"/>
      <c r="X22" s="667"/>
      <c r="Y22" s="666"/>
      <c r="Z22" s="668"/>
      <c r="AA22" s="666"/>
      <c r="AB22" s="666"/>
      <c r="AC22" s="668"/>
    </row>
    <row r="23" spans="1:31" s="48" customFormat="1" ht="12.75" customHeight="1">
      <c r="A23" s="648" t="s">
        <v>132</v>
      </c>
      <c r="B23" s="1199" t="s">
        <v>160</v>
      </c>
      <c r="C23" s="1200"/>
      <c r="D23" s="684"/>
      <c r="E23" s="661">
        <f>+I23+L23+O23+R23+U23+X23+AA23</f>
        <v>190000</v>
      </c>
      <c r="F23" s="660"/>
      <c r="G23" s="660"/>
      <c r="H23" s="690"/>
      <c r="I23" s="661"/>
      <c r="J23" s="660"/>
      <c r="K23" s="662"/>
      <c r="L23" s="661">
        <f>+'5.b. mell. VF saját forrásból'!D59</f>
        <v>190000</v>
      </c>
      <c r="M23" s="660"/>
      <c r="N23" s="662"/>
      <c r="O23" s="661">
        <f>+'5.c. mell. VF Eu forrásból'!D58</f>
        <v>0</v>
      </c>
      <c r="P23" s="660">
        <f>+'5.c. mell. VF Eu forrásból'!E58</f>
        <v>0</v>
      </c>
      <c r="Q23" s="662">
        <f>+'5.c. mell. VF Eu forrásból'!F58</f>
        <v>0</v>
      </c>
      <c r="R23" s="663"/>
      <c r="S23" s="660"/>
      <c r="T23" s="664"/>
      <c r="U23" s="661"/>
      <c r="V23" s="660"/>
      <c r="W23" s="662"/>
      <c r="X23" s="661"/>
      <c r="Y23" s="660"/>
      <c r="Z23" s="662"/>
      <c r="AA23" s="663"/>
      <c r="AB23" s="660"/>
      <c r="AC23" s="662"/>
      <c r="AD23" s="312"/>
      <c r="AE23" s="312"/>
    </row>
    <row r="24" spans="1:31">
      <c r="A24" s="136"/>
      <c r="B24" s="651"/>
      <c r="C24" s="464"/>
      <c r="D24" s="685"/>
      <c r="E24" s="665"/>
      <c r="F24" s="666"/>
      <c r="G24" s="666"/>
      <c r="H24" s="690"/>
      <c r="I24" s="667"/>
      <c r="J24" s="666"/>
      <c r="K24" s="668"/>
      <c r="L24" s="667"/>
      <c r="M24" s="666"/>
      <c r="N24" s="668"/>
      <c r="O24" s="667"/>
      <c r="P24" s="666"/>
      <c r="Q24" s="668"/>
      <c r="R24" s="666"/>
      <c r="S24" s="666"/>
      <c r="T24" s="666"/>
      <c r="U24" s="667"/>
      <c r="V24" s="666"/>
      <c r="W24" s="668"/>
      <c r="X24" s="667"/>
      <c r="Y24" s="666"/>
      <c r="Z24" s="668"/>
      <c r="AA24" s="666"/>
      <c r="AB24" s="666"/>
      <c r="AC24" s="668"/>
    </row>
    <row r="25" spans="1:31" s="48" customFormat="1" ht="12.75" customHeight="1">
      <c r="A25" s="648" t="s">
        <v>134</v>
      </c>
      <c r="B25" s="1199" t="s">
        <v>158</v>
      </c>
      <c r="C25" s="1200"/>
      <c r="D25" s="684">
        <v>0</v>
      </c>
      <c r="E25" s="661">
        <f>+I25+L25+O25+R25+U25+X25+AA25</f>
        <v>0</v>
      </c>
      <c r="F25" s="660"/>
      <c r="G25" s="660"/>
      <c r="H25" s="690"/>
      <c r="I25" s="661"/>
      <c r="J25" s="660"/>
      <c r="K25" s="662"/>
      <c r="L25" s="661"/>
      <c r="M25" s="660"/>
      <c r="N25" s="662"/>
      <c r="O25" s="661"/>
      <c r="P25" s="660"/>
      <c r="Q25" s="662"/>
      <c r="R25" s="663"/>
      <c r="S25" s="660"/>
      <c r="T25" s="664"/>
      <c r="U25" s="661"/>
      <c r="V25" s="660"/>
      <c r="W25" s="662"/>
      <c r="X25" s="661"/>
      <c r="Y25" s="660"/>
      <c r="Z25" s="662"/>
      <c r="AA25" s="663"/>
      <c r="AB25" s="660"/>
      <c r="AC25" s="662"/>
      <c r="AD25" s="312"/>
      <c r="AE25" s="312"/>
    </row>
    <row r="26" spans="1:31">
      <c r="A26" s="136"/>
      <c r="B26" s="651"/>
      <c r="C26" s="464"/>
      <c r="D26" s="685"/>
      <c r="E26" s="665"/>
      <c r="F26" s="666"/>
      <c r="G26" s="666"/>
      <c r="H26" s="690"/>
      <c r="I26" s="667"/>
      <c r="J26" s="666"/>
      <c r="K26" s="668"/>
      <c r="L26" s="667"/>
      <c r="M26" s="666"/>
      <c r="N26" s="668"/>
      <c r="O26" s="667"/>
      <c r="P26" s="666"/>
      <c r="Q26" s="668"/>
      <c r="R26" s="666"/>
      <c r="S26" s="666"/>
      <c r="T26" s="666"/>
      <c r="U26" s="667"/>
      <c r="V26" s="666"/>
      <c r="W26" s="668"/>
      <c r="X26" s="667"/>
      <c r="Y26" s="666"/>
      <c r="Z26" s="668"/>
      <c r="AA26" s="666"/>
      <c r="AB26" s="666"/>
      <c r="AC26" s="668"/>
    </row>
    <row r="27" spans="1:31" s="48" customFormat="1" ht="12.75" customHeight="1">
      <c r="A27" s="649" t="s">
        <v>135</v>
      </c>
      <c r="B27" s="1199" t="s">
        <v>157</v>
      </c>
      <c r="C27" s="1200"/>
      <c r="D27" s="684">
        <f>D25+D23+D21+D18+D16+D14+D5+D7</f>
        <v>960203</v>
      </c>
      <c r="E27" s="661">
        <f>+I27+L27+O27+R27+U27+X27+AA27</f>
        <v>1591206</v>
      </c>
      <c r="F27" s="660">
        <f t="shared" ref="F27:G27" si="10">+F25+F23+F21+F18+F16+F14+F7+F5</f>
        <v>0</v>
      </c>
      <c r="G27" s="660">
        <f t="shared" si="10"/>
        <v>0</v>
      </c>
      <c r="H27" s="690">
        <f t="shared" si="1"/>
        <v>1.6571558305899898</v>
      </c>
      <c r="I27" s="661">
        <f>+I25+I23+I21+I18+I16+I14+I7+I5</f>
        <v>31215</v>
      </c>
      <c r="J27" s="660">
        <f t="shared" ref="J27:AC27" si="11">+J25+J23+J21+J18+J16+J14+J7+J5</f>
        <v>0</v>
      </c>
      <c r="K27" s="662">
        <f t="shared" si="11"/>
        <v>0</v>
      </c>
      <c r="L27" s="661">
        <f t="shared" si="11"/>
        <v>803973</v>
      </c>
      <c r="M27" s="660">
        <f t="shared" si="11"/>
        <v>0</v>
      </c>
      <c r="N27" s="662">
        <f t="shared" si="11"/>
        <v>0</v>
      </c>
      <c r="O27" s="661">
        <f t="shared" si="11"/>
        <v>0</v>
      </c>
      <c r="P27" s="660">
        <f t="shared" si="11"/>
        <v>0</v>
      </c>
      <c r="Q27" s="662">
        <f t="shared" si="11"/>
        <v>0</v>
      </c>
      <c r="R27" s="663">
        <f t="shared" si="11"/>
        <v>15987</v>
      </c>
      <c r="S27" s="660">
        <f t="shared" si="11"/>
        <v>0</v>
      </c>
      <c r="T27" s="664">
        <f t="shared" si="11"/>
        <v>0</v>
      </c>
      <c r="U27" s="661">
        <f t="shared" si="11"/>
        <v>25020</v>
      </c>
      <c r="V27" s="660">
        <f t="shared" si="11"/>
        <v>0</v>
      </c>
      <c r="W27" s="662">
        <f t="shared" si="11"/>
        <v>0</v>
      </c>
      <c r="X27" s="661">
        <f t="shared" si="11"/>
        <v>333550</v>
      </c>
      <c r="Y27" s="660">
        <f t="shared" si="11"/>
        <v>0</v>
      </c>
      <c r="Z27" s="662">
        <f t="shared" si="11"/>
        <v>0</v>
      </c>
      <c r="AA27" s="663">
        <f t="shared" si="11"/>
        <v>381461</v>
      </c>
      <c r="AB27" s="660">
        <f t="shared" si="11"/>
        <v>0</v>
      </c>
      <c r="AC27" s="660">
        <f t="shared" si="11"/>
        <v>0</v>
      </c>
      <c r="AD27" s="312"/>
      <c r="AE27" s="312"/>
    </row>
    <row r="28" spans="1:31" ht="9.75" customHeight="1">
      <c r="A28" s="137"/>
      <c r="B28" s="652"/>
      <c r="C28" s="466"/>
      <c r="D28" s="688"/>
      <c r="E28" s="665"/>
      <c r="F28" s="666"/>
      <c r="G28" s="666"/>
      <c r="H28" s="690"/>
      <c r="I28" s="667"/>
      <c r="J28" s="666"/>
      <c r="K28" s="668"/>
      <c r="L28" s="667"/>
      <c r="M28" s="666"/>
      <c r="N28" s="668"/>
      <c r="O28" s="667"/>
      <c r="P28" s="666"/>
      <c r="Q28" s="668"/>
      <c r="R28" s="666"/>
      <c r="S28" s="666"/>
      <c r="T28" s="666"/>
      <c r="U28" s="667"/>
      <c r="V28" s="666"/>
      <c r="W28" s="668"/>
      <c r="X28" s="667"/>
      <c r="Y28" s="666"/>
      <c r="Z28" s="668"/>
      <c r="AA28" s="666"/>
      <c r="AB28" s="666"/>
      <c r="AC28" s="668"/>
    </row>
    <row r="29" spans="1:31" s="48" customFormat="1" ht="13.5" thickBot="1">
      <c r="A29" s="650" t="s">
        <v>271</v>
      </c>
      <c r="B29" s="1205" t="s">
        <v>277</v>
      </c>
      <c r="C29" s="1206"/>
      <c r="D29" s="689">
        <v>384183</v>
      </c>
      <c r="E29" s="674">
        <f>+I29+L29+O29+R29+U29+X29+AA29</f>
        <v>395491</v>
      </c>
      <c r="F29" s="675"/>
      <c r="G29" s="675"/>
      <c r="H29" s="691">
        <f t="shared" si="1"/>
        <v>1.0294338895786643</v>
      </c>
      <c r="I29" s="676"/>
      <c r="J29" s="677"/>
      <c r="K29" s="678"/>
      <c r="L29" s="674"/>
      <c r="M29" s="675"/>
      <c r="N29" s="678"/>
      <c r="O29" s="674"/>
      <c r="P29" s="675"/>
      <c r="Q29" s="678"/>
      <c r="R29" s="679"/>
      <c r="S29" s="675"/>
      <c r="T29" s="680"/>
      <c r="U29" s="674"/>
      <c r="V29" s="675"/>
      <c r="W29" s="678"/>
      <c r="X29" s="674"/>
      <c r="Y29" s="675"/>
      <c r="Z29" s="678"/>
      <c r="AA29" s="679">
        <f>+'5.g. mell. Egyéb tev.'!AD103</f>
        <v>395491</v>
      </c>
      <c r="AB29" s="675"/>
      <c r="AC29" s="678"/>
      <c r="AD29" s="312"/>
      <c r="AE29" s="312"/>
    </row>
    <row r="30" spans="1:31" s="48" customFormat="1" ht="18.75" customHeight="1" thickBot="1">
      <c r="A30" s="1196" t="s">
        <v>657</v>
      </c>
      <c r="B30" s="1197"/>
      <c r="C30" s="1198"/>
      <c r="D30" s="689">
        <f>+D29+D27</f>
        <v>1344386</v>
      </c>
      <c r="E30" s="689">
        <f t="shared" ref="E30:AC30" si="12">+E29+E27</f>
        <v>1986697</v>
      </c>
      <c r="F30" s="689">
        <f t="shared" si="12"/>
        <v>0</v>
      </c>
      <c r="G30" s="689">
        <f t="shared" si="12"/>
        <v>0</v>
      </c>
      <c r="H30" s="833">
        <f t="shared" si="12"/>
        <v>2.6865897201686542</v>
      </c>
      <c r="I30" s="689">
        <f t="shared" si="12"/>
        <v>31215</v>
      </c>
      <c r="J30" s="689">
        <f t="shared" si="12"/>
        <v>0</v>
      </c>
      <c r="K30" s="689">
        <f t="shared" si="12"/>
        <v>0</v>
      </c>
      <c r="L30" s="689">
        <f t="shared" si="12"/>
        <v>803973</v>
      </c>
      <c r="M30" s="689">
        <f t="shared" si="12"/>
        <v>0</v>
      </c>
      <c r="N30" s="689">
        <f t="shared" si="12"/>
        <v>0</v>
      </c>
      <c r="O30" s="689">
        <f t="shared" si="12"/>
        <v>0</v>
      </c>
      <c r="P30" s="689">
        <f t="shared" si="12"/>
        <v>0</v>
      </c>
      <c r="Q30" s="689">
        <f t="shared" si="12"/>
        <v>0</v>
      </c>
      <c r="R30" s="689">
        <f t="shared" si="12"/>
        <v>15987</v>
      </c>
      <c r="S30" s="689">
        <f t="shared" si="12"/>
        <v>0</v>
      </c>
      <c r="T30" s="689">
        <f t="shared" si="12"/>
        <v>0</v>
      </c>
      <c r="U30" s="689">
        <f t="shared" si="12"/>
        <v>25020</v>
      </c>
      <c r="V30" s="689">
        <f t="shared" si="12"/>
        <v>0</v>
      </c>
      <c r="W30" s="689">
        <f t="shared" si="12"/>
        <v>0</v>
      </c>
      <c r="X30" s="689">
        <f t="shared" si="12"/>
        <v>333550</v>
      </c>
      <c r="Y30" s="689">
        <f t="shared" si="12"/>
        <v>0</v>
      </c>
      <c r="Z30" s="689">
        <f t="shared" si="12"/>
        <v>0</v>
      </c>
      <c r="AA30" s="689">
        <f t="shared" si="12"/>
        <v>776952</v>
      </c>
      <c r="AB30" s="689">
        <f t="shared" si="12"/>
        <v>0</v>
      </c>
      <c r="AC30" s="689">
        <f t="shared" si="12"/>
        <v>0</v>
      </c>
      <c r="AD30" s="312"/>
      <c r="AE30" s="312"/>
    </row>
  </sheetData>
  <mergeCells count="32">
    <mergeCell ref="B3:C3"/>
    <mergeCell ref="B5:C5"/>
    <mergeCell ref="B4:C4"/>
    <mergeCell ref="B23:C23"/>
    <mergeCell ref="B10:C10"/>
    <mergeCell ref="B9:C9"/>
    <mergeCell ref="B21:C21"/>
    <mergeCell ref="B7:C7"/>
    <mergeCell ref="B19:C19"/>
    <mergeCell ref="B11:C11"/>
    <mergeCell ref="B12:C12"/>
    <mergeCell ref="B13:C13"/>
    <mergeCell ref="A30:C30"/>
    <mergeCell ref="B14:C14"/>
    <mergeCell ref="B18:C18"/>
    <mergeCell ref="B16:C16"/>
    <mergeCell ref="B17:C17"/>
    <mergeCell ref="B25:C25"/>
    <mergeCell ref="B29:C29"/>
    <mergeCell ref="B27:C27"/>
    <mergeCell ref="A1:A2"/>
    <mergeCell ref="B1:C2"/>
    <mergeCell ref="E1:G1"/>
    <mergeCell ref="X1:Z1"/>
    <mergeCell ref="AA1:AC1"/>
    <mergeCell ref="R1:T1"/>
    <mergeCell ref="D1:D2"/>
    <mergeCell ref="H1:H2"/>
    <mergeCell ref="U1:W1"/>
    <mergeCell ref="L1:N1"/>
    <mergeCell ref="O1:Q1"/>
    <mergeCell ref="I1:K1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90" orientation="landscape" r:id="rId1"/>
  <headerFooter>
    <oddHeader>&amp;C&amp;"Times New Roman,Félkövér"&amp;12Martonvásár Város Önkormányzatának kiadásai 2017.
&amp;"Times New Roman,Dőlt"(intézmények nélkül)&amp;R
&amp;"Times New Roman,Félkövér"&amp;12 5.melléklet</oddHeader>
  </headerFooter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12</vt:i4>
      </vt:variant>
    </vt:vector>
  </HeadingPairs>
  <TitlesOfParts>
    <vt:vector size="41" baseType="lpstr">
      <vt:lpstr>Munka1</vt:lpstr>
      <vt:lpstr>1.mell. Mérleg</vt:lpstr>
      <vt:lpstr>2.mell. Mérleg</vt:lpstr>
      <vt:lpstr>3.mell. Bevétel</vt:lpstr>
      <vt:lpstr>3.a átvett pe.</vt:lpstr>
      <vt:lpstr>3.b mell. Működési bevételek</vt:lpstr>
      <vt:lpstr>3.c. mell. Közhatalmi bevételek</vt:lpstr>
      <vt:lpstr>4.mell. Normatíva</vt:lpstr>
      <vt:lpstr>5. mell. Önk.össz kiadás</vt:lpstr>
      <vt:lpstr>5.a. mell. Jogalkotás</vt:lpstr>
      <vt:lpstr>5.b. mell. VF saját forrásból</vt:lpstr>
      <vt:lpstr>5.c. mell. VF Eu forrásból</vt:lpstr>
      <vt:lpstr>5.d. mell. Védőnő, EÜ</vt:lpstr>
      <vt:lpstr>5.e. mell. Szociális ellátások</vt:lpstr>
      <vt:lpstr>5.f. mell. Átadott pénzeszk.</vt:lpstr>
      <vt:lpstr>5.g. mell. Egyéb tev.</vt:lpstr>
      <vt:lpstr>6. mell. Int.összesen</vt:lpstr>
      <vt:lpstr>6.a. mell. PH</vt:lpstr>
      <vt:lpstr>6.b. mell. Óvoda</vt:lpstr>
      <vt:lpstr>6.c. mell. BBKP</vt:lpstr>
      <vt:lpstr>7.mell. Beruházás</vt:lpstr>
      <vt:lpstr>8.mell. Felújítás</vt:lpstr>
      <vt:lpstr>9.mell. Létszámok</vt:lpstr>
      <vt:lpstr>10. mell. Több éves kihat</vt:lpstr>
      <vt:lpstr>11.mell. Ei felhaszn.</vt:lpstr>
      <vt:lpstr>12.mell. Közv.tám</vt:lpstr>
      <vt:lpstr>13.mell. Mérleg</vt:lpstr>
      <vt:lpstr>MG Kft</vt:lpstr>
      <vt:lpstr>Martonsport Kft</vt:lpstr>
      <vt:lpstr>'4.mell. Normatíva'!Nyomtatási_cím</vt:lpstr>
      <vt:lpstr>'5. mell. Önk.össz kiadás'!Nyomtatási_cím</vt:lpstr>
      <vt:lpstr>'5.a. mell. Jogalkotás'!Nyomtatási_cím</vt:lpstr>
      <vt:lpstr>'5.b. mell. VF saját forrásból'!Nyomtatási_cím</vt:lpstr>
      <vt:lpstr>'5.c. mell. VF Eu forrásból'!Nyomtatási_cím</vt:lpstr>
      <vt:lpstr>'5.d. mell. Védőnő, EÜ'!Nyomtatási_cím</vt:lpstr>
      <vt:lpstr>'5.g. mell. Egyéb tev.'!Nyomtatási_cím</vt:lpstr>
      <vt:lpstr>'6.a. mell. PH'!Nyomtatási_cím</vt:lpstr>
      <vt:lpstr>'6.b. mell. Óvoda'!Nyomtatási_cím</vt:lpstr>
      <vt:lpstr>'6.c. mell. BBKP'!Nyomtatási_cím</vt:lpstr>
      <vt:lpstr>'Martonsport Kft'!Nyomtatási_terület</vt:lpstr>
      <vt:lpstr>'MG Kft'!Nyomtatási_terület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2017-02-09T14:36:28Z</cp:lastPrinted>
  <dcterms:created xsi:type="dcterms:W3CDTF">2014-01-29T08:39:20Z</dcterms:created>
  <dcterms:modified xsi:type="dcterms:W3CDTF">2017-02-09T14:42:24Z</dcterms:modified>
</cp:coreProperties>
</file>