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51" windowWidth="15240" windowHeight="8505" firstSheet="31" activeTab="34"/>
  </bookViews>
  <sheets>
    <sheet name="1.sz.mell._Mérleg" sheetId="1" r:id="rId1"/>
    <sheet name="2.sz.mell._Mérleg" sheetId="2" r:id="rId2"/>
    <sheet name="3.sz.mell_támogatások" sheetId="3" r:id="rId3"/>
    <sheet name="5.sz.mell_beruházás" sheetId="4" state="hidden" r:id="rId4"/>
    <sheet name="6.sz.mell_felújítás (2)" sheetId="5" state="hidden" r:id="rId5"/>
    <sheet name="4.sz.mell.PH szakfeladatok" sheetId="6" r:id="rId6"/>
    <sheet name="5.sz.mell.Beruházás " sheetId="7" r:id="rId7"/>
    <sheet name="6.sz.mell.Felújítás " sheetId="8" r:id="rId8"/>
    <sheet name=" 9. sz. mell_KözvetettTám" sheetId="9" state="hidden" r:id="rId9"/>
    <sheet name="11. sz. mell._EUprojektek (2)" sheetId="10" state="hidden" r:id="rId10"/>
    <sheet name="7. sz. mell._létszám" sheetId="11" r:id="rId11"/>
    <sheet name="8.1. sz. mell_Önk." sheetId="12" r:id="rId12"/>
    <sheet name="8.1. a.sz. mell_Jogalkotás" sheetId="13" r:id="rId13"/>
    <sheet name="8.1.b. sz. mell_Szoc.ell.  " sheetId="14" r:id="rId14"/>
    <sheet name="8.1. c.sz. mell_Városüz " sheetId="15" r:id="rId15"/>
    <sheet name="8.1.d.sz.mell. Vf.saját forrás" sheetId="16" r:id="rId16"/>
    <sheet name="8.1.e.sz.mell.Vf.EU-s forrás" sheetId="17" r:id="rId17"/>
    <sheet name="8.1.f. sz. mell _Védőnő" sheetId="18" r:id="rId18"/>
    <sheet name="13.1. i.sz. mell _Üres" sheetId="19" state="hidden" r:id="rId19"/>
    <sheet name="8.1.g. sz. mell_Egyéb eü. " sheetId="20" r:id="rId20"/>
    <sheet name="8.1.h. sz. mell _Egyéb tev. " sheetId="21" r:id="rId21"/>
    <sheet name="8.2. Polgármesteri Hivatal" sheetId="22" r:id="rId22"/>
    <sheet name="8.3. sz. mell_össz." sheetId="23" r:id="rId23"/>
    <sheet name="8.3. sz. mell_ (1)" sheetId="24" r:id="rId24"/>
    <sheet name=" 14. sz. mell_Gördülő" sheetId="25" state="hidden" r:id="rId25"/>
    <sheet name="17.sz.mell_Tartozások" sheetId="26" state="hidden" r:id="rId26"/>
    <sheet name="8.3.sz.mell_(2)" sheetId="27" r:id="rId27"/>
    <sheet name="9.sz.mell. Támogatások" sheetId="28" r:id="rId28"/>
    <sheet name="10. sz. melléklet  tér.díj " sheetId="29" r:id="rId29"/>
    <sheet name="11.a.pályázatok" sheetId="30" r:id="rId30"/>
    <sheet name="11.b. pályázatok" sheetId="31" r:id="rId31"/>
    <sheet name="11.c.pályázatok" sheetId="32" r:id="rId32"/>
    <sheet name="11.d.pályázatok" sheetId="33" r:id="rId33"/>
    <sheet name="11.e.pályázatok" sheetId="34" r:id="rId34"/>
    <sheet name="11.f.pályázatok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kst" localSheetId="28">#REF!</definedName>
    <definedName name="kst" localSheetId="6">#REF!</definedName>
    <definedName name="kst" localSheetId="7">#REF!</definedName>
    <definedName name="kst">#REF!</definedName>
    <definedName name="nev" localSheetId="6">'[1]kod'!$CD$8:$CD$3150</definedName>
    <definedName name="nev" localSheetId="7">'[1]kod'!$CD$8:$CD$3150</definedName>
    <definedName name="nev">'[2]kod'!$CD$8:$CD$3150</definedName>
    <definedName name="_xlnm.Print_Titles" localSheetId="24">' 14. sz. mell_Gördülő'!$4:$6</definedName>
    <definedName name="_xlnm.Print_Titles" localSheetId="5">'4.sz.mell.PH szakfeladatok'!$5:$9</definedName>
    <definedName name="_xlnm.Print_Titles" localSheetId="3">'5.sz.mell_beruházás'!$3:$4</definedName>
    <definedName name="_xlnm.Print_Titles" localSheetId="4">'6.sz.mell_felújítás (2)'!$3:$4</definedName>
    <definedName name="_xlnm.Print_Titles" localSheetId="11">'8.1. sz. mell_Önk.'!$1:$8</definedName>
    <definedName name="_xlnm.Print_Area" localSheetId="0">'1.sz.mell._Mérleg'!$A$1:$F$118</definedName>
    <definedName name="_xlnm.Print_Area" localSheetId="5">'4.sz.mell.PH szakfeladatok'!$A$1:$R$88</definedName>
    <definedName name="onev" localSheetId="6">'[3]kod'!$BT$34:$BT$3184</definedName>
    <definedName name="onev" localSheetId="7">'[3]kod'!$BT$34:$BT$3184</definedName>
    <definedName name="onev">'[4]kod'!$BT$34:$BT$3184</definedName>
  </definedNames>
  <calcPr fullCalcOnLoad="1"/>
</workbook>
</file>

<file path=xl/sharedStrings.xml><?xml version="1.0" encoding="utf-8"?>
<sst xmlns="http://schemas.openxmlformats.org/spreadsheetml/2006/main" count="2127" uniqueCount="808">
  <si>
    <t>J</t>
  </si>
  <si>
    <t>K</t>
  </si>
  <si>
    <t>L</t>
  </si>
  <si>
    <t>M</t>
  </si>
  <si>
    <t>N</t>
  </si>
  <si>
    <t>O</t>
  </si>
  <si>
    <t>Sorsz.</t>
  </si>
  <si>
    <t>Ssz.</t>
  </si>
  <si>
    <t>Teljesített előirányzat</t>
  </si>
  <si>
    <t xml:space="preserve">Módosított előirányzat </t>
  </si>
  <si>
    <t>Teljesített  előirányzat összesen</t>
  </si>
  <si>
    <t>Módosított előirányzat összesen</t>
  </si>
  <si>
    <t>Teljesített  előirányzat</t>
  </si>
  <si>
    <t xml:space="preserve">Eredeti előirányzat </t>
  </si>
  <si>
    <t>Dologi , folyó kiadások</t>
  </si>
  <si>
    <t>B E V É T E L E K</t>
  </si>
  <si>
    <t>1. sz. táblázat</t>
  </si>
  <si>
    <t>Ezer forintban !</t>
  </si>
  <si>
    <t>Sor-
szám</t>
  </si>
  <si>
    <t>Bevételi jogcím</t>
  </si>
  <si>
    <t>Tárgyévi eredeti előirányzat</t>
  </si>
  <si>
    <t>1.</t>
  </si>
  <si>
    <t>2.</t>
  </si>
  <si>
    <t>3.</t>
  </si>
  <si>
    <t>3.1.</t>
  </si>
  <si>
    <t>3.2.</t>
  </si>
  <si>
    <t>4.</t>
  </si>
  <si>
    <t>5.</t>
  </si>
  <si>
    <t>Önkormányzatok sajátos felhalmozási és tőkebevételei</t>
  </si>
  <si>
    <t>6.</t>
  </si>
  <si>
    <t>6.1.1.</t>
  </si>
  <si>
    <t>6.1.2.</t>
  </si>
  <si>
    <t>7.</t>
  </si>
  <si>
    <t>8.</t>
  </si>
  <si>
    <t>9.</t>
  </si>
  <si>
    <t>Működési célú pénzmaradvány igénybevétele</t>
  </si>
  <si>
    <t>Felhalmozási célú pénzmaradvány igénybevétele</t>
  </si>
  <si>
    <t>10.</t>
  </si>
  <si>
    <t>11.</t>
  </si>
  <si>
    <t>12.</t>
  </si>
  <si>
    <t>13.</t>
  </si>
  <si>
    <t>Rövid lejáratú hitelek felvétele</t>
  </si>
  <si>
    <t>Hosszú lejáratú hitelek felvétele</t>
  </si>
  <si>
    <t>14.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</si>
  <si>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</si>
  <si>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</si>
  <si>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</si>
  <si>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</si>
  <si>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</si>
  <si>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</si>
  <si>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</si>
  <si>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</t>
  </si>
  <si>
    <t>1.3.</t>
  </si>
  <si>
    <t>Dologi  kiadások</t>
  </si>
  <si>
    <t>1.4.</t>
  </si>
  <si>
    <t>Egyéb folyó kiadások</t>
  </si>
  <si>
    <t>1.5.</t>
  </si>
  <si>
    <t>Társadalom- és szociálpolitikai juttatások</t>
  </si>
  <si>
    <t>1.6.</t>
  </si>
  <si>
    <t>Ellátottak pénzbeli juttatása</t>
  </si>
  <si>
    <t>1.7.</t>
  </si>
  <si>
    <t>Támogatásértékű működési kiadás</t>
  </si>
  <si>
    <t>1.8.</t>
  </si>
  <si>
    <t>Működési célú pénzeszközátadás államháztartáson kívülre</t>
  </si>
  <si>
    <t>Kamatkiadások</t>
  </si>
  <si>
    <t>II. Felhalmozási és tőke jellegű kiadások (2.1+…+2.6)</t>
  </si>
  <si>
    <t>2.1.</t>
  </si>
  <si>
    <t>Felújítás</t>
  </si>
  <si>
    <t>2.2.</t>
  </si>
  <si>
    <t>Intézményi beruházási kiadások</t>
  </si>
  <si>
    <t>2.3.</t>
  </si>
  <si>
    <t>Pénzügyi befektetések kiadásai</t>
  </si>
  <si>
    <t>2.4.</t>
  </si>
  <si>
    <t>Támogatásértékű felhalmozási kiadás</t>
  </si>
  <si>
    <t>2.5.</t>
  </si>
  <si>
    <t>Felhalmozási célú pénzeszközátadás államháztartáson kívülre</t>
  </si>
  <si>
    <t>2.6.</t>
  </si>
  <si>
    <t>EU-s támogatásból megvalósuló projektek kiadásai</t>
  </si>
  <si>
    <t>Általános tartalék</t>
  </si>
  <si>
    <t>Céltartalék</t>
  </si>
  <si>
    <t>KÖLTSÉGVETÉSI KIADÁSOK ÖSSZESEN (1+2+3)</t>
  </si>
  <si>
    <t>IV. Előző évi pénzmaradványi tartalék (6.1.1+6.1.2)</t>
  </si>
  <si>
    <t>Előző évi működési célú pénzmaradványi tartalék</t>
  </si>
  <si>
    <t>Előző évi felhalmozási célú pénzmaradványi tartalék</t>
  </si>
  <si>
    <t>V. Értékpapírok vásárlása (8.1+8.2)</t>
  </si>
  <si>
    <t>8.1</t>
  </si>
  <si>
    <t>Működési célú értékpapírok vásárlása</t>
  </si>
  <si>
    <t>8.2.</t>
  </si>
  <si>
    <t>Felhalmozási célú értékpapírok vásárlása</t>
  </si>
  <si>
    <t>VI. Kötvények kibocsátásának törlesztése</t>
  </si>
  <si>
    <t>VII. Hitelek (10.1+10.2)</t>
  </si>
  <si>
    <t>10.1</t>
  </si>
  <si>
    <t>Működési célú hitel törlesztése (10.1.1+10.1.2)</t>
  </si>
  <si>
    <t>10.1.1.</t>
  </si>
  <si>
    <t>Rövid lejáratú hitelek törlesztése</t>
  </si>
  <si>
    <t>10.1.2.</t>
  </si>
  <si>
    <t>Hosszú lejáratú hitelek törlesztése</t>
  </si>
  <si>
    <t>10.2</t>
  </si>
  <si>
    <t>Felhalmozási célú hitel törlesztése (10.2.1+10.2.2)</t>
  </si>
  <si>
    <t>10.2.1.</t>
  </si>
  <si>
    <t>10.2.2.</t>
  </si>
  <si>
    <t>KIADÁSOK ÖSSZESEN: (4+5+7)</t>
  </si>
  <si>
    <t>KÖLTSÉGVETÉSI BEVÉTELEK ÉS KIADÁSOK EGYENLEGE</t>
  </si>
  <si>
    <t>3. sz. táblázat</t>
  </si>
  <si>
    <t>FINANSZÍROZÁSI CÉLÚ BEVÉTELEK ÉS KIADÁSOK EGYENLEGE</t>
  </si>
  <si>
    <t>4. sz. táblázat</t>
  </si>
  <si>
    <t xml:space="preserve"> Ezer forintban !</t>
  </si>
  <si>
    <t>Bevételek</t>
  </si>
  <si>
    <t>Kiadások</t>
  </si>
  <si>
    <t>Megnevezés</t>
  </si>
  <si>
    <t>Személyi juttatások</t>
  </si>
  <si>
    <t>Dologi kiadások</t>
  </si>
  <si>
    <t>Tartalékok</t>
  </si>
  <si>
    <t>15.</t>
  </si>
  <si>
    <t>Előző évi műk. célú pénzm-i tartalék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</si>
  <si>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</si>
  <si>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</si>
  <si>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</si>
  <si>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</si>
  <si>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</si>
  <si>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</si>
  <si>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</si>
  <si>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</si>
  <si>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</si>
  <si>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</si>
  <si>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</si>
  <si>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</si>
  <si>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Önkormányzati támogatás</t>
  </si>
  <si>
    <t>Pénzügyi befektetések bevételei</t>
  </si>
  <si>
    <t>III. Tartalékok (3.1+3.2)</t>
  </si>
  <si>
    <t>Tárgyév</t>
  </si>
  <si>
    <t>5. sz. melléklet</t>
  </si>
  <si>
    <t>Martonvásár Város Önkormányzat beruházási (felhalmozási) célú kiadásai
előirányzata feladatonként</t>
  </si>
  <si>
    <t>Beruházás  megnevezése</t>
  </si>
  <si>
    <t>Teljes költség (tám.+saját forr.)</t>
  </si>
  <si>
    <t>Kivitelezés kezdési és befejezési éve</t>
  </si>
  <si>
    <t>Felhasználás
tárgyévet megelőző év (tám.+saját forr.)</t>
  </si>
  <si>
    <t>Tárgy évi előirányzat (klts.vetés felhasz.)</t>
  </si>
  <si>
    <t>pályázatból támogatás</t>
  </si>
  <si>
    <t xml:space="preserve">
Tárgyév utáni szükséglet
</t>
  </si>
  <si>
    <t>7=(2-4-5-6)</t>
  </si>
  <si>
    <t>Egyéb beruházások</t>
  </si>
  <si>
    <t>Egyéb beruházások összesen</t>
  </si>
  <si>
    <t>Tervek</t>
  </si>
  <si>
    <t>Tervek összesen</t>
  </si>
  <si>
    <t>Intézményi beruházások</t>
  </si>
  <si>
    <t>Intézményi beruházások összesen</t>
  </si>
  <si>
    <t>Informatikai fejlesztés</t>
  </si>
  <si>
    <t>Informatikai fejlesztés összesen</t>
  </si>
  <si>
    <t>Európai uniós támogatással megvalósuló berzházás</t>
  </si>
  <si>
    <t>Európai uniós támogatással megvalósuló berzházások összesen</t>
  </si>
  <si>
    <t>BERUHÁZÁSOK ÖSSZESEN:</t>
  </si>
  <si>
    <t>PÉNZÜGYI BEFEKTETÉSEK KIADÁSAI ÖSSZESEN:</t>
  </si>
  <si>
    <t>ÖSSZESEN:</t>
  </si>
  <si>
    <t>KIADÁSI JOGCÍMEK szakfeladatonként</t>
  </si>
  <si>
    <t>Működési előirányzat</t>
  </si>
  <si>
    <t>ebből:</t>
  </si>
  <si>
    <t>Felhalmozási előirányzat</t>
  </si>
  <si>
    <t>Műk. átadott peszk.</t>
  </si>
  <si>
    <t>Beruházás</t>
  </si>
  <si>
    <t>I.</t>
  </si>
  <si>
    <t>II.</t>
  </si>
  <si>
    <t>III.</t>
  </si>
  <si>
    <t xml:space="preserve">Szociális kiadások </t>
  </si>
  <si>
    <t>V.</t>
  </si>
  <si>
    <t>VI.</t>
  </si>
  <si>
    <t>Egyéb tevékenység</t>
  </si>
  <si>
    <t>Összesen</t>
  </si>
  <si>
    <t>Tárgyévet követő év</t>
  </si>
  <si>
    <t>9. sz. melléklet</t>
  </si>
  <si>
    <t>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</si>
  <si>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</si>
  <si>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</si>
  <si>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</si>
  <si>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</si>
  <si>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</si>
  <si>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</si>
  <si>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</si>
  <si>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</si>
  <si>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</si>
  <si>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</si>
  <si>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</si>
  <si>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</si>
  <si>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</si>
  <si>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</si>
  <si>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</si>
  <si>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</si>
  <si>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</si>
  <si>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</si>
  <si>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</si>
  <si>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Összesen:</t>
  </si>
  <si>
    <t xml:space="preserve"> 11. sz. melléklet</t>
  </si>
  <si>
    <t>Európai uniós támogatással megvalósuló projektek bevételei, kiadásai, hozzájárulások</t>
  </si>
  <si>
    <t>EU-s projekt neve, azonosítója:</t>
  </si>
  <si>
    <t>Ezer forintban!</t>
  </si>
  <si>
    <t>Források</t>
  </si>
  <si>
    <t>Tárgyévet követő év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</si>
  <si>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</si>
  <si>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</si>
  <si>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</si>
  <si>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</si>
  <si>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</si>
  <si>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</si>
  <si>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</si>
  <si>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</si>
  <si>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</si>
  <si>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</si>
  <si>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</si>
  <si>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</si>
  <si>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….. évi előir.</t>
  </si>
  <si>
    <t>Támogatott neve</t>
  </si>
  <si>
    <t>Hozzájárulás  (E Ft)</t>
  </si>
  <si>
    <t>INTÉZMÉNYEK ÖSSZESEN:</t>
  </si>
  <si>
    <t>Cím neve, száma</t>
  </si>
  <si>
    <t>01</t>
  </si>
  <si>
    <t>Alcím neve, száma</t>
  </si>
  <si>
    <t>Előirányzat-csoport</t>
  </si>
  <si>
    <t>Kiemelt előirány-
zat</t>
  </si>
  <si>
    <t>Előirányzat-csoport, kiemelt előirányzat megnevezése</t>
  </si>
  <si>
    <t>Előirányzat</t>
  </si>
  <si>
    <t>száma</t>
  </si>
  <si>
    <t>Általános forgalmi adó-bevételek, visszatérülések</t>
  </si>
  <si>
    <t>Hozam- és kamatbevételek</t>
  </si>
  <si>
    <t>Felhalmozási és tőkejellegű bevételek</t>
  </si>
  <si>
    <t>Tárgyi eszközök, immateriális javak érték.</t>
  </si>
  <si>
    <t>Véglegesen átvett pénzeszközök</t>
  </si>
  <si>
    <t>Támogatásértékű működési bevételek</t>
  </si>
  <si>
    <t>Támogatásértékű felhalmozási bevételek</t>
  </si>
  <si>
    <t>EU-s forrásból származó bevétel</t>
  </si>
  <si>
    <t>Működési célú pénzeszközátvétel</t>
  </si>
  <si>
    <t>Felhalmozási célú pénzeszközátvétel</t>
  </si>
  <si>
    <t>Előző évi pénzmaradvány igénybevétele</t>
  </si>
  <si>
    <t>BEVÉTELEK ÖSSZESEN:</t>
  </si>
  <si>
    <t>Működési célú kiadások</t>
  </si>
  <si>
    <t>Működési célú pénzeszközát. államháztartáson kívülre</t>
  </si>
  <si>
    <t>Felhalmozási célú kiadások</t>
  </si>
  <si>
    <t>Felhalmozási célú pénzeszközát. Államháztart. kívülre</t>
  </si>
  <si>
    <t>Előző évi pénzmaradványi tartalék</t>
  </si>
  <si>
    <t>Működési célú pénzmaradványi tartalék</t>
  </si>
  <si>
    <t>Felhalmozási célú pénzmaradványi tartalék</t>
  </si>
  <si>
    <t xml:space="preserve">KIADÁSOK ÖSSZESEN: </t>
  </si>
  <si>
    <t>Éves létszám előirányzat (fő)</t>
  </si>
  <si>
    <t>Polgármesteri hivatal</t>
  </si>
  <si>
    <t>Intézményi működési bevételek</t>
  </si>
  <si>
    <t>02</t>
  </si>
  <si>
    <t>04</t>
  </si>
  <si>
    <t>05</t>
  </si>
  <si>
    <t>13/1/i. számú melléklet</t>
  </si>
  <si>
    <t>----------------------------------------------------------</t>
  </si>
  <si>
    <t>KÖLTSÉGVETÉSI BEVÉTELEK ÖSSZESEN:</t>
  </si>
  <si>
    <t>KÖLTSÉGVETÉSI KIADÁSOK ÖSSZESEN:</t>
  </si>
  <si>
    <t xml:space="preserve"> 14. sz. melléklet</t>
  </si>
  <si>
    <t>A működési és fejlesztési célú bevételek és kiadások ….. évi alakulását külön bemutató mérleg</t>
  </si>
  <si>
    <t>Sor- szám</t>
  </si>
  <si>
    <t>Tárgyévre</t>
  </si>
  <si>
    <t xml:space="preserve">I. Működési célú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</si>
  <si>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</si>
  <si>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</si>
  <si>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személyi jövedelemadó bevétele</t>
  </si>
  <si>
    <t>Támogatásértékű működési bevétel</t>
  </si>
  <si>
    <t>Működési célú pénzeszközátvétel államháztartáson kívülről</t>
  </si>
  <si>
    <t>Működési célú költségvetési bevételek összesen (1+…+6)</t>
  </si>
  <si>
    <t>Működési célú előző évi pénzmaradvány igénybevétele</t>
  </si>
  <si>
    <t>Működési célú forgatási, befektetési célú belföldi értékpapírok kibocsátása, értékesítése</t>
  </si>
  <si>
    <t>Működési célú kötvény kibocsátás</t>
  </si>
  <si>
    <t>Működési célú likvid hitelek felvétele</t>
  </si>
  <si>
    <t>Működési célú rövid lejáratú hitelek felvétele</t>
  </si>
  <si>
    <t>Működési célú hosszú lejáratú hitelek felvétele</t>
  </si>
  <si>
    <t>Finanszírozási célú műveletek bevétele összesen (7+…+13)</t>
  </si>
  <si>
    <t>Működési célú bevételek összesen   (6+13)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</si>
  <si>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</si>
  <si>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</si>
  <si>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</si>
  <si>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Működési célú költségvetési kiadások összesen (15+…+23)</t>
  </si>
  <si>
    <t>Működési célú forgatási, befektetési célú belföldi értékpapírok beváltása, vásárlása</t>
  </si>
  <si>
    <t>Működési célú kötvény kibocsátás törlesztése</t>
  </si>
  <si>
    <t>Működési célú likvid hitelek törlesztése</t>
  </si>
  <si>
    <t>Működési célú rövid lejáratú hitelek törlesztése</t>
  </si>
  <si>
    <t>Működési célú hosszú lejáratú hitelek törlesztése</t>
  </si>
  <si>
    <t>Finanszírozási célú műveletek kiadása összesen (25+…+30)</t>
  </si>
  <si>
    <t>Működési célú kiadások összesen   (24+31)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</si>
  <si>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</si>
  <si>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</si>
  <si>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</si>
  <si>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támogatások</t>
  </si>
  <si>
    <t>Támogatásértékű felhalmozási bevétel</t>
  </si>
  <si>
    <t>Felhalmozási célú pénzeszközátvétel államháztartáson kívülről</t>
  </si>
  <si>
    <t>Felhalmozási ÁFA visszatérülése</t>
  </si>
  <si>
    <t>Értékesített tárgyi eszközök és
 immateriális javak ÁFA-ja</t>
  </si>
  <si>
    <t>Felhalmozási célú költségvetési bevételek összesen (33+…+39)</t>
  </si>
  <si>
    <t>Felhalmozási célú előző évi pénzmaradvány igénybevétele</t>
  </si>
  <si>
    <t>Felhalmozási célú forgatási, befektetési célú belföldi értékpapírok kibocsátása, értékesítése</t>
  </si>
  <si>
    <t>Felhalmozási célú kötvény kibocsátás</t>
  </si>
  <si>
    <t>Felhalmozási célú likvid hitelek felvétele</t>
  </si>
  <si>
    <t>Felhalmozási célú rövid lejáratú hitelek felvétele</t>
  </si>
  <si>
    <t>Felhalmozási célú hosszú lejáratú hitelek felvétele</t>
  </si>
  <si>
    <t>Finanszírozási célú műveletek bevétele összesen (41+…+46)</t>
  </si>
  <si>
    <t>Felhalmozási célú bevételek összesen (40+47)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</si>
  <si>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</si>
  <si>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</si>
  <si>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</si>
  <si>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költségvetési kiadások összesen (49+…+53)</t>
  </si>
  <si>
    <t>Felhalmozási célú forgatási, befektetési célú belföldi értékpapírok beváltása, vásárlása</t>
  </si>
  <si>
    <t>Felhalmozási célú kötvény kibocsátás törlesztése</t>
  </si>
  <si>
    <t>Felhalmozási célú likvid hitelek törlesztése</t>
  </si>
  <si>
    <t>Felhalmozási célú rövid lejáratú hitelek törlesztése</t>
  </si>
  <si>
    <t>Felhalmozási célú hosszú lejáratú hitelek törlesztése</t>
  </si>
  <si>
    <t>Finanszírozási célú műveletek kiadása összesen (55+…+59)</t>
  </si>
  <si>
    <t>Felhalmozási célú kiadások összesen (54+60)</t>
  </si>
  <si>
    <t>BEVÉTELEK ÖSSZESEN (14+48)</t>
  </si>
  <si>
    <t>KIADÁSOK ÖSSZESEN (32+61)</t>
  </si>
  <si>
    <t>MŰKÖDÉSI CÉLÚ KÖLTSÉGVETÉSI BEVÉTELEK ÉS KIADÁSOK EGYENLEGE (6-24)</t>
  </si>
  <si>
    <t>FELHALMOZÁSI CÉLÚ KÖLTSÉGVETÉSI BEVÉTELEK ÉS KIADÁSOK EGYENLEGE (40-54)</t>
  </si>
  <si>
    <t>FINANSZÍROZÁSI CÉLÚ PÉNZÜGYI MŰVELETEK EGYENLEGE (13+47)-(31+60)</t>
  </si>
  <si>
    <t xml:space="preserve"> 17.sz. melléklet</t>
  </si>
  <si>
    <t>Adatszolgáltatás 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</si>
  <si>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</si>
  <si>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</si>
  <si>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</si>
  <si>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</si>
  <si>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</si>
  <si>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</si>
  <si>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</si>
  <si>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</si>
  <si>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</si>
  <si>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</si>
  <si>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</si>
  <si>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</si>
  <si>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</si>
  <si>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</si>
  <si>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</si>
  <si>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</si>
  <si>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2010. .......................... hó ..... nap</t>
  </si>
  <si>
    <t>költségvetési szerv vezetője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</si>
  <si>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</si>
  <si>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Pénzmaradvány tartalék (6)</t>
  </si>
  <si>
    <t>Áthúzódó EU-s pályázatok összesen</t>
  </si>
  <si>
    <t>Áthúzódó 20... évi EU-s beruházások</t>
  </si>
  <si>
    <t>Hazai támogatású fejlesztési programok</t>
  </si>
  <si>
    <t xml:space="preserve">Áthúzódó egyéb beruházások </t>
  </si>
  <si>
    <t xml:space="preserve">Áthúzódó hazai tám. fejlesztési programok </t>
  </si>
  <si>
    <t>Hazai támogatású fejlesztési programok összesen</t>
  </si>
  <si>
    <t>Területi Védőnői Szolgálat</t>
  </si>
  <si>
    <t>Egyéb egészségügyi  tevékenység</t>
  </si>
  <si>
    <t>………………………………….</t>
  </si>
  <si>
    <t>llátva)</t>
  </si>
  <si>
    <t>Jogalkotás</t>
  </si>
  <si>
    <t>Beethoven Általános Iskola</t>
  </si>
  <si>
    <t>Brunszvik Teréz Óvoda</t>
  </si>
  <si>
    <t>Szociális ellátás</t>
  </si>
  <si>
    <t>Intézmények mindösszesen</t>
  </si>
  <si>
    <t>Szállítói tartozásállomány</t>
  </si>
  <si>
    <t>Szerződés nem teljesítéséből eredő tartozásállomány</t>
  </si>
  <si>
    <t xml:space="preserve">Önkormányzati jogalkotás 841112 </t>
  </si>
  <si>
    <r>
      <t xml:space="preserve">Ápolási díj méltányossági alapon </t>
    </r>
    <r>
      <rPr>
        <b/>
        <sz val="10"/>
        <rFont val="Times New Roman"/>
        <family val="1"/>
      </rPr>
      <t>882116</t>
    </r>
  </si>
  <si>
    <r>
      <t xml:space="preserve">Óvodáztatási támogatás </t>
    </r>
    <r>
      <rPr>
        <b/>
        <sz val="10"/>
        <rFont val="Times New Roman"/>
        <family val="1"/>
      </rPr>
      <t>882119</t>
    </r>
  </si>
  <si>
    <r>
      <t xml:space="preserve">Átmeneti segély </t>
    </r>
    <r>
      <rPr>
        <b/>
        <sz val="10"/>
        <rFont val="Times New Roman"/>
        <family val="1"/>
      </rPr>
      <t>882122</t>
    </r>
  </si>
  <si>
    <r>
      <t xml:space="preserve">Temetési segély </t>
    </r>
    <r>
      <rPr>
        <b/>
        <sz val="10"/>
        <rFont val="Times New Roman"/>
        <family val="1"/>
      </rPr>
      <t>882123</t>
    </r>
  </si>
  <si>
    <r>
      <t xml:space="preserve">Közgyógyellátás </t>
    </r>
    <r>
      <rPr>
        <b/>
        <sz val="10"/>
        <rFont val="Times New Roman"/>
        <family val="1"/>
      </rPr>
      <t>882202</t>
    </r>
  </si>
  <si>
    <r>
      <t xml:space="preserve">Köztemetés </t>
    </r>
    <r>
      <rPr>
        <b/>
        <sz val="10"/>
        <rFont val="Times New Roman"/>
        <family val="1"/>
      </rPr>
      <t>882203</t>
    </r>
  </si>
  <si>
    <r>
      <t xml:space="preserve">Szociális étkeztetés </t>
    </r>
    <r>
      <rPr>
        <b/>
        <sz val="10"/>
        <rFont val="Times New Roman"/>
        <family val="1"/>
      </rPr>
      <t>889921</t>
    </r>
  </si>
  <si>
    <r>
      <t xml:space="preserve">Civil szervezetek program és egyéb támogatása </t>
    </r>
    <r>
      <rPr>
        <b/>
        <sz val="10"/>
        <rFont val="Times New Roman"/>
        <family val="1"/>
      </rPr>
      <t>890302</t>
    </r>
  </si>
  <si>
    <r>
      <t xml:space="preserve"> Sportlétesítmények működtetése, üzemeltetése </t>
    </r>
    <r>
      <rPr>
        <b/>
        <sz val="10"/>
        <rFont val="Times New Roman"/>
        <family val="1"/>
      </rPr>
      <t>931102</t>
    </r>
  </si>
  <si>
    <r>
      <t xml:space="preserve"> Spotszervezetek támogatása </t>
    </r>
    <r>
      <rPr>
        <b/>
        <sz val="10"/>
        <rFont val="Times New Roman"/>
        <family val="1"/>
      </rPr>
      <t>931903</t>
    </r>
  </si>
  <si>
    <r>
      <t xml:space="preserve">Köztemető fenntartás és működtetés </t>
    </r>
    <r>
      <rPr>
        <b/>
        <sz val="10"/>
        <rFont val="Times New Roman"/>
        <family val="1"/>
      </rPr>
      <t>960302</t>
    </r>
  </si>
  <si>
    <r>
      <t xml:space="preserve">Család és nővédelmi egészségügyi szolgáltatás </t>
    </r>
    <r>
      <rPr>
        <b/>
        <sz val="10"/>
        <rFont val="Times New Roman"/>
        <family val="1"/>
      </rPr>
      <t>869041</t>
    </r>
  </si>
  <si>
    <r>
      <t xml:space="preserve">Lakó- és nem lakóépületépítése </t>
    </r>
    <r>
      <rPr>
        <b/>
        <i/>
        <sz val="10"/>
        <rFont val="Times New Roman CE"/>
        <family val="0"/>
      </rPr>
      <t>412000</t>
    </r>
  </si>
  <si>
    <r>
      <t xml:space="preserve">Út építés </t>
    </r>
    <r>
      <rPr>
        <b/>
        <i/>
        <sz val="9"/>
        <rFont val="Times New Roman CE"/>
        <family val="0"/>
      </rPr>
      <t>421100</t>
    </r>
  </si>
  <si>
    <r>
      <t xml:space="preserve">Egyéb m.n.s építés </t>
    </r>
    <r>
      <rPr>
        <b/>
        <i/>
        <sz val="9"/>
        <rFont val="Times New Roman CE"/>
        <family val="0"/>
      </rPr>
      <t>429900</t>
    </r>
  </si>
  <si>
    <r>
      <t xml:space="preserve">Építményüzemeltetés </t>
    </r>
    <r>
      <rPr>
        <b/>
        <sz val="10"/>
        <rFont val="Times New Roman"/>
        <family val="1"/>
      </rPr>
      <t>811000</t>
    </r>
  </si>
  <si>
    <r>
      <t xml:space="preserve">Zöldterület-kezelés </t>
    </r>
    <r>
      <rPr>
        <b/>
        <sz val="10"/>
        <rFont val="Times New Roman"/>
        <family val="1"/>
      </rPr>
      <t>813000</t>
    </r>
  </si>
  <si>
    <r>
      <t xml:space="preserve">Út, autópálya építése (csak karbantartás, kátyúzás) </t>
    </r>
    <r>
      <rPr>
        <b/>
        <sz val="10"/>
        <rFont val="Times New Roman"/>
        <family val="1"/>
      </rPr>
      <t>421100</t>
    </r>
  </si>
  <si>
    <r>
      <t xml:space="preserve">Város-, községgazdálkodási m.n.s. szolgáltatások </t>
    </r>
    <r>
      <rPr>
        <b/>
        <sz val="10"/>
        <rFont val="Times New Roman"/>
        <family val="1"/>
      </rPr>
      <t>841403</t>
    </r>
  </si>
  <si>
    <t xml:space="preserve">Városüzemeltetés  </t>
  </si>
  <si>
    <r>
      <t xml:space="preserve">Foglalkoztatás eü-i ellátás </t>
    </r>
    <r>
      <rPr>
        <b/>
        <sz val="10"/>
        <rFont val="Times New Roman"/>
        <family val="1"/>
      </rPr>
      <t>862231</t>
    </r>
  </si>
  <si>
    <r>
      <t xml:space="preserve">Szemészet </t>
    </r>
    <r>
      <rPr>
        <b/>
        <sz val="10"/>
        <rFont val="Times New Roman"/>
        <family val="1"/>
      </rPr>
      <t>862240</t>
    </r>
  </si>
  <si>
    <r>
      <t>Iskola eü.</t>
    </r>
    <r>
      <rPr>
        <b/>
        <sz val="10"/>
        <rFont val="Times New Roman"/>
        <family val="1"/>
      </rPr>
      <t>869042</t>
    </r>
  </si>
  <si>
    <t>Általános tartalék 841908</t>
  </si>
  <si>
    <r>
      <t xml:space="preserve">Közvilágítás </t>
    </r>
    <r>
      <rPr>
        <b/>
        <sz val="10"/>
        <rFont val="Times New Roman"/>
        <family val="1"/>
      </rPr>
      <t>841402</t>
    </r>
  </si>
  <si>
    <t>Területi Védőnői Szolgálat és Ifjuság-eü-i gondozás</t>
  </si>
  <si>
    <t>X.</t>
  </si>
  <si>
    <r>
      <t xml:space="preserve">Ár- és belvízvédelemmel összefüggő tevékenységek </t>
    </r>
    <r>
      <rPr>
        <b/>
        <sz val="10"/>
        <rFont val="Times New Roman"/>
        <family val="1"/>
      </rPr>
      <t>842541</t>
    </r>
  </si>
  <si>
    <r>
      <t xml:space="preserve">Települési hulladék begyűjtése, szállítása, átrakása </t>
    </r>
    <r>
      <rPr>
        <b/>
        <sz val="10"/>
        <rFont val="Times New Roman"/>
        <family val="1"/>
      </rPr>
      <t>381103</t>
    </r>
  </si>
  <si>
    <t>Európai uniós támogatással megvalósuló felújítások összesen</t>
  </si>
  <si>
    <t>Áthúzódó 20... évi EU-s felújítások</t>
  </si>
  <si>
    <t>Egyéb felújítások</t>
  </si>
  <si>
    <t xml:space="preserve">Áthúzódó egyéb felújítások </t>
  </si>
  <si>
    <t>Egyéb felújítások összesen</t>
  </si>
  <si>
    <t>Intézményi felújítások</t>
  </si>
  <si>
    <t>Intézményi felújítások összesen</t>
  </si>
  <si>
    <t>felújítások ÖSSZESEN:</t>
  </si>
  <si>
    <t>Európai uniós támogatással megvalósuló felújítás</t>
  </si>
  <si>
    <t>Martonvásár Város Önkormányzat felújítási (felhalmozási) célú kiadásai
előirányzata feladatonként</t>
  </si>
  <si>
    <t>Városüzemeltetés</t>
  </si>
  <si>
    <t>Egyéb egészségügyi tevékenység</t>
  </si>
  <si>
    <t>Tárgyévet követő évre</t>
  </si>
  <si>
    <t>Tárgyévet követő 2. évre</t>
  </si>
  <si>
    <r>
      <t xml:space="preserve">Rendkívüli gyermekvédelmi támogatás   </t>
    </r>
    <r>
      <rPr>
        <b/>
        <sz val="10"/>
        <rFont val="Times New Roman"/>
        <family val="1"/>
      </rPr>
      <t>882124</t>
    </r>
  </si>
  <si>
    <t>(minden projekthez a 11. sz. melleklet alszámmal ellátva)</t>
  </si>
  <si>
    <t xml:space="preserve">Mezei Őrszolgálat </t>
  </si>
  <si>
    <t>Intézmények</t>
  </si>
  <si>
    <t>Sorszám</t>
  </si>
  <si>
    <t>10</t>
  </si>
  <si>
    <r>
      <t xml:space="preserve">M.n.s személyszállítás (helyijárat) </t>
    </r>
    <r>
      <rPr>
        <b/>
        <sz val="10"/>
        <rFont val="Times New Roman"/>
        <family val="1"/>
      </rPr>
      <t>493909</t>
    </r>
  </si>
  <si>
    <r>
      <t xml:space="preserve">Közterület rendjének fenntartása </t>
    </r>
    <r>
      <rPr>
        <b/>
        <sz val="10"/>
        <rFont val="Times New Roman"/>
        <family val="1"/>
      </rPr>
      <t>842421</t>
    </r>
  </si>
  <si>
    <t>Felhalmozásra átadott peszk.</t>
  </si>
  <si>
    <t>Martonvásár Város Önkormányzat 2011. évi  bevételei és kiadásai (címrend szerint)</t>
  </si>
  <si>
    <t>Az önkormányzat által adott 2011. évi közvetett támogatások</t>
  </si>
  <si>
    <t>Ellátottak pénzbeni juttatásai</t>
  </si>
  <si>
    <t>VII.</t>
  </si>
  <si>
    <t>Index %</t>
  </si>
  <si>
    <r>
      <t xml:space="preserve">Lakásfenntartási támogatás normatív alapon </t>
    </r>
    <r>
      <rPr>
        <b/>
        <sz val="10"/>
        <rFont val="Times New Roman"/>
        <family val="1"/>
      </rPr>
      <t>882113</t>
    </r>
  </si>
  <si>
    <t>Közhatalmi bevételek</t>
  </si>
  <si>
    <t>Egyéb saját működési bevétel</t>
  </si>
  <si>
    <t>Alcímek</t>
  </si>
  <si>
    <t>06</t>
  </si>
  <si>
    <t>Tartalékok összesen</t>
  </si>
  <si>
    <t>Eredeti előirányzat tény</t>
  </si>
  <si>
    <t>Módosított előirányzat</t>
  </si>
  <si>
    <t>A</t>
  </si>
  <si>
    <t xml:space="preserve">B </t>
  </si>
  <si>
    <t>C</t>
  </si>
  <si>
    <t>D</t>
  </si>
  <si>
    <t>E</t>
  </si>
  <si>
    <t>F</t>
  </si>
  <si>
    <t>B</t>
  </si>
  <si>
    <t>Eredeti előirányzat</t>
  </si>
  <si>
    <t>G</t>
  </si>
  <si>
    <t>H</t>
  </si>
  <si>
    <t>I</t>
  </si>
  <si>
    <t>Eredeti előirányzat összesen</t>
  </si>
  <si>
    <t>03</t>
  </si>
  <si>
    <r>
      <t xml:space="preserve">Lakó- és nem lakóépület építése </t>
    </r>
    <r>
      <rPr>
        <b/>
        <sz val="10"/>
        <rFont val="Times New Roman"/>
        <family val="1"/>
      </rPr>
      <t>412000</t>
    </r>
  </si>
  <si>
    <t>3.1</t>
  </si>
  <si>
    <t xml:space="preserve"> Támogatási kölcsönök nyújtása ÁH-n belülre</t>
  </si>
  <si>
    <t>3.2</t>
  </si>
  <si>
    <t xml:space="preserve"> Támogatási kölcsönök nyújtása ÁH-n kívülre</t>
  </si>
  <si>
    <t>Pályázati támogatás</t>
  </si>
  <si>
    <t xml:space="preserve">
Tárgyévi teljesítés 
összesen</t>
  </si>
  <si>
    <t>Felújítás  megnevezése</t>
  </si>
  <si>
    <t>Művészeti iskola</t>
  </si>
  <si>
    <t>5. melléklet</t>
  </si>
  <si>
    <t>4. melléklet</t>
  </si>
  <si>
    <t>6. melléklet</t>
  </si>
  <si>
    <t>FELÚJÍTÁSOK  ÖSSZESEN:</t>
  </si>
  <si>
    <t>Fordított ÁFA</t>
  </si>
  <si>
    <r>
      <t xml:space="preserve">Városi labor </t>
    </r>
    <r>
      <rPr>
        <b/>
        <sz val="10"/>
        <rFont val="Times New Roman"/>
        <family val="1"/>
      </rPr>
      <t>869031</t>
    </r>
  </si>
  <si>
    <r>
      <t xml:space="preserve">Közép- és főiskolások támogatása </t>
    </r>
    <r>
      <rPr>
        <b/>
        <sz val="10"/>
        <rFont val="Times New Roman"/>
        <family val="1"/>
      </rPr>
      <t>882122</t>
    </r>
  </si>
  <si>
    <t>Támogatott szervezet neve</t>
  </si>
  <si>
    <t>Brunszvik Beethoven Központ</t>
  </si>
  <si>
    <t xml:space="preserve">  MINDÖSSZESEN</t>
  </si>
  <si>
    <t>BB Központ</t>
  </si>
  <si>
    <t>Dologi  és egyéb folyó kiadások</t>
  </si>
  <si>
    <t>Irányító szerv alá tartozó költségvetési szervnek foly. műk.tám.</t>
  </si>
  <si>
    <t>Előző évi műk.célú pénzmaradvány átadás</t>
  </si>
  <si>
    <t>Működési célú pénzeszközátadás  államháztart. kívülre</t>
  </si>
  <si>
    <t>Társadalom, szociálpolitikai és egyéb juttatás, támogatás</t>
  </si>
  <si>
    <t>Irányító szerv alá tartozó költségvetési szervnek foly. felhalm..tám.</t>
  </si>
  <si>
    <t>Beruházási célú részesedések vásárlása</t>
  </si>
  <si>
    <t>Előző évi felhalm.célú pénzmaradvány átadás</t>
  </si>
  <si>
    <t>Felhalmozási célú pénzeszköz átadás államháztaráson kívülre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</si>
  <si>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</si>
  <si>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</si>
  <si>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</si>
  <si>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Felhalmozási célú pénzeszköz államháztartáson kívülről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</si>
  <si>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</si>
  <si>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</si>
  <si>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</si>
  <si>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>SAJÁT BEVÉTELEK ÉS ÁTENGEDETT PÉNESZKÖZÖK  ÖSSZ.</t>
  </si>
  <si>
    <t>Önkormányzat költségvetési támogatása</t>
  </si>
  <si>
    <t>Irányító szervtől kapott támogatás</t>
  </si>
  <si>
    <t>Működési célú bevételek</t>
  </si>
  <si>
    <t xml:space="preserve">Felhalmozási saját bevételek összesen </t>
  </si>
  <si>
    <t xml:space="preserve">Felhalmozási célú bevételek </t>
  </si>
  <si>
    <t>Önkormányzat</t>
  </si>
  <si>
    <t>Polgármesteri Hivatal</t>
  </si>
  <si>
    <t>Védőnői szolgálat</t>
  </si>
  <si>
    <t xml:space="preserve">Önkormányzat </t>
  </si>
  <si>
    <t>Igazgatási tevékenység</t>
  </si>
  <si>
    <r>
      <t xml:space="preserve">Fogl. helyettesítő támogatásra jogosultak hosszabb időtart.fogl.  </t>
    </r>
    <r>
      <rPr>
        <b/>
        <sz val="10"/>
        <rFont val="Times New Roman"/>
        <family val="1"/>
      </rPr>
      <t>890442</t>
    </r>
  </si>
  <si>
    <r>
      <t xml:space="preserve">Rövid időtartamú közfoglalkoztatás </t>
    </r>
    <r>
      <rPr>
        <b/>
        <sz val="10"/>
        <rFont val="Times New Roman"/>
        <family val="1"/>
      </rPr>
      <t>890441</t>
    </r>
  </si>
  <si>
    <t>Önkormányzat összesen</t>
  </si>
  <si>
    <r>
      <t xml:space="preserve">Lakóingatlan bérbeadása </t>
    </r>
    <r>
      <rPr>
        <b/>
        <sz val="10"/>
        <rFont val="Times New Roman"/>
        <family val="1"/>
      </rPr>
      <t>680001</t>
    </r>
  </si>
  <si>
    <t xml:space="preserve">Intézményfinanszírozás </t>
  </si>
  <si>
    <t>Martonvásár Város Önkormányzat  kiadásai szakfeladatonként (ezer Ft)</t>
  </si>
  <si>
    <t xml:space="preserve">ÁFA kölcsön törlesztés </t>
  </si>
  <si>
    <t xml:space="preserve"> </t>
  </si>
  <si>
    <t xml:space="preserve">Személyi </t>
  </si>
  <si>
    <t>Járulék</t>
  </si>
  <si>
    <t>IV.</t>
  </si>
  <si>
    <t>Közfoglalkoztatottak</t>
  </si>
  <si>
    <t>Irányító szerv alá tartozó költségvetési szervnek folyósított működési tám.</t>
  </si>
  <si>
    <t>Előző  évi műk.célú pénzmaradvány átadás</t>
  </si>
  <si>
    <t>Irányító szerv alá tartozó költségvetési szervnek folyósított felhalmozási  tám.</t>
  </si>
  <si>
    <t>Beruházási célú részvények vásárlása</t>
  </si>
  <si>
    <t>Előző  évi felhalm.célú pénzmaradvány átadás</t>
  </si>
  <si>
    <t>3.3</t>
  </si>
  <si>
    <t xml:space="preserve"> Támogatási kölcsönök törlesztése ÁH-n belülre</t>
  </si>
  <si>
    <t>III. Támogatási kölcsönök nyújtása és törlesztése összesen (3.1+3.2+3.3)</t>
  </si>
  <si>
    <t>Támogatásért. műk.bevétel központi költségvetési szervtől</t>
  </si>
  <si>
    <t>Támogatásért. műk.bevétel fej.kez. előir.hazai programokra</t>
  </si>
  <si>
    <t>Támogatásért. műk.bevétel EU-s programokra</t>
  </si>
  <si>
    <t>Támogatásért. műk.bevétel TB alaptól</t>
  </si>
  <si>
    <t>Támogatásért. műk.bevétel helyi önkormányzatoktól</t>
  </si>
  <si>
    <t>Támogatásért. műk.bevétel többcélú kistérségi társulástól</t>
  </si>
  <si>
    <t>I/2. Intézményi működési bevételek</t>
  </si>
  <si>
    <t>2.5</t>
  </si>
  <si>
    <t>I/1. Közhatalmi bevételek összesen (2.1+…+2.7)</t>
  </si>
  <si>
    <t xml:space="preserve">   II/3. Felhalm. célú pénzeszk. átvétel államháztartáson kívülről</t>
  </si>
  <si>
    <t xml:space="preserve">   Gépjáműadó</t>
  </si>
  <si>
    <t xml:space="preserve">   Helyi adók</t>
  </si>
  <si>
    <t xml:space="preserve">   Talajterhelési díj</t>
  </si>
  <si>
    <t xml:space="preserve">   Pótlékok, bírságok, egyéb sajátos bevételek</t>
  </si>
  <si>
    <t>VI.Kötvény kibocsátásának bevételei</t>
  </si>
  <si>
    <t xml:space="preserve">   II/4. Támogatások, kölcsönök visszatérülése</t>
  </si>
  <si>
    <t>I. Működési célú bevételek (2+3+4+5+6)</t>
  </si>
  <si>
    <t>II. Felhalmozási és tőkejellegű bevételek (8+9+10+11)</t>
  </si>
  <si>
    <t xml:space="preserve">  II/1. Felhalmozási saját bevételek összesen (8.1+8.2+8.3)</t>
  </si>
  <si>
    <t>IV. Előző évi pénzmaradvány igénybevétele (14.1+14.2.)</t>
  </si>
  <si>
    <t xml:space="preserve">   Tárgyi eszközök, immateriális javak értékesítése</t>
  </si>
  <si>
    <t xml:space="preserve">   Önkormányzati lakások, egyéb helyiségek értékesítése, cseréje</t>
  </si>
  <si>
    <t xml:space="preserve">   Vagyoni értékű jog értékesítéséből, egyéb vagyonhaszn.szárm. bevétel</t>
  </si>
  <si>
    <t xml:space="preserve">   Működési célú pénzmaradvány igénybevétele</t>
  </si>
  <si>
    <t xml:space="preserve">   Felhalmozási célú pénzmaradvány igénybevétele</t>
  </si>
  <si>
    <t xml:space="preserve">   Működési célú értékpapírok értékesítésének bevételei</t>
  </si>
  <si>
    <t xml:space="preserve">   Felhalmozási célú értékpapírok értékesítésének bevételei</t>
  </si>
  <si>
    <t>Civil szervezetek támogatása</t>
  </si>
  <si>
    <t>Sportszervezetek támogatása</t>
  </si>
  <si>
    <t>Martonvásár Város Önkormányzata</t>
  </si>
  <si>
    <t>2012. ÉVI KÖLTSÉGVETÉSÉNEK PÉNZÜGYI MÉRLEGE</t>
  </si>
  <si>
    <t>KÖLTSÉGVETÉSI BEVÉTELEK ÖSSZESEN</t>
  </si>
  <si>
    <t>15.1.</t>
  </si>
  <si>
    <t>15.2.</t>
  </si>
  <si>
    <t>17.1.</t>
  </si>
  <si>
    <t>17.2.</t>
  </si>
  <si>
    <t xml:space="preserve">18. </t>
  </si>
  <si>
    <t>19.1</t>
  </si>
  <si>
    <t>19.1.1.</t>
  </si>
  <si>
    <t>19.1.2.</t>
  </si>
  <si>
    <t>19.2</t>
  </si>
  <si>
    <t>19.2.1.</t>
  </si>
  <si>
    <t>19.2.2.</t>
  </si>
  <si>
    <t>Finanszírozási célú műv. bevételei (1. sz. mell.1. sz. táblázat 16. sor)</t>
  </si>
  <si>
    <t>Finanszírozási célú műv. kiadásai (1. sz. mell .2. sz. táblázat 7. sor)</t>
  </si>
  <si>
    <t>Költségvetési hiány, többlet ( költségvetési bevételek 20. sor - költségvetési kiadások 4. sor) (+/-)</t>
  </si>
  <si>
    <r>
      <t xml:space="preserve">Nem lakóingatlan bérbeadása </t>
    </r>
    <r>
      <rPr>
        <b/>
        <sz val="10"/>
        <rFont val="Times New Roman CE"/>
        <family val="0"/>
      </rPr>
      <t>680002</t>
    </r>
  </si>
  <si>
    <t>Intézmények saját bevétele</t>
  </si>
  <si>
    <t>Közhatalmi bevételek (adók,pótlékok, bírságok)</t>
  </si>
  <si>
    <t>Hitelek</t>
  </si>
  <si>
    <t>Finanszírozási műveletek</t>
  </si>
  <si>
    <t>Beruházások</t>
  </si>
  <si>
    <t>Felújítások</t>
  </si>
  <si>
    <t>A szállítandó  étel  egységára</t>
  </si>
  <si>
    <t>Intézménytípus</t>
  </si>
  <si>
    <t>Étkezési típus</t>
  </si>
  <si>
    <t>Nettó eladási ár Ft</t>
  </si>
  <si>
    <t>Óvoda</t>
  </si>
  <si>
    <t>Tízórai</t>
  </si>
  <si>
    <t>Ebéd</t>
  </si>
  <si>
    <t>Uzsonna</t>
  </si>
  <si>
    <t>Iskola</t>
  </si>
  <si>
    <t xml:space="preserve">Az eladási  árak az alábbi nyersanyagköltségeket tartalmazzák </t>
  </si>
  <si>
    <t>Nettó nyersanyag-költség Ft</t>
  </si>
  <si>
    <t xml:space="preserve"> Finanszírozási kiadások (8+9+10)</t>
  </si>
  <si>
    <t>Költségvetési hiány finanszírozását szolgáló bevételek (17+18+19)</t>
  </si>
  <si>
    <t>V. Értékpapírok értékesítésének bevételei (17.1+17.2)</t>
  </si>
  <si>
    <t>VII. Hitelek (19.1+19.2)</t>
  </si>
  <si>
    <t>Működési célú hitelfelvétel (19.1.1+19.1.2)</t>
  </si>
  <si>
    <t>Felhalmozási célú hitelfelvétel (19.2.1+19.2.2)</t>
  </si>
  <si>
    <t xml:space="preserve"> BEVÉTELEK ÖSSZESEN: (12+13+14+15+16)</t>
  </si>
  <si>
    <t>5 sz. táblázat</t>
  </si>
  <si>
    <t>Költségvetési egyenleg (1/20. sor-2/11. sor)</t>
  </si>
  <si>
    <t>Martongazda Kft támogatása</t>
  </si>
  <si>
    <t>Szent László Völgye TKT támogatása</t>
  </si>
  <si>
    <t>Munkaadókat terhelő járulékok és szociális hozzájárulási adó</t>
  </si>
  <si>
    <t>Dologi   kiadások</t>
  </si>
  <si>
    <t>I. Működési célú kiadások (1.1+…+1.8)</t>
  </si>
  <si>
    <t>Igazgatási szolgáltatási díj</t>
  </si>
  <si>
    <t xml:space="preserve">   Átengedett egyéb központi bevételek</t>
  </si>
  <si>
    <t>I/3. Önkormányzatok működési költségvetési támogatása</t>
  </si>
  <si>
    <t>I/4.Támogatásértékű működési bevételek (4.1.1.+…+ 4.1.6.)</t>
  </si>
  <si>
    <t>I/5.Működési célú pénzeszköz átvétel államháztartáson kívülről</t>
  </si>
  <si>
    <t xml:space="preserve">    I/6. Támogatások, kölcsönök visszatérülése</t>
  </si>
  <si>
    <t xml:space="preserve">   II/2. Önkormányzatok felhalmozási költségvetési támogatása</t>
  </si>
  <si>
    <t>5.1</t>
  </si>
  <si>
    <t>5.2</t>
  </si>
  <si>
    <t>5.3</t>
  </si>
  <si>
    <t>5.4</t>
  </si>
  <si>
    <t>5.5</t>
  </si>
  <si>
    <t>5.6</t>
  </si>
  <si>
    <t>9.1.</t>
  </si>
  <si>
    <t>9.2.</t>
  </si>
  <si>
    <t>9.3.</t>
  </si>
  <si>
    <t>Működési célú támogatásértékű kiadások</t>
  </si>
  <si>
    <t>Feladat megnevezése</t>
  </si>
  <si>
    <t>Támogatás, Ft</t>
  </si>
  <si>
    <t>I. Helyi önkormányzatok működésének általános támogatása</t>
  </si>
  <si>
    <r>
      <rPr>
        <i/>
        <sz val="11"/>
        <color indexed="8"/>
        <rFont val="Calibri"/>
        <family val="2"/>
      </rPr>
      <t>a</t>
    </r>
    <r>
      <rPr>
        <sz val="10"/>
        <rFont val="Times New Roman CE"/>
        <family val="0"/>
      </rPr>
      <t>. Önkormányzati Hivatal működésének támogatása</t>
    </r>
  </si>
  <si>
    <r>
      <rPr>
        <i/>
        <sz val="11"/>
        <color indexed="8"/>
        <rFont val="Calibri"/>
        <family val="2"/>
      </rPr>
      <t>b</t>
    </r>
    <r>
      <rPr>
        <sz val="10"/>
        <rFont val="Times New Roman CE"/>
        <family val="0"/>
      </rPr>
      <t>. Település-üzemeltetéshez kapcsolódó feladatellátás támogatása</t>
    </r>
  </si>
  <si>
    <r>
      <rPr>
        <i/>
        <sz val="11"/>
        <color indexed="8"/>
        <rFont val="Calibri"/>
        <family val="2"/>
      </rPr>
      <t>ba</t>
    </r>
    <r>
      <rPr>
        <sz val="10"/>
        <rFont val="Times New Roman CE"/>
        <family val="0"/>
      </rPr>
      <t>. Zöldterület kezelés</t>
    </r>
  </si>
  <si>
    <r>
      <rPr>
        <i/>
        <sz val="11"/>
        <color indexed="8"/>
        <rFont val="Calibri"/>
        <family val="2"/>
      </rPr>
      <t>bb</t>
    </r>
    <r>
      <rPr>
        <sz val="10"/>
        <rFont val="Times New Roman CE"/>
        <family val="0"/>
      </rPr>
      <t>. Közvilágítás fenntartásának támogatása</t>
    </r>
  </si>
  <si>
    <r>
      <rPr>
        <i/>
        <sz val="11"/>
        <color indexed="8"/>
        <rFont val="Calibri"/>
        <family val="2"/>
      </rPr>
      <t>bc</t>
    </r>
    <r>
      <rPr>
        <sz val="10"/>
        <rFont val="Times New Roman CE"/>
        <family val="0"/>
      </rPr>
      <t>. Köztemető fenntartással kapcsolatos feladatok támogatása</t>
    </r>
  </si>
  <si>
    <t>bd. Közutak fenntartásának támogatása</t>
  </si>
  <si>
    <t>c. Beszámítás összege (elvárt bevétel)</t>
  </si>
  <si>
    <t>d. Egyéb kötelező önkormányzati feladatok támogatása</t>
  </si>
  <si>
    <t>II. Települési önkormányzatok egyes köznevelési feladatainak tám.</t>
  </si>
  <si>
    <t>1. Óvodapedagógusok, segítők bértámogatása</t>
  </si>
  <si>
    <t xml:space="preserve">2. Óvodaműködtetési támogatás </t>
  </si>
  <si>
    <t>3. Ingyenes és kedvezményes gyermek étkeztetés tám.(óvoda, iskolák)</t>
  </si>
  <si>
    <t>III. Egyes szociális és gyermekjóléti feladatok támogatása</t>
  </si>
  <si>
    <t>1. Hozzájárulás a pénzbeni szociális ellátásokhoz</t>
  </si>
  <si>
    <t>IV. Települési önkormányzatok kultúrális feladatainak támogatása</t>
  </si>
  <si>
    <r>
      <rPr>
        <i/>
        <sz val="11"/>
        <color indexed="8"/>
        <rFont val="Calibri"/>
        <family val="2"/>
      </rPr>
      <t>1.K</t>
    </r>
    <r>
      <rPr>
        <sz val="10"/>
        <rFont val="Times New Roman CE"/>
        <family val="0"/>
      </rPr>
      <t>önyvári, közművelődési feladatok támogatása</t>
    </r>
  </si>
  <si>
    <t>Üdülőhelyi feladatok támogatása</t>
  </si>
  <si>
    <t>Lakott külterülettel kapcsolatos feladatok támogatása</t>
  </si>
  <si>
    <t>Kötelező feladatok</t>
  </si>
  <si>
    <t>Önként vállalt feladatok</t>
  </si>
  <si>
    <t>Államigaz-gatási feladatok</t>
  </si>
  <si>
    <t>Martonvásár Város Önkormányzat 2013. évi  bevételei és kiadásai (címrend szerint)</t>
  </si>
  <si>
    <t>Martonvásár Város Önkormányzata és Intézményei  2013. évi létszámkerete</t>
  </si>
  <si>
    <t>2012. évi tervezett  létszám (fő)</t>
  </si>
  <si>
    <t>2012. évi módosított   létszám (fő)</t>
  </si>
  <si>
    <t>2013. évi tervezett  létszám (fő)</t>
  </si>
  <si>
    <t xml:space="preserve">Önkormányzati Hivatal </t>
  </si>
  <si>
    <t>MINDÖSSZESEN:(1+2+3+4+5+6+7)</t>
  </si>
  <si>
    <t>Igazgatási szolgáltalási díj</t>
  </si>
  <si>
    <t>Dologi  jellegű kiadások</t>
  </si>
  <si>
    <r>
      <t xml:space="preserve">Finanszírozási műveletek (kamatkiadások) </t>
    </r>
    <r>
      <rPr>
        <b/>
        <sz val="10"/>
        <rFont val="Times New Roman"/>
        <family val="1"/>
      </rPr>
      <t>841906</t>
    </r>
  </si>
  <si>
    <r>
      <t xml:space="preserve">Rendszeres szoc.segély </t>
    </r>
    <r>
      <rPr>
        <b/>
        <sz val="10"/>
        <rFont val="Times New Roman"/>
        <family val="1"/>
      </rPr>
      <t>882111</t>
    </r>
  </si>
  <si>
    <r>
      <t xml:space="preserve">Foglalkoztatást helyettesítő támogatás  </t>
    </r>
    <r>
      <rPr>
        <b/>
        <sz val="10"/>
        <rFont val="Times New Roman"/>
        <family val="1"/>
      </rPr>
      <t>882111</t>
    </r>
  </si>
  <si>
    <r>
      <t xml:space="preserve">Rendszeres gyermekvédelmi természetbeni ellátás </t>
    </r>
    <r>
      <rPr>
        <b/>
        <sz val="10"/>
        <rFont val="Times New Roman"/>
        <family val="1"/>
      </rPr>
      <t>882117</t>
    </r>
  </si>
  <si>
    <r>
      <t>Rászorultságtól függő normatív kedvezmény (óvodatej)</t>
    </r>
    <r>
      <rPr>
        <b/>
        <sz val="10"/>
        <rFont val="Times New Roman"/>
        <family val="1"/>
      </rPr>
      <t>882129</t>
    </r>
  </si>
  <si>
    <t>Viziközmű társulattól átvállalt hiteltörlesztés tőkerésze</t>
  </si>
  <si>
    <r>
      <t xml:space="preserve">Iskolák működtetési kiadásai </t>
    </r>
    <r>
      <rPr>
        <b/>
        <sz val="10"/>
        <rFont val="Times New Roman CE"/>
        <family val="0"/>
      </rPr>
      <t>856099</t>
    </r>
  </si>
  <si>
    <r>
      <t xml:space="preserve">Iskolák  étkeztetési kiadásai </t>
    </r>
    <r>
      <rPr>
        <b/>
        <sz val="10"/>
        <rFont val="Times New Roman"/>
        <family val="1"/>
      </rPr>
      <t>562913</t>
    </r>
  </si>
  <si>
    <t>Céltartalék tőketörlesztésre 841908</t>
  </si>
  <si>
    <t>Önkormányzatok működési költségvetési támogatása</t>
  </si>
  <si>
    <t>Hosszú lejáratú hitelek, kölcsönök törlesztése</t>
  </si>
  <si>
    <t>(adatok eFt-ban)</t>
  </si>
  <si>
    <t>2008. évi módosított előirányzat</t>
  </si>
  <si>
    <t>2008 III. n.évi teljesítés</t>
  </si>
  <si>
    <t>Működési bevételek</t>
  </si>
  <si>
    <t>Ellátottak juttatási</t>
  </si>
  <si>
    <t>Pénzmaradvány működési célra</t>
  </si>
  <si>
    <t>Működési tartalék</t>
  </si>
  <si>
    <t>ÁFA kölcsön törlesztés</t>
  </si>
  <si>
    <t>Csatorna hitel finanszírozási tart.</t>
  </si>
  <si>
    <t>I. Működtetés összesen</t>
  </si>
  <si>
    <t>Önkormányzat sajátos felh. bevételei</t>
  </si>
  <si>
    <t>Felhalmozási és tőke jellegű bevételek</t>
  </si>
  <si>
    <t>Önkorm. költségvet.-i tám-ra átvett pe.</t>
  </si>
  <si>
    <t>Felhalmozásra átvett pénzeszközök</t>
  </si>
  <si>
    <t>Pénzmaradvány felhalmozási célra</t>
  </si>
  <si>
    <t>II.Fejlesztés összesen</t>
  </si>
  <si>
    <t>Mindösszesen</t>
  </si>
  <si>
    <t xml:space="preserve">Közhatalmi bevételek </t>
  </si>
  <si>
    <t>Működési költségvetési támogatás</t>
  </si>
  <si>
    <t>Támogatásért. műk.bevétel</t>
  </si>
  <si>
    <t>Műk.célú átvett pénzeszk.ÁHT-n kív.</t>
  </si>
  <si>
    <t>Támogatásért. mc.pénzeszk. átadás</t>
  </si>
  <si>
    <t>Műkc.c.pénzeszk. Átadás ÁHT-n kiv.</t>
  </si>
  <si>
    <t>Felhalmozási tartalék tőketörl.</t>
  </si>
  <si>
    <t>Felhalmozási tartalék fejlesztésre</t>
  </si>
  <si>
    <t>Kimutatás a 2013. évi támogatás értékű működési kiadásokról</t>
  </si>
  <si>
    <t>Európai uniós támogatással megvalósuló beruházás (Önkormányzat)</t>
  </si>
  <si>
    <r>
      <t xml:space="preserve">KEOP-7.1.0/11-2012-0018 </t>
    </r>
    <r>
      <rPr>
        <b/>
        <sz val="10"/>
        <rFont val="Times New Roman CE"/>
        <family val="0"/>
      </rPr>
      <t>(Szakf.: 3700001)</t>
    </r>
  </si>
  <si>
    <r>
      <t xml:space="preserve">LEADER 1016268 </t>
    </r>
    <r>
      <rPr>
        <b/>
        <sz val="10"/>
        <rFont val="Times New Roman CE"/>
        <family val="0"/>
      </rPr>
      <t>(Szakf.: 4120001)</t>
    </r>
  </si>
  <si>
    <t>Áthúzódó 2012. évi EU-s beruházások</t>
  </si>
  <si>
    <r>
      <t xml:space="preserve">KDOP-2.1.1/B-12 (Önkormányzat, </t>
    </r>
    <r>
      <rPr>
        <b/>
        <sz val="10"/>
        <rFont val="Times New Roman CE"/>
        <family val="0"/>
      </rPr>
      <t xml:space="preserve"> Szakf.: 4120001</t>
    </r>
    <r>
      <rPr>
        <sz val="10"/>
        <rFont val="Times New Roman CE"/>
        <family val="0"/>
      </rPr>
      <t>)</t>
    </r>
  </si>
  <si>
    <r>
      <t xml:space="preserve">TÁMOP-3.4.2.A/11-2-2012-0019 (Óvoda,  </t>
    </r>
    <r>
      <rPr>
        <b/>
        <sz val="10"/>
        <rFont val="Times New Roman CE"/>
        <family val="0"/>
      </rPr>
      <t>Szakf.: 8510111</t>
    </r>
    <r>
      <rPr>
        <sz val="10"/>
        <rFont val="Times New Roman CE"/>
        <family val="0"/>
      </rPr>
      <t>)</t>
    </r>
  </si>
  <si>
    <r>
      <t xml:space="preserve">TÁMOP-3.2.3/A-11/1-2012-0116 (BBK, </t>
    </r>
    <r>
      <rPr>
        <b/>
        <sz val="10"/>
        <rFont val="Times New Roman CE"/>
        <family val="0"/>
      </rPr>
      <t>Szakf.: 9105021</t>
    </r>
    <r>
      <rPr>
        <sz val="10"/>
        <rFont val="Times New Roman CE"/>
        <family val="0"/>
      </rPr>
      <t>)</t>
    </r>
  </si>
  <si>
    <t>LEADER 1016268 kapcsolódó beruházás</t>
  </si>
  <si>
    <t>BBKP és Óvoda Múzeum beruházás</t>
  </si>
  <si>
    <t>Brunszvik Teréz Óvodabővítés</t>
  </si>
  <si>
    <t>Sportöltöző</t>
  </si>
  <si>
    <t>Főtér, Szent László sétány és parkoló kialakítása</t>
  </si>
  <si>
    <t>Szent László úti gyalogátkelőhely létesítése</t>
  </si>
  <si>
    <t>Brunszvik úti gyalogátkelőhely létesítése</t>
  </si>
  <si>
    <t>Erdőhát telekalakítás, belterületbe vonás</t>
  </si>
  <si>
    <t>Ingatlan vásárlás</t>
  </si>
  <si>
    <t>Projektek műszaki előkészítése, lebonyolítása</t>
  </si>
  <si>
    <t>KEOP- Naperőmű beruházáshoz pályázat-, tanulmány készítés</t>
  </si>
  <si>
    <t>BM 2012- Óvoda bővítés</t>
  </si>
  <si>
    <t>Számítógép beszerzés</t>
  </si>
  <si>
    <t>Hallásvizsgáló készülék</t>
  </si>
  <si>
    <r>
      <t xml:space="preserve">TÁMOP-3.2.4.A-11/1-2012-0047 (BBK, </t>
    </r>
    <r>
      <rPr>
        <b/>
        <sz val="10"/>
        <rFont val="Times New Roman CE"/>
        <family val="0"/>
      </rPr>
      <t>Szakf.: 9105021</t>
    </r>
    <r>
      <rPr>
        <sz val="10"/>
        <rFont val="Times New Roman CE"/>
        <family val="0"/>
      </rPr>
      <t>)</t>
    </r>
  </si>
  <si>
    <t>Iskola épület</t>
  </si>
  <si>
    <t>Orvosi rendelő</t>
  </si>
  <si>
    <t>Rendezési terv</t>
  </si>
  <si>
    <t>Járási Hivatal épületének felújítása</t>
  </si>
  <si>
    <t>Iskola gépészeti rendszerének felújítása</t>
  </si>
  <si>
    <t>Iskola lapostető szigetelése</t>
  </si>
  <si>
    <t>Iskola előtti betonfelület, járda felújítása</t>
  </si>
  <si>
    <t>Gyermekorvosi rendelő felújítása</t>
  </si>
  <si>
    <t>Útfelújítás</t>
  </si>
  <si>
    <t>Szent László út térkőburkolása</t>
  </si>
  <si>
    <t>Bajcsy-Zs.u., járda felújítása</t>
  </si>
  <si>
    <t>Hunyadi u., járda felújíátsa</t>
  </si>
  <si>
    <t>Jókai út, járda felújítása</t>
  </si>
  <si>
    <t>Orgona u, járda felújítása</t>
  </si>
  <si>
    <t>Ady E. u., járda felújítása</t>
  </si>
  <si>
    <r>
      <t xml:space="preserve">Szennyvíz gyűjtése, tisztítása, elhelyezése </t>
    </r>
    <r>
      <rPr>
        <b/>
        <sz val="10"/>
        <rFont val="Times New Roman"/>
        <family val="1"/>
      </rPr>
      <t>3700001</t>
    </r>
  </si>
  <si>
    <r>
      <t xml:space="preserve">Óvodai nevelés </t>
    </r>
    <r>
      <rPr>
        <b/>
        <sz val="10"/>
        <rFont val="Times New Roman"/>
        <family val="1"/>
      </rPr>
      <t>851011</t>
    </r>
  </si>
  <si>
    <t>Városfejlesztés saját forrás terhére</t>
  </si>
  <si>
    <t>Városfejlesztés EU-s forrásból</t>
  </si>
  <si>
    <t>VIII.</t>
  </si>
  <si>
    <t>IX.</t>
  </si>
  <si>
    <t>Városfejlesztés saját forrásból</t>
  </si>
  <si>
    <t>07</t>
  </si>
  <si>
    <t>08</t>
  </si>
  <si>
    <t xml:space="preserve"> 5,7% inflációval növelt  nettó eladási ár  2013. március 1-től</t>
  </si>
  <si>
    <t xml:space="preserve"> 5,7% inflációval növelt  nettó eladási ár 2013 március 1-től</t>
  </si>
  <si>
    <t>Korosztály</t>
  </si>
  <si>
    <t>7-14 éves</t>
  </si>
  <si>
    <t>Reggeli</t>
  </si>
  <si>
    <t>Vacsora</t>
  </si>
  <si>
    <t>15-18 éves</t>
  </si>
  <si>
    <t>19-60 éves</t>
  </si>
  <si>
    <t>Fejér megyei Pápay Ágoston Iskola, Készségfejlesztő Speciális Szakiskola és Diákotthon</t>
  </si>
  <si>
    <t>Nettó eladási ár  Ft</t>
  </si>
  <si>
    <t>Kötvény tőketörlesztés</t>
  </si>
  <si>
    <t>ÖNKORMÁNYZAT</t>
  </si>
  <si>
    <t>…</t>
  </si>
  <si>
    <t>(minden projekthez a ... sz. melleklet alszámmal ellátva)</t>
  </si>
  <si>
    <t>KDOP-2.1.1/B-12</t>
  </si>
  <si>
    <t>Turisztikai attrakciók és szolgáltatások fejlesztése</t>
  </si>
  <si>
    <t xml:space="preserve">Kiadások </t>
  </si>
  <si>
    <t>Bér</t>
  </si>
  <si>
    <t>Járulékok</t>
  </si>
  <si>
    <t>Külső projektmenedzsment</t>
  </si>
  <si>
    <t>Turisztikai szakértő</t>
  </si>
  <si>
    <t>Műszaki ellenőr</t>
  </si>
  <si>
    <t>Üzleti marketing</t>
  </si>
  <si>
    <t>Nyilvánosság</t>
  </si>
  <si>
    <t>Könyvvizsgálat</t>
  </si>
  <si>
    <t>Közbeszerzés</t>
  </si>
  <si>
    <t>Hatósági díjak</t>
  </si>
  <si>
    <t>Immateriális javak</t>
  </si>
  <si>
    <t>Szellemi termékek</t>
  </si>
  <si>
    <t>Tárgyi eszközök</t>
  </si>
  <si>
    <t>Irodai, igazgatási berendezések és felszerelések</t>
  </si>
  <si>
    <t>Beruházások, felújítások</t>
  </si>
  <si>
    <t>Kiadások összesen:</t>
  </si>
  <si>
    <t>LEADER 1016268</t>
  </si>
  <si>
    <t>Helyi népi, kulturális és művészeti értékek alkotó-, bemutató- és rendezvényhelyszíneinek kialakítása és fejlesztése</t>
  </si>
  <si>
    <r>
      <t xml:space="preserve">Saját erő                                             </t>
    </r>
    <r>
      <rPr>
        <b/>
        <sz val="10"/>
        <rFont val="Times New Roman CE"/>
        <family val="0"/>
      </rPr>
      <t>ÁFA összege</t>
    </r>
  </si>
  <si>
    <t>Fesztivál szervezés, vendéglátás, műsor</t>
  </si>
  <si>
    <t>Menedzsment, pályázatírás, műszaki ellenőr</t>
  </si>
  <si>
    <r>
      <rPr>
        <i/>
        <sz val="10"/>
        <color indexed="8"/>
        <rFont val="Times New Roman CE"/>
        <family val="0"/>
      </rPr>
      <t>ebből</t>
    </r>
    <r>
      <rPr>
        <b/>
        <sz val="10"/>
        <color indexed="8"/>
        <rFont val="Times New Roman CE"/>
        <family val="0"/>
      </rPr>
      <t>:</t>
    </r>
  </si>
  <si>
    <t>Bontás</t>
  </si>
  <si>
    <t>Földmunka</t>
  </si>
  <si>
    <t>Új építés</t>
  </si>
  <si>
    <t>Kiadások összesen</t>
  </si>
  <si>
    <t>ÓVODA</t>
  </si>
  <si>
    <t>TÁMOP-3.4.2.A/11-2-2012-0019</t>
  </si>
  <si>
    <t>Sajátos nevelési igényű gyerekek integrációja</t>
  </si>
  <si>
    <t>Megbízási díj</t>
  </si>
  <si>
    <t xml:space="preserve">Dokumentálás, irattározás </t>
  </si>
  <si>
    <t>Utazási költség térítés</t>
  </si>
  <si>
    <t>Szaktanácsadás</t>
  </si>
  <si>
    <t>Továbbképzés</t>
  </si>
  <si>
    <t>Jó gyakorlat vezető díjazása</t>
  </si>
  <si>
    <t>Rendezvény szolgáltatás</t>
  </si>
  <si>
    <t>Nyilvánosság tábla</t>
  </si>
  <si>
    <t>Sajtóközlemény</t>
  </si>
  <si>
    <t>Posta, telefon</t>
  </si>
  <si>
    <t>Kisértékű tárgyi eszköz</t>
  </si>
  <si>
    <t>Bankköltség</t>
  </si>
  <si>
    <t>TÁMOP-6.1.2-11/1/A és B</t>
  </si>
  <si>
    <t>Egészségre nevelő és szemléletformáló életmód programok - lokális színterek</t>
  </si>
  <si>
    <t>Anyagköltség</t>
  </si>
  <si>
    <t>Reklám</t>
  </si>
  <si>
    <t>Reprezentáció (Tárgyjutalom)</t>
  </si>
  <si>
    <t>Rendezvényszervezés</t>
  </si>
  <si>
    <t>Bérleti díj</t>
  </si>
  <si>
    <t>Szellemi tevékenységhez kapcsolódó kifizetés</t>
  </si>
  <si>
    <t>Szállás</t>
  </si>
  <si>
    <t>Étkezés</t>
  </si>
  <si>
    <t>Dokumentálás</t>
  </si>
  <si>
    <t>Telefon</t>
  </si>
  <si>
    <t>BBKP</t>
  </si>
  <si>
    <t>TÁMOP-3.2.4.A-11/1-2012-0047</t>
  </si>
  <si>
    <t>Gyere a könyvtárba, ez az olvasás fellegvára</t>
  </si>
  <si>
    <t>Dokumentációs költség</t>
  </si>
  <si>
    <t>Szakmai anyag költség</t>
  </si>
  <si>
    <t>Hirdetés, reklám, propaganda</t>
  </si>
  <si>
    <t>Oktatás, továbbképzés</t>
  </si>
  <si>
    <t>Utazás, kiküldetés</t>
  </si>
  <si>
    <t>Ellátás</t>
  </si>
  <si>
    <t>Szakértői díjak</t>
  </si>
  <si>
    <t>Térképtér</t>
  </si>
  <si>
    <t>Fotó dokumentáció</t>
  </si>
  <si>
    <t>Előadók díja</t>
  </si>
  <si>
    <t>Fordítás</t>
  </si>
  <si>
    <t>Projektasszisztens (számlás)</t>
  </si>
  <si>
    <t>Honlapfejlesztés</t>
  </si>
  <si>
    <t>KEOP-7.1.0/11-2012-0018</t>
  </si>
  <si>
    <t>A Martonvásári agglomeráció szennyvíztisztítása, korszerűsítése, bővítése és a csatornázatlan területek rendszerbe történő becsatolása                                              Ezer Ft</t>
  </si>
  <si>
    <t>Önerő-támogatás</t>
  </si>
  <si>
    <t>Egyéb, tervezéshez kapcsolódó feladatok</t>
  </si>
  <si>
    <t>Tanulmányok</t>
  </si>
  <si>
    <t>Projektmenedzsment</t>
  </si>
  <si>
    <t>Tájékoztatás, nyilvánosság</t>
  </si>
  <si>
    <t xml:space="preserve">   II/2. Támogatásértékű felhalmozási bevételek (EU-s programokra)</t>
  </si>
  <si>
    <t>Céltartalék fejlesztésre 841908</t>
  </si>
  <si>
    <t>P</t>
  </si>
  <si>
    <t>Q</t>
  </si>
  <si>
    <t>Hiteltörlesztés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</si>
</sst>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#,##0"/>
    <numFmt numFmtId="165" formatCode="#,###"/>
    <numFmt numFmtId="166" formatCode="#,##0.0"/>
    <numFmt numFmtId="167" formatCode="0.0"/>
    <numFmt numFmtId="168" formatCode="#,##0_ ;\-#,##0\ "/>
  </numFmts>
  <fonts count="6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b/>
      <sz val="10"/>
      <name val="Times New Roman CE"/>
      <family val="0"/>
    </font>
    <font>
      <sz val="10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i/>
      <sz val="9"/>
      <name val="Times New Roman CE"/>
      <family val="0"/>
    </font>
    <font>
      <sz val="9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sz val="8"/>
      <color indexed="10"/>
      <name val="Times New Roman CE"/>
      <family val="0"/>
    </font>
    <font>
      <sz val="11"/>
      <name val="Times New Roman CE"/>
      <family val="1"/>
    </font>
    <font>
      <b/>
      <i/>
      <sz val="8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8"/>
      <name val="Times New Roman CE"/>
      <family val="0"/>
    </font>
    <font>
      <b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sz val="10"/>
      <color indexed="8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/>
      <top style="hair"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/>
      <bottom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420">
    <xf numFmtId="0" fontId="0" fillId="0" borderId="0" xfId="0" applyAlignment="1">
      <alignment/>
    </xf>
    <xf numFmtId="49" fontId="15" fillId="0" borderId="0" xfId="97" applyNumberFormat="1" applyFont="1" applyFill="1">
      <alignment/>
      <protection/>
    </xf>
    <xf numFmtId="3" fontId="15" fillId="0" borderId="0" xfId="97" applyNumberFormat="1" applyFont="1" applyFill="1">
      <alignment/>
      <protection/>
    </xf>
    <xf numFmtId="3" fontId="20" fillId="0" borderId="0" xfId="97" applyNumberFormat="1" applyFont="1" applyFill="1" applyAlignment="1">
      <alignment horizontal="right"/>
      <protection/>
    </xf>
    <xf numFmtId="3" fontId="21" fillId="0" borderId="0" xfId="97" applyNumberFormat="1" applyFont="1" applyFill="1">
      <alignment/>
      <protection/>
    </xf>
    <xf numFmtId="49" fontId="22" fillId="0" borderId="0" xfId="97" applyNumberFormat="1" applyFont="1" applyFill="1" applyBorder="1" applyAlignment="1" applyProtection="1">
      <alignment horizontal="centerContinuous" vertical="center"/>
      <protection/>
    </xf>
    <xf numFmtId="3" fontId="22" fillId="0" borderId="0" xfId="97" applyNumberFormat="1" applyFont="1" applyFill="1" applyBorder="1" applyAlignment="1" applyProtection="1">
      <alignment horizontal="centerContinuous" vertical="center"/>
      <protection/>
    </xf>
    <xf numFmtId="3" fontId="23" fillId="0" borderId="10" xfId="97" applyNumberFormat="1" applyFont="1" applyFill="1" applyBorder="1" applyAlignment="1" applyProtection="1">
      <alignment horizontal="left" vertical="center"/>
      <protection/>
    </xf>
    <xf numFmtId="49" fontId="25" fillId="0" borderId="11" xfId="97" applyNumberFormat="1" applyFont="1" applyFill="1" applyBorder="1" applyAlignment="1" applyProtection="1">
      <alignment horizontal="center" vertical="center" wrapText="1"/>
      <protection/>
    </xf>
    <xf numFmtId="3" fontId="25" fillId="0" borderId="12" xfId="97" applyNumberFormat="1" applyFont="1" applyFill="1" applyBorder="1" applyAlignment="1" applyProtection="1">
      <alignment horizontal="center" vertical="center" wrapText="1"/>
      <protection/>
    </xf>
    <xf numFmtId="3" fontId="25" fillId="0" borderId="13" xfId="97" applyNumberFormat="1" applyFont="1" applyFill="1" applyBorder="1" applyAlignment="1" applyProtection="1">
      <alignment horizontal="center" vertical="center" wrapText="1"/>
      <protection/>
    </xf>
    <xf numFmtId="49" fontId="26" fillId="0" borderId="11" xfId="97" applyNumberFormat="1" applyFont="1" applyFill="1" applyBorder="1" applyAlignment="1" applyProtection="1">
      <alignment horizontal="center" vertical="center" wrapText="1"/>
      <protection/>
    </xf>
    <xf numFmtId="3" fontId="26" fillId="0" borderId="12" xfId="97" applyNumberFormat="1" applyFont="1" applyFill="1" applyBorder="1" applyAlignment="1" applyProtection="1">
      <alignment horizontal="center" vertical="center" wrapText="1"/>
      <protection/>
    </xf>
    <xf numFmtId="49" fontId="26" fillId="0" borderId="14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0" xfId="97" applyNumberFormat="1" applyFont="1" applyFill="1">
      <alignment/>
      <protection/>
    </xf>
    <xf numFmtId="49" fontId="26" fillId="0" borderId="11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2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2" xfId="97" applyNumberFormat="1" applyFont="1" applyFill="1" applyBorder="1" applyAlignment="1" applyProtection="1">
      <alignment horizontal="right" vertical="center" wrapText="1"/>
      <protection/>
    </xf>
    <xf numFmtId="3" fontId="26" fillId="0" borderId="13" xfId="97" applyNumberFormat="1" applyFont="1" applyFill="1" applyBorder="1" applyAlignment="1" applyProtection="1">
      <alignment horizontal="right" vertical="center" wrapText="1"/>
      <protection/>
    </xf>
    <xf numFmtId="49" fontId="21" fillId="0" borderId="15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97" applyNumberFormat="1" applyFont="1" applyFill="1" applyBorder="1" applyAlignment="1" applyProtection="1">
      <alignment horizontal="left" vertical="center" wrapText="1"/>
      <protection/>
    </xf>
    <xf numFmtId="49" fontId="21" fillId="0" borderId="17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8" xfId="97" applyNumberFormat="1" applyFont="1" applyFill="1" applyBorder="1" applyAlignment="1" applyProtection="1">
      <alignment horizontal="left" vertical="center" wrapText="1" indent="1"/>
      <protection/>
    </xf>
    <xf numFmtId="49" fontId="21" fillId="0" borderId="19" xfId="97" applyNumberFormat="1" applyFont="1" applyFill="1" applyBorder="1" applyAlignment="1" applyProtection="1">
      <alignment horizontal="left" vertical="center" wrapText="1" indent="1"/>
      <protection/>
    </xf>
    <xf numFmtId="3" fontId="27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vertical="center" wrapText="1" indent="2"/>
      <protection/>
    </xf>
    <xf numFmtId="3" fontId="21" fillId="0" borderId="20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20" xfId="97" applyNumberFormat="1" applyFont="1" applyFill="1" applyBorder="1" applyAlignment="1" applyProtection="1">
      <alignment horizontal="left" vertical="center" wrapText="1" indent="2"/>
      <protection/>
    </xf>
    <xf numFmtId="3" fontId="27" fillId="0" borderId="16" xfId="97" applyNumberFormat="1" applyFont="1" applyFill="1" applyBorder="1" applyAlignment="1" applyProtection="1">
      <alignment horizontal="right" vertical="center" wrapText="1"/>
      <protection/>
    </xf>
    <xf numFmtId="49" fontId="21" fillId="0" borderId="21" xfId="97" applyNumberFormat="1" applyFont="1" applyFill="1" applyBorder="1" applyAlignment="1" applyProtection="1">
      <alignment horizontal="left" vertical="center" wrapText="1" indent="1"/>
      <protection/>
    </xf>
    <xf numFmtId="3" fontId="27" fillId="0" borderId="18" xfId="97" applyNumberFormat="1" applyFont="1" applyFill="1" applyBorder="1" applyAlignment="1" applyProtection="1">
      <alignment horizontal="right" vertical="center" wrapText="1"/>
      <protection/>
    </xf>
    <xf numFmtId="3" fontId="27" fillId="0" borderId="16" xfId="97" applyNumberFormat="1" applyFont="1" applyFill="1" applyBorder="1" applyAlignment="1" applyProtection="1">
      <alignment horizontal="right" vertical="center" wrapText="1"/>
      <protection locked="0"/>
    </xf>
    <xf numFmtId="3" fontId="28" fillId="0" borderId="12" xfId="97" applyNumberFormat="1" applyFont="1" applyFill="1" applyBorder="1" applyAlignment="1" applyProtection="1">
      <alignment horizontal="left" vertical="center" wrapText="1"/>
      <protection/>
    </xf>
    <xf numFmtId="3" fontId="21" fillId="0" borderId="0" xfId="97" applyNumberFormat="1" applyFont="1" applyFill="1" applyBorder="1">
      <alignment/>
      <protection/>
    </xf>
    <xf numFmtId="49" fontId="26" fillId="0" borderId="17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8" xfId="97" applyNumberFormat="1" applyFont="1" applyFill="1" applyBorder="1" applyAlignment="1" applyProtection="1">
      <alignment horizontal="left" vertical="center" wrapText="1"/>
      <protection/>
    </xf>
    <xf numFmtId="3" fontId="26" fillId="0" borderId="18" xfId="97" applyNumberFormat="1" applyFont="1" applyFill="1" applyBorder="1" applyAlignment="1" applyProtection="1">
      <alignment horizontal="right" vertical="center" wrapText="1"/>
      <protection/>
    </xf>
    <xf numFmtId="3" fontId="26" fillId="0" borderId="0" xfId="97" applyNumberFormat="1" applyFont="1" applyFill="1" applyBorder="1">
      <alignment/>
      <protection/>
    </xf>
    <xf numFmtId="3" fontId="26" fillId="0" borderId="0" xfId="97" applyNumberFormat="1" applyFont="1" applyFill="1">
      <alignment/>
      <protection/>
    </xf>
    <xf numFmtId="3" fontId="29" fillId="0" borderId="0" xfId="97" applyNumberFormat="1" applyFont="1" applyFill="1">
      <alignment/>
      <protection/>
    </xf>
    <xf numFmtId="49" fontId="26" fillId="0" borderId="22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6" xfId="97" applyNumberFormat="1" applyFont="1" applyFill="1" applyBorder="1" applyAlignment="1" applyProtection="1">
      <alignment horizontal="right" vertical="center" wrapText="1"/>
      <protection locked="0"/>
    </xf>
    <xf numFmtId="49" fontId="27" fillId="0" borderId="15" xfId="97" applyNumberFormat="1" applyFont="1" applyFill="1" applyBorder="1" applyAlignment="1" applyProtection="1">
      <alignment horizontal="left" vertical="center" wrapText="1" indent="1"/>
      <protection/>
    </xf>
    <xf numFmtId="3" fontId="25" fillId="0" borderId="12" xfId="97" applyNumberFormat="1" applyFont="1" applyFill="1" applyBorder="1" applyAlignment="1" applyProtection="1">
      <alignment horizontal="left" vertical="center" wrapText="1"/>
      <protection/>
    </xf>
    <xf numFmtId="49" fontId="26" fillId="0" borderId="0" xfId="97" applyNumberFormat="1" applyFont="1" applyFill="1" applyBorder="1" applyAlignment="1" applyProtection="1">
      <alignment horizontal="center" vertical="center" wrapText="1"/>
      <protection/>
    </xf>
    <xf numFmtId="3" fontId="26" fillId="0" borderId="0" xfId="97" applyNumberFormat="1" applyFont="1" applyFill="1" applyBorder="1" applyAlignment="1" applyProtection="1">
      <alignment vertical="center" wrapText="1"/>
      <protection/>
    </xf>
    <xf numFmtId="3" fontId="26" fillId="0" borderId="23" xfId="97" applyNumberFormat="1" applyFont="1" applyFill="1" applyBorder="1" applyAlignment="1" applyProtection="1">
      <alignment vertical="center" wrapText="1"/>
      <protection/>
    </xf>
    <xf numFmtId="49" fontId="21" fillId="0" borderId="22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4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5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indent="1"/>
      <protection/>
    </xf>
    <xf numFmtId="49" fontId="21" fillId="0" borderId="2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7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2" xfId="97" applyNumberFormat="1" applyFont="1" applyFill="1" applyBorder="1" applyAlignment="1" applyProtection="1">
      <alignment vertical="center" wrapText="1"/>
      <protection/>
    </xf>
    <xf numFmtId="3" fontId="21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22" fillId="0" borderId="0" xfId="97" applyNumberFormat="1" applyFont="1" applyFill="1">
      <alignment/>
      <protection/>
    </xf>
    <xf numFmtId="3" fontId="21" fillId="0" borderId="0" xfId="97" applyNumberFormat="1" applyFont="1" applyFill="1" applyBorder="1" applyAlignment="1" applyProtection="1">
      <alignment vertical="center" wrapText="1"/>
      <protection locked="0"/>
    </xf>
    <xf numFmtId="3" fontId="25" fillId="0" borderId="12" xfId="97" applyNumberFormat="1" applyFont="1" applyFill="1" applyBorder="1" applyAlignment="1" applyProtection="1">
      <alignment vertical="center" wrapText="1"/>
      <protection/>
    </xf>
    <xf numFmtId="49" fontId="21" fillId="0" borderId="0" xfId="97" applyNumberFormat="1" applyFont="1" applyFill="1">
      <alignment/>
      <protection/>
    </xf>
    <xf numFmtId="49" fontId="23" fillId="0" borderId="10" xfId="97" applyNumberFormat="1" applyFont="1" applyFill="1" applyBorder="1" applyAlignment="1" applyProtection="1">
      <alignment horizontal="left" vertical="center"/>
      <protection/>
    </xf>
    <xf numFmtId="3" fontId="21" fillId="0" borderId="28" xfId="97" applyNumberFormat="1" applyFont="1" applyFill="1" applyBorder="1">
      <alignment/>
      <protection/>
    </xf>
    <xf numFmtId="3" fontId="21" fillId="0" borderId="29" xfId="97" applyNumberFormat="1" applyFont="1" applyFill="1" applyBorder="1" applyAlignment="1" applyProtection="1">
      <alignment horizontal="right" vertical="center" wrapText="1"/>
      <protection/>
    </xf>
    <xf numFmtId="3" fontId="21" fillId="0" borderId="30" xfId="97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 applyProtection="1">
      <alignment vertical="center" wrapText="1"/>
      <protection locked="0"/>
    </xf>
    <xf numFmtId="3" fontId="21" fillId="0" borderId="18" xfId="0" applyNumberFormat="1" applyFont="1" applyFill="1" applyBorder="1" applyAlignment="1" applyProtection="1">
      <alignment vertical="center" wrapText="1"/>
      <protection locked="0"/>
    </xf>
    <xf numFmtId="3" fontId="21" fillId="0" borderId="29" xfId="0" applyNumberFormat="1" applyFont="1" applyFill="1" applyBorder="1" applyAlignment="1" applyProtection="1">
      <alignment vertical="center" wrapText="1"/>
      <protection locked="0"/>
    </xf>
    <xf numFmtId="3" fontId="21" fillId="0" borderId="31" xfId="0" applyNumberFormat="1" applyFont="1" applyFill="1" applyBorder="1" applyAlignment="1" applyProtection="1">
      <alignment vertical="center" wrapText="1"/>
      <protection locked="0"/>
    </xf>
    <xf numFmtId="3" fontId="21" fillId="0" borderId="27" xfId="0" applyNumberFormat="1" applyFont="1" applyFill="1" applyBorder="1" applyAlignment="1" applyProtection="1">
      <alignment vertical="center" wrapText="1"/>
      <protection locked="0"/>
    </xf>
    <xf numFmtId="3" fontId="26" fillId="0" borderId="12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21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4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5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indent="1"/>
      <protection/>
    </xf>
    <xf numFmtId="0" fontId="2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5" fillId="0" borderId="32" xfId="0" applyNumberFormat="1" applyFont="1" applyFill="1" applyBorder="1" applyAlignment="1">
      <alignment horizontal="center" vertical="center" wrapText="1"/>
    </xf>
    <xf numFmtId="165" fontId="25" fillId="0" borderId="33" xfId="0" applyNumberFormat="1" applyFont="1" applyFill="1" applyBorder="1" applyAlignment="1">
      <alignment horizontal="center" vertical="center" wrapText="1"/>
    </xf>
    <xf numFmtId="165" fontId="25" fillId="0" borderId="34" xfId="0" applyNumberFormat="1" applyFont="1" applyFill="1" applyBorder="1" applyAlignment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  <protection/>
    </xf>
    <xf numFmtId="165" fontId="29" fillId="0" borderId="0" xfId="0" applyNumberFormat="1" applyFont="1" applyFill="1" applyAlignment="1">
      <alignment horizontal="center" vertical="center" wrapText="1"/>
    </xf>
    <xf numFmtId="165" fontId="26" fillId="0" borderId="35" xfId="0" applyNumberFormat="1" applyFont="1" applyFill="1" applyBorder="1" applyAlignment="1" applyProtection="1">
      <alignment horizontal="center" vertical="center" wrapText="1"/>
      <protection/>
    </xf>
    <xf numFmtId="165" fontId="26" fillId="0" borderId="36" xfId="0" applyNumberFormat="1" applyFont="1" applyFill="1" applyBorder="1" applyAlignment="1" applyProtection="1">
      <alignment horizontal="center" vertical="center" wrapText="1"/>
      <protection/>
    </xf>
    <xf numFmtId="165" fontId="26" fillId="0" borderId="37" xfId="0" applyNumberFormat="1" applyFont="1" applyFill="1" applyBorder="1" applyAlignment="1" applyProtection="1">
      <alignment horizontal="center" vertical="center" wrapText="1"/>
      <protection/>
    </xf>
    <xf numFmtId="165" fontId="26" fillId="0" borderId="38" xfId="0" applyNumberFormat="1" applyFont="1" applyFill="1" applyBorder="1" applyAlignment="1" applyProtection="1">
      <alignment horizontal="center" vertical="center" wrapText="1"/>
      <protection/>
    </xf>
    <xf numFmtId="165" fontId="26" fillId="0" borderId="10" xfId="0" applyNumberFormat="1" applyFont="1" applyFill="1" applyBorder="1" applyAlignment="1" applyProtection="1">
      <alignment horizontal="center" vertical="center" wrapText="1"/>
      <protection/>
    </xf>
    <xf numFmtId="165" fontId="26" fillId="0" borderId="39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Alignment="1" applyProtection="1">
      <alignment vertical="center" wrapText="1"/>
      <protection/>
    </xf>
    <xf numFmtId="165" fontId="26" fillId="0" borderId="40" xfId="0" applyNumberFormat="1" applyFont="1" applyFill="1" applyBorder="1" applyAlignment="1" applyProtection="1">
      <alignment horizontal="center" vertical="center" wrapText="1"/>
      <protection/>
    </xf>
    <xf numFmtId="165" fontId="26" fillId="0" borderId="41" xfId="0" applyNumberFormat="1" applyFont="1" applyFill="1" applyBorder="1" applyAlignment="1" applyProtection="1">
      <alignment horizontal="center" vertical="center" wrapText="1"/>
      <protection/>
    </xf>
    <xf numFmtId="165" fontId="26" fillId="0" borderId="42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43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vertical="center" wrapTex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4" xfId="0" applyNumberFormat="1" applyFont="1" applyFill="1" applyBorder="1" applyAlignment="1" applyProtection="1">
      <alignment vertical="center" wrapText="1"/>
      <protection locked="0"/>
    </xf>
    <xf numFmtId="3" fontId="0" fillId="0" borderId="45" xfId="0" applyNumberFormat="1" applyFont="1" applyFill="1" applyBorder="1" applyAlignment="1" applyProtection="1">
      <alignment vertical="center" wrapText="1"/>
      <protection locked="0"/>
    </xf>
    <xf numFmtId="3" fontId="0" fillId="0" borderId="46" xfId="0" applyNumberFormat="1" applyFont="1" applyFill="1" applyBorder="1" applyAlignment="1" applyProtection="1">
      <alignment vertical="center" wrapText="1"/>
      <protection locked="0"/>
    </xf>
    <xf numFmtId="3" fontId="0" fillId="0" borderId="31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165" fontId="3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16" xfId="0" applyNumberFormat="1" applyFont="1" applyFill="1" applyBorder="1" applyAlignment="1" applyProtection="1">
      <alignment vertical="center" wrapText="1"/>
      <protection locked="0"/>
    </xf>
    <xf numFmtId="14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4" xfId="0" applyNumberFormat="1" applyFont="1" applyFill="1" applyBorder="1" applyAlignment="1" applyProtection="1">
      <alignment vertical="center" wrapText="1"/>
      <protection locked="0"/>
    </xf>
    <xf numFmtId="3" fontId="34" fillId="0" borderId="45" xfId="0" applyNumberFormat="1" applyFont="1" applyFill="1" applyBorder="1" applyAlignment="1" applyProtection="1">
      <alignment vertical="center" wrapText="1"/>
      <protection locked="0"/>
    </xf>
    <xf numFmtId="3" fontId="34" fillId="0" borderId="46" xfId="0" applyNumberFormat="1" applyFont="1" applyFill="1" applyBorder="1" applyAlignment="1" applyProtection="1">
      <alignment vertical="center" wrapText="1"/>
      <protection locked="0"/>
    </xf>
    <xf numFmtId="165" fontId="3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20" xfId="0" applyNumberFormat="1" applyFont="1" applyFill="1" applyBorder="1" applyAlignment="1" applyProtection="1">
      <alignment vertical="center" wrapText="1"/>
      <protection locked="0"/>
    </xf>
    <xf numFmtId="14" fontId="3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7" xfId="0" applyNumberFormat="1" applyFont="1" applyFill="1" applyBorder="1" applyAlignment="1" applyProtection="1">
      <alignment vertical="center" wrapText="1"/>
      <protection locked="0"/>
    </xf>
    <xf numFmtId="3" fontId="34" fillId="0" borderId="48" xfId="0" applyNumberFormat="1" applyFont="1" applyFill="1" applyBorder="1" applyAlignment="1" applyProtection="1">
      <alignment vertical="center" wrapText="1"/>
      <protection locked="0"/>
    </xf>
    <xf numFmtId="3" fontId="34" fillId="0" borderId="49" xfId="0" applyNumberFormat="1" applyFont="1" applyFill="1" applyBorder="1" applyAlignment="1" applyProtection="1">
      <alignment vertical="center" wrapText="1"/>
      <protection locked="0"/>
    </xf>
    <xf numFmtId="3" fontId="0" fillId="0" borderId="50" xfId="0" applyNumberFormat="1" applyFont="1" applyFill="1" applyBorder="1" applyAlignment="1" applyProtection="1">
      <alignment vertical="center" wrapText="1"/>
      <protection/>
    </xf>
    <xf numFmtId="165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2" xfId="0" applyNumberFormat="1" applyFont="1" applyFill="1" applyBorder="1" applyAlignment="1" applyProtection="1">
      <alignment vertical="center" wrapText="1"/>
      <protection locked="0"/>
    </xf>
    <xf numFmtId="14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2" xfId="0" applyNumberFormat="1" applyFont="1" applyFill="1" applyBorder="1" applyAlignment="1" applyProtection="1">
      <alignment vertical="center" wrapText="1"/>
      <protection locked="0"/>
    </xf>
    <xf numFmtId="3" fontId="25" fillId="0" borderId="33" xfId="0" applyNumberFormat="1" applyFont="1" applyFill="1" applyBorder="1" applyAlignment="1" applyProtection="1">
      <alignment vertical="center" wrapText="1"/>
      <protection locked="0"/>
    </xf>
    <xf numFmtId="3" fontId="25" fillId="0" borderId="34" xfId="0" applyNumberFormat="1" applyFont="1" applyFill="1" applyBorder="1" applyAlignment="1" applyProtection="1">
      <alignment vertical="center" wrapText="1"/>
      <protection locked="0"/>
    </xf>
    <xf numFmtId="3" fontId="29" fillId="0" borderId="13" xfId="0" applyNumberFormat="1" applyFont="1" applyFill="1" applyBorder="1" applyAlignment="1" applyProtection="1">
      <alignment vertical="center" wrapText="1"/>
      <protection/>
    </xf>
    <xf numFmtId="165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8" xfId="0" applyNumberFormat="1" applyFont="1" applyFill="1" applyBorder="1" applyAlignment="1" applyProtection="1">
      <alignment vertical="center" wrapText="1"/>
      <protection locked="0"/>
    </xf>
    <xf numFmtId="14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51" xfId="0" applyNumberFormat="1" applyFont="1" applyFill="1" applyBorder="1" applyAlignment="1" applyProtection="1">
      <alignment vertical="center" wrapText="1"/>
      <protection locked="0"/>
    </xf>
    <xf numFmtId="3" fontId="25" fillId="0" borderId="52" xfId="0" applyNumberFormat="1" applyFont="1" applyFill="1" applyBorder="1" applyAlignment="1" applyProtection="1">
      <alignment vertical="center" wrapText="1"/>
      <protection locked="0"/>
    </xf>
    <xf numFmtId="3" fontId="25" fillId="0" borderId="53" xfId="0" applyNumberFormat="1" applyFont="1" applyFill="1" applyBorder="1" applyAlignment="1" applyProtection="1">
      <alignment vertical="center" wrapText="1"/>
      <protection locked="0"/>
    </xf>
    <xf numFmtId="3" fontId="29" fillId="0" borderId="29" xfId="0" applyNumberFormat="1" applyFont="1" applyFill="1" applyBorder="1" applyAlignment="1" applyProtection="1">
      <alignment vertical="center" wrapText="1"/>
      <protection/>
    </xf>
    <xf numFmtId="165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14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0" applyNumberFormat="1" applyFont="1" applyFill="1" applyBorder="1" applyAlignment="1" applyProtection="1">
      <alignment vertical="center" wrapText="1"/>
      <protection locked="0"/>
    </xf>
    <xf numFmtId="3" fontId="0" fillId="0" borderId="48" xfId="0" applyNumberFormat="1" applyFont="1" applyFill="1" applyBorder="1" applyAlignment="1" applyProtection="1">
      <alignment vertical="center" wrapText="1"/>
      <protection locked="0"/>
    </xf>
    <xf numFmtId="3" fontId="0" fillId="0" borderId="49" xfId="0" applyNumberFormat="1" applyFont="1" applyFill="1" applyBorder="1" applyAlignment="1" applyProtection="1">
      <alignment vertical="center" wrapText="1"/>
      <protection locked="0"/>
    </xf>
    <xf numFmtId="165" fontId="29" fillId="0" borderId="11" xfId="0" applyNumberFormat="1" applyFont="1" applyFill="1" applyBorder="1" applyAlignment="1" applyProtection="1">
      <alignment vertical="center" wrapText="1"/>
      <protection locked="0"/>
    </xf>
    <xf numFmtId="3" fontId="29" fillId="0" borderId="12" xfId="0" applyNumberFormat="1" applyFont="1" applyFill="1" applyBorder="1" applyAlignment="1" applyProtection="1">
      <alignment vertical="center" wrapText="1"/>
      <protection locked="0"/>
    </xf>
    <xf numFmtId="14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2" xfId="0" applyNumberFormat="1" applyFont="1" applyFill="1" applyBorder="1" applyAlignment="1" applyProtection="1">
      <alignment vertical="center" wrapText="1"/>
      <protection locked="0"/>
    </xf>
    <xf numFmtId="3" fontId="29" fillId="0" borderId="33" xfId="0" applyNumberFormat="1" applyFont="1" applyFill="1" applyBorder="1" applyAlignment="1" applyProtection="1">
      <alignment vertical="center" wrapText="1"/>
      <protection locked="0"/>
    </xf>
    <xf numFmtId="3" fontId="29" fillId="0" borderId="34" xfId="0" applyNumberFormat="1" applyFont="1" applyFill="1" applyBorder="1" applyAlignment="1" applyProtection="1">
      <alignment vertical="center" wrapText="1"/>
      <protection locked="0"/>
    </xf>
    <xf numFmtId="165" fontId="29" fillId="0" borderId="17" xfId="0" applyNumberFormat="1" applyFont="1" applyFill="1" applyBorder="1" applyAlignment="1" applyProtection="1">
      <alignment vertical="center" wrapText="1"/>
      <protection locked="0"/>
    </xf>
    <xf numFmtId="3" fontId="29" fillId="0" borderId="18" xfId="0" applyNumberFormat="1" applyFont="1" applyFill="1" applyBorder="1" applyAlignment="1" applyProtection="1">
      <alignment vertical="center" wrapText="1"/>
      <protection locked="0"/>
    </xf>
    <xf numFmtId="14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51" xfId="0" applyNumberFormat="1" applyFont="1" applyFill="1" applyBorder="1" applyAlignment="1" applyProtection="1">
      <alignment vertical="center" wrapText="1"/>
      <protection locked="0"/>
    </xf>
    <xf numFmtId="3" fontId="29" fillId="0" borderId="52" xfId="0" applyNumberFormat="1" applyFont="1" applyFill="1" applyBorder="1" applyAlignment="1" applyProtection="1">
      <alignment vertical="center" wrapText="1"/>
      <protection locked="0"/>
    </xf>
    <xf numFmtId="3" fontId="29" fillId="0" borderId="53" xfId="0" applyNumberFormat="1" applyFont="1" applyFill="1" applyBorder="1" applyAlignment="1" applyProtection="1">
      <alignment vertical="center" wrapText="1"/>
      <protection locked="0"/>
    </xf>
    <xf numFmtId="14" fontId="0" fillId="0" borderId="20" xfId="0" applyNumberFormat="1" applyFill="1" applyBorder="1" applyAlignment="1" applyProtection="1">
      <alignment horizontal="center" vertical="center" wrapText="1"/>
      <protection locked="0"/>
    </xf>
    <xf numFmtId="165" fontId="29" fillId="0" borderId="21" xfId="0" applyNumberFormat="1" applyFont="1" applyFill="1" applyBorder="1" applyAlignment="1" applyProtection="1">
      <alignment vertical="center" wrapText="1"/>
      <protection locked="0"/>
    </xf>
    <xf numFmtId="165" fontId="29" fillId="0" borderId="22" xfId="0" applyNumberFormat="1" applyFont="1" applyFill="1" applyBorder="1" applyAlignment="1" applyProtection="1">
      <alignment vertical="center" wrapText="1"/>
      <protection locked="0"/>
    </xf>
    <xf numFmtId="3" fontId="29" fillId="0" borderId="24" xfId="0" applyNumberFormat="1" applyFont="1" applyFill="1" applyBorder="1" applyAlignment="1" applyProtection="1">
      <alignment vertical="center" wrapText="1"/>
      <protection locked="0"/>
    </xf>
    <xf numFmtId="14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54" xfId="0" applyNumberFormat="1" applyFont="1" applyFill="1" applyBorder="1" applyAlignment="1" applyProtection="1">
      <alignment vertical="center" wrapText="1"/>
      <protection locked="0"/>
    </xf>
    <xf numFmtId="3" fontId="29" fillId="0" borderId="55" xfId="0" applyNumberFormat="1" applyFont="1" applyFill="1" applyBorder="1" applyAlignment="1" applyProtection="1">
      <alignment vertical="center" wrapText="1"/>
      <protection locked="0"/>
    </xf>
    <xf numFmtId="3" fontId="29" fillId="0" borderId="56" xfId="0" applyNumberFormat="1" applyFont="1" applyFill="1" applyBorder="1" applyAlignment="1" applyProtection="1">
      <alignment vertical="center" wrapText="1"/>
      <protection locked="0"/>
    </xf>
    <xf numFmtId="3" fontId="29" fillId="0" borderId="57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Alignment="1">
      <alignment vertical="center" wrapText="1"/>
    </xf>
    <xf numFmtId="165" fontId="24" fillId="0" borderId="17" xfId="0" applyNumberFormat="1" applyFont="1" applyFill="1" applyBorder="1" applyAlignment="1" applyProtection="1">
      <alignment vertical="center" wrapText="1"/>
      <protection locked="0"/>
    </xf>
    <xf numFmtId="165" fontId="3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20" xfId="0" applyNumberFormat="1" applyFont="1" applyFill="1" applyBorder="1" applyAlignment="1" applyProtection="1">
      <alignment vertical="center" wrapText="1"/>
      <protection locked="0"/>
    </xf>
    <xf numFmtId="14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47" xfId="0" applyNumberFormat="1" applyFont="1" applyFill="1" applyBorder="1" applyAlignment="1" applyProtection="1">
      <alignment vertical="center" wrapText="1"/>
      <protection locked="0"/>
    </xf>
    <xf numFmtId="3" fontId="32" fillId="0" borderId="48" xfId="0" applyNumberFormat="1" applyFont="1" applyFill="1" applyBorder="1" applyAlignment="1" applyProtection="1">
      <alignment vertical="center" wrapText="1"/>
      <protection locked="0"/>
    </xf>
    <xf numFmtId="3" fontId="32" fillId="0" borderId="49" xfId="0" applyNumberFormat="1" applyFont="1" applyFill="1" applyBorder="1" applyAlignment="1" applyProtection="1">
      <alignment vertical="center" wrapText="1"/>
      <protection locked="0"/>
    </xf>
    <xf numFmtId="3" fontId="32" fillId="0" borderId="50" xfId="0" applyNumberFormat="1" applyFont="1" applyFill="1" applyBorder="1" applyAlignment="1" applyProtection="1">
      <alignment vertical="center" wrapText="1"/>
      <protection/>
    </xf>
    <xf numFmtId="165" fontId="24" fillId="0" borderId="11" xfId="0" applyNumberFormat="1" applyFont="1" applyFill="1" applyBorder="1" applyAlignment="1" applyProtection="1">
      <alignment vertical="center" wrapText="1"/>
      <protection locked="0"/>
    </xf>
    <xf numFmtId="165" fontId="24" fillId="0" borderId="35" xfId="0" applyNumberFormat="1" applyFont="1" applyFill="1" applyBorder="1" applyAlignment="1" applyProtection="1">
      <alignment vertical="center" wrapText="1"/>
      <protection locked="0"/>
    </xf>
    <xf numFmtId="3" fontId="24" fillId="0" borderId="36" xfId="0" applyNumberFormat="1" applyFont="1" applyFill="1" applyBorder="1" applyAlignment="1" applyProtection="1">
      <alignment vertical="center" wrapText="1"/>
      <protection locked="0"/>
    </xf>
    <xf numFmtId="14" fontId="24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7" xfId="0" applyNumberFormat="1" applyFont="1" applyFill="1" applyBorder="1" applyAlignment="1" applyProtection="1">
      <alignment vertical="center" wrapText="1"/>
      <protection locked="0"/>
    </xf>
    <xf numFmtId="3" fontId="24" fillId="0" borderId="38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24" fillId="0" borderId="39" xfId="0" applyNumberFormat="1" applyFont="1" applyFill="1" applyBorder="1" applyAlignment="1" applyProtection="1">
      <alignment vertical="center" wrapText="1"/>
      <protection/>
    </xf>
    <xf numFmtId="165" fontId="29" fillId="0" borderId="35" xfId="0" applyNumberFormat="1" applyFont="1" applyFill="1" applyBorder="1" applyAlignment="1">
      <alignment horizontal="left" vertical="center" wrapText="1"/>
    </xf>
    <xf numFmtId="165" fontId="29" fillId="0" borderId="36" xfId="0" applyNumberFormat="1" applyFont="1" applyFill="1" applyBorder="1" applyAlignment="1" applyProtection="1">
      <alignment vertical="center" wrapText="1"/>
      <protection/>
    </xf>
    <xf numFmtId="165" fontId="29" fillId="0" borderId="36" xfId="0" applyNumberFormat="1" applyFont="1" applyFill="1" applyBorder="1" applyAlignment="1" applyProtection="1">
      <alignment horizontal="center" vertical="center" wrapText="1"/>
      <protection/>
    </xf>
    <xf numFmtId="3" fontId="29" fillId="0" borderId="37" xfId="0" applyNumberFormat="1" applyFont="1" applyFill="1" applyBorder="1" applyAlignment="1" applyProtection="1">
      <alignment vertical="center" wrapText="1"/>
      <protection/>
    </xf>
    <xf numFmtId="3" fontId="29" fillId="0" borderId="38" xfId="0" applyNumberFormat="1" applyFont="1" applyFill="1" applyBorder="1" applyAlignment="1" applyProtection="1">
      <alignment vertical="center" wrapText="1"/>
      <protection/>
    </xf>
    <xf numFmtId="3" fontId="29" fillId="0" borderId="10" xfId="0" applyNumberFormat="1" applyFont="1" applyFill="1" applyBorder="1" applyAlignment="1" applyProtection="1">
      <alignment vertical="center" wrapText="1"/>
      <protection/>
    </xf>
    <xf numFmtId="3" fontId="29" fillId="0" borderId="39" xfId="0" applyNumberFormat="1" applyFont="1" applyFill="1" applyBorder="1" applyAlignment="1" applyProtection="1">
      <alignment vertical="center" wrapText="1"/>
      <protection/>
    </xf>
    <xf numFmtId="165" fontId="29" fillId="0" borderId="22" xfId="0" applyNumberFormat="1" applyFont="1" applyFill="1" applyBorder="1" applyAlignment="1">
      <alignment vertical="center" wrapText="1"/>
    </xf>
    <xf numFmtId="165" fontId="0" fillId="0" borderId="24" xfId="0" applyNumberFormat="1" applyFont="1" applyFill="1" applyBorder="1" applyAlignment="1">
      <alignment vertical="center" wrapText="1"/>
    </xf>
    <xf numFmtId="165" fontId="0" fillId="0" borderId="54" xfId="0" applyNumberFormat="1" applyFont="1" applyFill="1" applyBorder="1" applyAlignment="1">
      <alignment vertical="center" wrapText="1"/>
    </xf>
    <xf numFmtId="165" fontId="0" fillId="0" borderId="55" xfId="0" applyNumberFormat="1" applyFont="1" applyFill="1" applyBorder="1" applyAlignment="1">
      <alignment vertical="center" wrapText="1"/>
    </xf>
    <xf numFmtId="165" fontId="0" fillId="0" borderId="58" xfId="0" applyNumberFormat="1" applyFont="1" applyFill="1" applyBorder="1" applyAlignment="1">
      <alignment vertical="center" wrapText="1"/>
    </xf>
    <xf numFmtId="165" fontId="0" fillId="0" borderId="57" xfId="0" applyNumberFormat="1" applyFont="1" applyFill="1" applyBorder="1" applyAlignment="1" applyProtection="1">
      <alignment vertical="center" wrapText="1"/>
      <protection/>
    </xf>
    <xf numFmtId="165" fontId="0" fillId="0" borderId="26" xfId="0" applyNumberFormat="1" applyFill="1" applyBorder="1" applyAlignment="1" applyProtection="1">
      <alignment horizontal="left" vertical="center" wrapText="1" indent="1"/>
      <protection locked="0"/>
    </xf>
    <xf numFmtId="3" fontId="0" fillId="0" borderId="27" xfId="0" applyNumberFormat="1" applyFont="1" applyFill="1" applyBorder="1" applyAlignment="1" applyProtection="1">
      <alignment vertical="center" wrapText="1"/>
      <protection locked="0"/>
    </xf>
    <xf numFmtId="165" fontId="0" fillId="0" borderId="27" xfId="0" applyNumberFormat="1" applyFill="1" applyBorder="1" applyAlignment="1">
      <alignment horizontal="center" vertical="center" wrapText="1"/>
    </xf>
    <xf numFmtId="3" fontId="0" fillId="0" borderId="59" xfId="0" applyNumberFormat="1" applyFont="1" applyFill="1" applyBorder="1" applyAlignment="1" applyProtection="1">
      <alignment vertical="center" wrapText="1"/>
      <protection locked="0"/>
    </xf>
    <xf numFmtId="3" fontId="0" fillId="0" borderId="60" xfId="0" applyNumberFormat="1" applyFont="1" applyFill="1" applyBorder="1" applyAlignment="1" applyProtection="1">
      <alignment vertical="center" wrapText="1"/>
      <protection locked="0"/>
    </xf>
    <xf numFmtId="3" fontId="0" fillId="0" borderId="61" xfId="0" applyNumberFormat="1" applyFont="1" applyFill="1" applyBorder="1" applyAlignment="1" applyProtection="1">
      <alignment vertical="center" wrapText="1"/>
      <protection locked="0"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3" fontId="29" fillId="0" borderId="36" xfId="0" applyNumberFormat="1" applyFont="1" applyFill="1" applyBorder="1" applyAlignment="1">
      <alignment vertical="center" wrapText="1"/>
    </xf>
    <xf numFmtId="3" fontId="29" fillId="0" borderId="37" xfId="0" applyNumberFormat="1" applyFont="1" applyFill="1" applyBorder="1" applyAlignment="1">
      <alignment vertical="center" wrapText="1"/>
    </xf>
    <xf numFmtId="3" fontId="29" fillId="0" borderId="38" xfId="0" applyNumberFormat="1" applyFont="1" applyFill="1" applyBorder="1" applyAlignment="1">
      <alignment vertical="center" wrapText="1"/>
    </xf>
    <xf numFmtId="3" fontId="29" fillId="0" borderId="62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29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 applyProtection="1">
      <alignment vertical="center" wrapText="1"/>
      <protection locked="0"/>
    </xf>
    <xf numFmtId="3" fontId="21" fillId="0" borderId="57" xfId="0" applyNumberFormat="1" applyFont="1" applyFill="1" applyBorder="1" applyAlignment="1" applyProtection="1">
      <alignment vertical="center" wrapText="1"/>
      <protection locked="0"/>
    </xf>
    <xf numFmtId="3" fontId="21" fillId="0" borderId="1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3" fontId="38" fillId="0" borderId="0" xfId="0" applyNumberFormat="1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39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5" xfId="0" applyNumberFormat="1" applyFont="1" applyFill="1" applyBorder="1" applyAlignment="1" applyProtection="1">
      <alignment horizontal="left" vertical="center" wrapText="1" indent="8"/>
      <protection locked="0"/>
    </xf>
    <xf numFmtId="3" fontId="21" fillId="0" borderId="18" xfId="0" applyNumberFormat="1" applyFont="1" applyFill="1" applyBorder="1" applyAlignment="1" applyProtection="1">
      <alignment vertical="center" wrapText="1"/>
      <protection locked="0"/>
    </xf>
    <xf numFmtId="3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0" applyNumberFormat="1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vertical="center" wrapText="1"/>
    </xf>
    <xf numFmtId="3" fontId="26" fillId="0" borderId="39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0" fontId="20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3" fontId="25" fillId="0" borderId="14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 applyProtection="1">
      <alignment vertical="center"/>
      <protection locked="0"/>
    </xf>
    <xf numFmtId="3" fontId="21" fillId="0" borderId="57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 quotePrefix="1">
      <alignment horizontal="left" vertical="center" indent="1"/>
    </xf>
    <xf numFmtId="3" fontId="27" fillId="0" borderId="16" xfId="0" applyNumberFormat="1" applyFont="1" applyFill="1" applyBorder="1" applyAlignment="1" applyProtection="1">
      <alignment vertical="center"/>
      <protection locked="0"/>
    </xf>
    <xf numFmtId="3" fontId="27" fillId="0" borderId="31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 applyProtection="1">
      <alignment vertical="center"/>
      <protection locked="0"/>
    </xf>
    <xf numFmtId="3" fontId="21" fillId="0" borderId="31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3" fontId="25" fillId="0" borderId="11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/>
    </xf>
    <xf numFmtId="3" fontId="40" fillId="0" borderId="16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15" fillId="0" borderId="0" xfId="0" applyNumberFormat="1" applyFont="1" applyFill="1" applyAlignment="1">
      <alignment horizontal="left" vertical="center" wrapText="1"/>
    </xf>
    <xf numFmtId="3" fontId="15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3" fontId="25" fillId="0" borderId="65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left" vertical="center" wrapText="1" indent="1"/>
    </xf>
    <xf numFmtId="3" fontId="28" fillId="0" borderId="13" xfId="0" applyNumberFormat="1" applyFont="1" applyFill="1" applyBorder="1" applyAlignment="1" applyProtection="1">
      <alignment vertical="center" wrapText="1"/>
      <protection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left" vertical="center" wrapText="1" indent="1"/>
    </xf>
    <xf numFmtId="3" fontId="41" fillId="0" borderId="0" xfId="0" applyNumberFormat="1" applyFont="1" applyFill="1" applyAlignment="1">
      <alignment vertical="center" wrapText="1"/>
    </xf>
    <xf numFmtId="3" fontId="28" fillId="0" borderId="13" xfId="0" applyNumberFormat="1" applyFont="1" applyFill="1" applyBorder="1" applyAlignment="1">
      <alignment vertical="center" wrapText="1"/>
    </xf>
    <xf numFmtId="165" fontId="21" fillId="0" borderId="31" xfId="0" applyNumberFormat="1" applyFont="1" applyFill="1" applyBorder="1" applyAlignment="1" applyProtection="1">
      <alignment vertical="center" wrapText="1"/>
      <protection locked="0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left" vertical="center" wrapText="1" indent="1"/>
    </xf>
    <xf numFmtId="3" fontId="21" fillId="0" borderId="50" xfId="0" applyNumberFormat="1" applyFont="1" applyFill="1" applyBorder="1" applyAlignment="1" applyProtection="1">
      <alignment vertical="center" wrapText="1"/>
      <protection locked="0"/>
    </xf>
    <xf numFmtId="3" fontId="21" fillId="0" borderId="17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left" vertical="center" wrapText="1" indent="1"/>
    </xf>
    <xf numFmtId="3" fontId="21" fillId="0" borderId="0" xfId="0" applyNumberFormat="1" applyFont="1" applyFill="1" applyBorder="1" applyAlignment="1">
      <alignment horizontal="left" vertical="center" wrapText="1" inden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42" fillId="0" borderId="66" xfId="0" applyNumberFormat="1" applyFont="1" applyFill="1" applyBorder="1" applyAlignment="1">
      <alignment horizontal="left" wrapText="1" indent="1"/>
    </xf>
    <xf numFmtId="3" fontId="28" fillId="0" borderId="67" xfId="0" applyNumberFormat="1" applyFont="1" applyFill="1" applyBorder="1" applyAlignment="1" applyProtection="1">
      <alignment vertical="center" wrapText="1"/>
      <protection locked="0"/>
    </xf>
    <xf numFmtId="3" fontId="39" fillId="0" borderId="63" xfId="0" applyNumberFormat="1" applyFont="1" applyFill="1" applyBorder="1" applyAlignment="1">
      <alignment horizontal="left" wrapText="1" indent="1"/>
    </xf>
    <xf numFmtId="3" fontId="21" fillId="0" borderId="68" xfId="0" applyNumberFormat="1" applyFont="1" applyFill="1" applyBorder="1" applyAlignment="1" applyProtection="1">
      <alignment vertical="center" wrapText="1"/>
      <protection locked="0"/>
    </xf>
    <xf numFmtId="3" fontId="39" fillId="0" borderId="69" xfId="0" applyNumberFormat="1" applyFont="1" applyFill="1" applyBorder="1" applyAlignment="1">
      <alignment horizontal="left" wrapText="1" indent="1"/>
    </xf>
    <xf numFmtId="3" fontId="21" fillId="0" borderId="70" xfId="0" applyNumberFormat="1" applyFont="1" applyFill="1" applyBorder="1" applyAlignment="1" applyProtection="1">
      <alignment vertical="center" wrapText="1"/>
      <protection locked="0"/>
    </xf>
    <xf numFmtId="3" fontId="21" fillId="0" borderId="24" xfId="0" applyNumberFormat="1" applyFont="1" applyFill="1" applyBorder="1" applyAlignment="1">
      <alignment horizontal="center" vertical="center" wrapText="1"/>
    </xf>
    <xf numFmtId="3" fontId="39" fillId="0" borderId="58" xfId="0" applyNumberFormat="1" applyFont="1" applyFill="1" applyBorder="1" applyAlignment="1">
      <alignment horizontal="left" wrapText="1" indent="1"/>
    </xf>
    <xf numFmtId="3" fontId="26" fillId="0" borderId="67" xfId="0" applyNumberFormat="1" applyFont="1" applyFill="1" applyBorder="1" applyAlignment="1">
      <alignment vertical="center" wrapText="1"/>
    </xf>
    <xf numFmtId="3" fontId="26" fillId="0" borderId="34" xfId="0" applyNumberFormat="1" applyFont="1" applyFill="1" applyBorder="1" applyAlignment="1">
      <alignment horizontal="center" vertical="center" wrapText="1"/>
    </xf>
    <xf numFmtId="3" fontId="21" fillId="0" borderId="27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1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left" vertical="center" wrapText="1" indent="1"/>
    </xf>
    <xf numFmtId="3" fontId="26" fillId="0" borderId="13" xfId="0" applyNumberFormat="1" applyFont="1" applyFill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25" fillId="0" borderId="71" xfId="0" applyNumberFormat="1" applyFont="1" applyFill="1" applyBorder="1" applyAlignment="1">
      <alignment horizontal="centerContinuous" vertical="center" wrapText="1"/>
    </xf>
    <xf numFmtId="3" fontId="25" fillId="0" borderId="61" xfId="0" applyNumberFormat="1" applyFont="1" applyFill="1" applyBorder="1" applyAlignment="1">
      <alignment horizontal="centerContinuous" vertical="center" wrapText="1"/>
    </xf>
    <xf numFmtId="3" fontId="22" fillId="0" borderId="0" xfId="0" applyNumberFormat="1" applyFont="1" applyAlignment="1">
      <alignment horizontal="center" vertical="center" wrapText="1"/>
    </xf>
    <xf numFmtId="3" fontId="26" fillId="0" borderId="72" xfId="0" applyNumberFormat="1" applyFont="1" applyFill="1" applyBorder="1" applyAlignment="1">
      <alignment horizontal="left" vertical="center" wrapText="1"/>
    </xf>
    <xf numFmtId="3" fontId="26" fillId="0" borderId="34" xfId="0" applyNumberFormat="1" applyFont="1" applyFill="1" applyBorder="1" applyAlignment="1">
      <alignment horizontal="left" vertical="center" wrapText="1"/>
    </xf>
    <xf numFmtId="3" fontId="26" fillId="0" borderId="6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 horizontal="left" vertical="center" wrapText="1"/>
    </xf>
    <xf numFmtId="3" fontId="32" fillId="0" borderId="0" xfId="0" applyNumberFormat="1" applyFont="1" applyAlignment="1">
      <alignment vertical="center" wrapText="1"/>
    </xf>
    <xf numFmtId="3" fontId="28" fillId="0" borderId="13" xfId="0" applyNumberFormat="1" applyFont="1" applyFill="1" applyBorder="1" applyAlignment="1" applyProtection="1">
      <alignment vertical="center" wrapText="1"/>
      <protection locked="0"/>
    </xf>
    <xf numFmtId="3" fontId="28" fillId="0" borderId="22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left" vertical="center" wrapText="1" indent="1"/>
    </xf>
    <xf numFmtId="3" fontId="28" fillId="0" borderId="57" xfId="0" applyNumberFormat="1" applyFont="1" applyFill="1" applyBorder="1" applyAlignment="1" applyProtection="1">
      <alignment vertical="center" wrapText="1"/>
      <protection locked="0"/>
    </xf>
    <xf numFmtId="3" fontId="28" fillId="0" borderId="15" xfId="0" applyNumberFormat="1" applyFont="1" applyFill="1" applyBorder="1" applyAlignment="1">
      <alignment horizontal="center" vertical="center" wrapText="1"/>
    </xf>
    <xf numFmtId="3" fontId="21" fillId="0" borderId="46" xfId="0" applyNumberFormat="1" applyFont="1" applyFill="1" applyBorder="1" applyAlignment="1">
      <alignment horizontal="left" vertical="center" wrapText="1" indent="1"/>
    </xf>
    <xf numFmtId="3" fontId="28" fillId="0" borderId="31" xfId="0" applyNumberFormat="1" applyFont="1" applyFill="1" applyBorder="1" applyAlignment="1" applyProtection="1">
      <alignment vertical="center" wrapText="1"/>
      <protection locked="0"/>
    </xf>
    <xf numFmtId="3" fontId="28" fillId="0" borderId="35" xfId="0" applyNumberFormat="1" applyFont="1" applyFill="1" applyBorder="1" applyAlignment="1">
      <alignment horizontal="center" vertical="center" wrapText="1"/>
    </xf>
    <xf numFmtId="3" fontId="28" fillId="0" borderId="39" xfId="0" applyNumberFormat="1" applyFont="1" applyFill="1" applyBorder="1" applyAlignment="1" applyProtection="1">
      <alignment vertical="center" wrapText="1"/>
      <protection locked="0"/>
    </xf>
    <xf numFmtId="3" fontId="41" fillId="0" borderId="0" xfId="0" applyNumberFormat="1" applyFont="1" applyAlignment="1">
      <alignment vertical="center" wrapText="1"/>
    </xf>
    <xf numFmtId="3" fontId="28" fillId="0" borderId="13" xfId="0" applyNumberFormat="1" applyFont="1" applyFill="1" applyBorder="1" applyAlignment="1" applyProtection="1">
      <alignment vertical="center" wrapText="1"/>
      <protection locked="0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6" fillId="0" borderId="34" xfId="0" applyNumberFormat="1" applyFont="1" applyFill="1" applyBorder="1" applyAlignment="1">
      <alignment horizontal="left" vertical="center" wrapText="1" indent="1"/>
    </xf>
    <xf numFmtId="3" fontId="21" fillId="0" borderId="67" xfId="0" applyNumberFormat="1" applyFont="1" applyFill="1" applyBorder="1" applyAlignment="1">
      <alignment vertical="center" wrapText="1"/>
    </xf>
    <xf numFmtId="165" fontId="21" fillId="0" borderId="5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 horizontal="left" vertical="center" wrapText="1"/>
    </xf>
    <xf numFmtId="3" fontId="29" fillId="0" borderId="11" xfId="0" applyNumberFormat="1" applyFont="1" applyBorder="1" applyAlignment="1">
      <alignment horizontal="left" vertical="center"/>
    </xf>
    <xf numFmtId="3" fontId="0" fillId="0" borderId="34" xfId="0" applyNumberFormat="1" applyFont="1" applyBorder="1" applyAlignment="1">
      <alignment vertical="center" wrapText="1"/>
    </xf>
    <xf numFmtId="3" fontId="29" fillId="0" borderId="66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 applyProtection="1">
      <alignment vertical="center" wrapText="1"/>
      <protection locked="0"/>
    </xf>
    <xf numFmtId="3" fontId="29" fillId="0" borderId="65" xfId="0" applyNumberFormat="1" applyFont="1" applyFill="1" applyBorder="1" applyAlignment="1">
      <alignment vertical="center"/>
    </xf>
    <xf numFmtId="3" fontId="29" fillId="0" borderId="58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horizontal="left" vertical="center" indent="1"/>
    </xf>
    <xf numFmtId="3" fontId="29" fillId="0" borderId="57" xfId="0" applyNumberFormat="1" applyFont="1" applyFill="1" applyBorder="1" applyAlignment="1" quotePrefix="1">
      <alignment horizontal="right" vertical="center"/>
    </xf>
    <xf numFmtId="3" fontId="29" fillId="0" borderId="71" xfId="0" applyNumberFormat="1" applyFont="1" applyFill="1" applyBorder="1" applyAlignment="1">
      <alignment vertical="center"/>
    </xf>
    <xf numFmtId="3" fontId="29" fillId="0" borderId="61" xfId="0" applyNumberFormat="1" applyFont="1" applyFill="1" applyBorder="1" applyAlignment="1">
      <alignment vertical="center"/>
    </xf>
    <xf numFmtId="3" fontId="29" fillId="0" borderId="30" xfId="0" applyNumberFormat="1" applyFont="1" applyFill="1" applyBorder="1" applyAlignment="1" quotePrefix="1">
      <alignment horizontal="right" vertical="center"/>
    </xf>
    <xf numFmtId="3" fontId="29" fillId="0" borderId="27" xfId="0" applyNumberFormat="1" applyFont="1" applyFill="1" applyBorder="1" applyAlignment="1" applyProtection="1" quotePrefix="1">
      <alignment horizontal="left" vertical="center" indent="1"/>
      <protection locked="0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center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58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57" xfId="0" applyNumberFormat="1" applyFont="1" applyFill="1" applyBorder="1" applyAlignment="1">
      <alignment horizontal="center" vertical="center" wrapText="1"/>
    </xf>
    <xf numFmtId="3" fontId="26" fillId="0" borderId="35" xfId="0" applyNumberFormat="1" applyFont="1" applyFill="1" applyBorder="1" applyAlignment="1">
      <alignment horizontal="center" vertical="center" wrapText="1"/>
    </xf>
    <xf numFmtId="3" fontId="26" fillId="0" borderId="62" xfId="0" applyNumberFormat="1" applyFont="1" applyFill="1" applyBorder="1" applyAlignment="1">
      <alignment horizontal="center" vertical="center" wrapText="1"/>
    </xf>
    <xf numFmtId="3" fontId="26" fillId="0" borderId="36" xfId="0" applyNumberFormat="1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3" fontId="21" fillId="0" borderId="22" xfId="0" applyNumberFormat="1" applyFont="1" applyFill="1" applyBorder="1" applyAlignment="1">
      <alignment horizontal="left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 applyProtection="1">
      <alignment vertical="center" wrapText="1"/>
      <protection locked="0"/>
    </xf>
    <xf numFmtId="3" fontId="26" fillId="0" borderId="31" xfId="0" applyNumberFormat="1" applyFont="1" applyFill="1" applyBorder="1" applyAlignment="1" applyProtection="1">
      <alignment vertical="center" wrapText="1"/>
      <protection locked="0"/>
    </xf>
    <xf numFmtId="3" fontId="21" fillId="0" borderId="19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 applyProtection="1">
      <alignment vertical="center" wrapText="1"/>
      <protection locked="0"/>
    </xf>
    <xf numFmtId="3" fontId="21" fillId="0" borderId="69" xfId="0" applyNumberFormat="1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vertical="center" wrapText="1"/>
    </xf>
    <xf numFmtId="3" fontId="26" fillId="0" borderId="61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 applyProtection="1">
      <alignment vertical="center" wrapText="1"/>
      <protection locked="0"/>
    </xf>
    <xf numFmtId="3" fontId="26" fillId="0" borderId="30" xfId="0" applyNumberFormat="1" applyFont="1" applyFill="1" applyBorder="1" applyAlignment="1" applyProtection="1">
      <alignment vertical="center" wrapText="1"/>
      <protection locked="0"/>
    </xf>
    <xf numFmtId="3" fontId="25" fillId="0" borderId="11" xfId="0" applyNumberFormat="1" applyFont="1" applyFill="1" applyBorder="1" applyAlignment="1">
      <alignment vertical="center" wrapText="1"/>
    </xf>
    <xf numFmtId="3" fontId="26" fillId="0" borderId="66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3" fontId="21" fillId="0" borderId="63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5" xfId="0" applyNumberFormat="1" applyFont="1" applyFill="1" applyBorder="1" applyAlignment="1">
      <alignment horizontal="center" vertical="center" wrapText="1"/>
    </xf>
    <xf numFmtId="3" fontId="25" fillId="0" borderId="35" xfId="0" applyNumberFormat="1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vertical="center" wrapText="1"/>
    </xf>
    <xf numFmtId="3" fontId="26" fillId="0" borderId="39" xfId="0" applyNumberFormat="1" applyFont="1" applyFill="1" applyBorder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3" fontId="21" fillId="0" borderId="22" xfId="0" applyNumberFormat="1" applyFont="1" applyFill="1" applyBorder="1" applyAlignment="1">
      <alignment vertical="center" wrapText="1"/>
    </xf>
    <xf numFmtId="3" fontId="26" fillId="0" borderId="19" xfId="0" applyNumberFormat="1" applyFont="1" applyFill="1" applyBorder="1" applyAlignment="1">
      <alignment vertical="center" wrapText="1"/>
    </xf>
    <xf numFmtId="3" fontId="26" fillId="0" borderId="69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 applyProtection="1">
      <alignment vertical="center" wrapText="1"/>
      <protection locked="0"/>
    </xf>
    <xf numFmtId="3" fontId="26" fillId="0" borderId="50" xfId="0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Fill="1" applyBorder="1" applyAlignment="1">
      <alignment vertical="center" wrapText="1"/>
    </xf>
    <xf numFmtId="3" fontId="26" fillId="0" borderId="73" xfId="0" applyNumberFormat="1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vertical="center" wrapText="1"/>
    </xf>
    <xf numFmtId="3" fontId="26" fillId="0" borderId="64" xfId="0" applyNumberFormat="1" applyFont="1" applyFill="1" applyBorder="1" applyAlignment="1">
      <alignment vertical="center" wrapText="1"/>
    </xf>
    <xf numFmtId="3" fontId="31" fillId="0" borderId="11" xfId="0" applyNumberFormat="1" applyFont="1" applyBorder="1" applyAlignment="1">
      <alignment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40" xfId="0" applyNumberFormat="1" applyFont="1" applyBorder="1" applyAlignment="1">
      <alignment horizontal="center" vertical="center" wrapText="1"/>
    </xf>
    <xf numFmtId="3" fontId="26" fillId="0" borderId="40" xfId="0" applyNumberFormat="1" applyFont="1" applyFill="1" applyBorder="1" applyAlignment="1">
      <alignment vertical="center" wrapText="1"/>
    </xf>
    <xf numFmtId="3" fontId="26" fillId="0" borderId="43" xfId="0" applyNumberFormat="1" applyFont="1" applyFill="1" applyBorder="1" applyAlignment="1">
      <alignment vertical="center" wrapText="1"/>
    </xf>
    <xf numFmtId="3" fontId="29" fillId="0" borderId="12" xfId="0" applyNumberFormat="1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3" fontId="31" fillId="0" borderId="35" xfId="0" applyNumberFormat="1" applyFont="1" applyBorder="1" applyAlignment="1">
      <alignment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/>
    </xf>
    <xf numFmtId="3" fontId="29" fillId="0" borderId="39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22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3" fontId="20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vertical="center" wrapText="1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6" fillId="0" borderId="29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31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vertical="center" wrapText="1"/>
    </xf>
    <xf numFmtId="3" fontId="26" fillId="0" borderId="50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 wrapText="1"/>
    </xf>
    <xf numFmtId="3" fontId="26" fillId="0" borderId="12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/>
    </xf>
    <xf numFmtId="3" fontId="0" fillId="0" borderId="74" xfId="0" applyNumberFormat="1" applyFill="1" applyBorder="1" applyAlignment="1">
      <alignment/>
    </xf>
    <xf numFmtId="3" fontId="29" fillId="0" borderId="74" xfId="0" applyNumberFormat="1" applyFont="1" applyFill="1" applyBorder="1" applyAlignment="1">
      <alignment horizontal="center"/>
    </xf>
    <xf numFmtId="3" fontId="24" fillId="0" borderId="74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26" fillId="0" borderId="32" xfId="97" applyNumberFormat="1" applyFont="1" applyFill="1" applyBorder="1" applyAlignment="1" applyProtection="1">
      <alignment horizontal="right" vertical="center" wrapText="1"/>
      <protection/>
    </xf>
    <xf numFmtId="3" fontId="21" fillId="0" borderId="44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7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1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44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51" xfId="97" applyNumberFormat="1" applyFont="1" applyFill="1" applyBorder="1" applyAlignment="1" applyProtection="1">
      <alignment horizontal="right" vertical="center" wrapText="1"/>
      <protection/>
    </xf>
    <xf numFmtId="3" fontId="26" fillId="0" borderId="54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44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51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4" xfId="97" applyNumberFormat="1" applyFont="1" applyFill="1" applyBorder="1" applyAlignment="1" applyProtection="1">
      <alignment vertical="center" wrapText="1"/>
      <protection locked="0"/>
    </xf>
    <xf numFmtId="3" fontId="26" fillId="0" borderId="32" xfId="97" applyNumberFormat="1" applyFont="1" applyFill="1" applyBorder="1" applyAlignment="1" applyProtection="1">
      <alignment vertical="center" wrapText="1"/>
      <protection/>
    </xf>
    <xf numFmtId="3" fontId="21" fillId="0" borderId="51" xfId="97" applyNumberFormat="1" applyFont="1" applyFill="1" applyBorder="1" applyAlignment="1" applyProtection="1">
      <alignment vertical="center" wrapText="1"/>
      <protection locked="0"/>
    </xf>
    <xf numFmtId="3" fontId="21" fillId="0" borderId="51" xfId="97" applyNumberFormat="1" applyFont="1" applyFill="1" applyBorder="1" applyAlignment="1" applyProtection="1">
      <alignment horizontal="right" vertical="center" wrapText="1"/>
      <protection/>
    </xf>
    <xf numFmtId="3" fontId="21" fillId="0" borderId="59" xfId="97" applyNumberFormat="1" applyFont="1" applyFill="1" applyBorder="1" applyAlignment="1" applyProtection="1">
      <alignment horizontal="right" vertical="center" wrapText="1"/>
      <protection/>
    </xf>
    <xf numFmtId="3" fontId="29" fillId="0" borderId="2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>
      <alignment horizontal="right" wrapText="1"/>
    </xf>
    <xf numFmtId="165" fontId="3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34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29" fillId="0" borderId="16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/>
    </xf>
    <xf numFmtId="3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6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6" xfId="0" applyNumberFormat="1" applyFont="1" applyFill="1" applyBorder="1" applyAlignment="1" applyProtection="1">
      <alignment horizontal="right"/>
      <protection locked="0"/>
    </xf>
    <xf numFmtId="3" fontId="29" fillId="0" borderId="16" xfId="0" applyNumberFormat="1" applyFont="1" applyFill="1" applyBorder="1" applyAlignment="1" applyProtection="1">
      <alignment vertical="center" wrapText="1"/>
      <protection locked="0"/>
    </xf>
    <xf numFmtId="3" fontId="35" fillId="0" borderId="16" xfId="0" applyNumberFormat="1" applyFont="1" applyFill="1" applyBorder="1" applyAlignment="1">
      <alignment vertical="center"/>
    </xf>
    <xf numFmtId="4" fontId="26" fillId="0" borderId="13" xfId="97" applyNumberFormat="1" applyFont="1" applyFill="1" applyBorder="1" applyAlignment="1" applyProtection="1">
      <alignment horizontal="right" vertical="center" wrapText="1"/>
      <protection/>
    </xf>
    <xf numFmtId="49" fontId="25" fillId="0" borderId="22" xfId="97" applyNumberFormat="1" applyFont="1" applyFill="1" applyBorder="1" applyAlignment="1" applyProtection="1">
      <alignment horizontal="center" vertical="center" wrapText="1"/>
      <protection/>
    </xf>
    <xf numFmtId="3" fontId="25" fillId="0" borderId="24" xfId="97" applyNumberFormat="1" applyFont="1" applyFill="1" applyBorder="1" applyAlignment="1" applyProtection="1">
      <alignment horizontal="center" vertical="center" wrapText="1"/>
      <protection/>
    </xf>
    <xf numFmtId="3" fontId="25" fillId="0" borderId="57" xfId="97" applyNumberFormat="1" applyFont="1" applyFill="1" applyBorder="1" applyAlignment="1" applyProtection="1">
      <alignment horizontal="center" vertical="center" wrapText="1"/>
      <protection/>
    </xf>
    <xf numFmtId="49" fontId="26" fillId="0" borderId="15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6" xfId="97" applyNumberFormat="1" applyFont="1" applyFill="1" applyBorder="1" applyAlignment="1" applyProtection="1">
      <alignment horizontal="left" vertical="center" wrapText="1"/>
      <protection/>
    </xf>
    <xf numFmtId="3" fontId="26" fillId="0" borderId="16" xfId="97" applyNumberFormat="1" applyFont="1" applyFill="1" applyBorder="1" applyAlignment="1" applyProtection="1">
      <alignment horizontal="right" vertical="center" wrapText="1"/>
      <protection/>
    </xf>
    <xf numFmtId="3" fontId="26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8" fillId="0" borderId="16" xfId="97" applyNumberFormat="1" applyFont="1" applyFill="1" applyBorder="1" applyAlignment="1" applyProtection="1">
      <alignment horizontal="right" vertical="center" wrapText="1"/>
      <protection/>
    </xf>
    <xf numFmtId="49" fontId="26" fillId="0" borderId="19" xfId="97" applyNumberFormat="1" applyFont="1" applyFill="1" applyBorder="1" applyAlignment="1" applyProtection="1">
      <alignment horizontal="center" vertical="center" wrapText="1"/>
      <protection/>
    </xf>
    <xf numFmtId="3" fontId="26" fillId="0" borderId="20" xfId="97" applyNumberFormat="1" applyFont="1" applyFill="1" applyBorder="1" applyAlignment="1" applyProtection="1">
      <alignment horizontal="center" vertical="center" wrapText="1"/>
      <protection/>
    </xf>
    <xf numFmtId="3" fontId="26" fillId="0" borderId="50" xfId="97" applyNumberFormat="1" applyFont="1" applyFill="1" applyBorder="1" applyAlignment="1" applyProtection="1">
      <alignment horizontal="center" vertical="center" wrapText="1"/>
      <protection/>
    </xf>
    <xf numFmtId="3" fontId="26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0" xfId="97" applyNumberFormat="1" applyFont="1" applyFill="1" applyBorder="1" applyAlignment="1" applyProtection="1">
      <alignment horizontal="left" indent="1"/>
      <protection/>
    </xf>
    <xf numFmtId="4" fontId="26" fillId="0" borderId="13" xfId="97" applyNumberFormat="1" applyFont="1" applyFill="1" applyBorder="1" applyAlignment="1" applyProtection="1">
      <alignment vertical="center" wrapText="1"/>
      <protection/>
    </xf>
    <xf numFmtId="3" fontId="25" fillId="0" borderId="54" xfId="97" applyNumberFormat="1" applyFont="1" applyFill="1" applyBorder="1" applyAlignment="1" applyProtection="1">
      <alignment horizontal="center" vertical="center" wrapText="1"/>
      <protection/>
    </xf>
    <xf numFmtId="3" fontId="26" fillId="0" borderId="47" xfId="97" applyNumberFormat="1" applyFont="1" applyFill="1" applyBorder="1" applyAlignment="1" applyProtection="1">
      <alignment horizontal="center" vertical="center" wrapText="1"/>
      <protection/>
    </xf>
    <xf numFmtId="3" fontId="21" fillId="0" borderId="51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51" xfId="97" applyNumberFormat="1" applyFont="1" applyFill="1" applyBorder="1" applyAlignment="1" applyProtection="1">
      <alignment horizontal="right" vertical="center" wrapText="1"/>
      <protection/>
    </xf>
    <xf numFmtId="3" fontId="21" fillId="0" borderId="41" xfId="97" applyNumberFormat="1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>
      <alignment/>
    </xf>
    <xf numFmtId="3" fontId="28" fillId="0" borderId="12" xfId="0" applyNumberFormat="1" applyFont="1" applyFill="1" applyBorder="1" applyAlignment="1">
      <alignment vertical="center" wrapText="1"/>
    </xf>
    <xf numFmtId="3" fontId="28" fillId="0" borderId="12" xfId="0" applyNumberFormat="1" applyFont="1" applyFill="1" applyBorder="1" applyAlignment="1" applyProtection="1">
      <alignment vertical="center" wrapText="1"/>
      <protection locked="0"/>
    </xf>
    <xf numFmtId="3" fontId="32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28" fillId="0" borderId="12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Border="1" applyAlignment="1">
      <alignment vertical="center" wrapText="1"/>
    </xf>
    <xf numFmtId="3" fontId="0" fillId="0" borderId="50" xfId="0" applyNumberFormat="1" applyFont="1" applyBorder="1" applyAlignment="1">
      <alignment vertical="center" wrapText="1"/>
    </xf>
    <xf numFmtId="3" fontId="29" fillId="0" borderId="26" xfId="0" applyNumberFormat="1" applyFont="1" applyFill="1" applyBorder="1" applyAlignment="1">
      <alignment vertical="center"/>
    </xf>
    <xf numFmtId="3" fontId="29" fillId="0" borderId="27" xfId="0" applyNumberFormat="1" applyFont="1" applyFill="1" applyBorder="1" applyAlignment="1">
      <alignment vertical="center"/>
    </xf>
    <xf numFmtId="166" fontId="29" fillId="0" borderId="12" xfId="0" applyNumberFormat="1" applyFont="1" applyBorder="1" applyAlignment="1" applyProtection="1">
      <alignment vertical="center" wrapText="1"/>
      <protection locked="0"/>
    </xf>
    <xf numFmtId="3" fontId="26" fillId="0" borderId="66" xfId="0" applyNumberFormat="1" applyFont="1" applyFill="1" applyBorder="1" applyAlignment="1">
      <alignment horizontal="left" vertical="center" wrapText="1"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0" fillId="0" borderId="75" xfId="0" applyNumberFormat="1" applyFont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center" vertical="center"/>
    </xf>
    <xf numFmtId="164" fontId="29" fillId="0" borderId="16" xfId="0" applyNumberFormat="1" applyFont="1" applyFill="1" applyBorder="1" applyAlignment="1" quotePrefix="1">
      <alignment horizontal="right" vertical="center"/>
    </xf>
    <xf numFmtId="3" fontId="22" fillId="0" borderId="16" xfId="0" applyNumberFormat="1" applyFont="1" applyBorder="1" applyAlignment="1">
      <alignment vertical="center"/>
    </xf>
    <xf numFmtId="49" fontId="29" fillId="0" borderId="31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 applyProtection="1" quotePrefix="1">
      <alignment horizontal="center" vertical="center"/>
      <protection locked="0"/>
    </xf>
    <xf numFmtId="3" fontId="21" fillId="0" borderId="18" xfId="0" applyNumberFormat="1" applyFont="1" applyBorder="1" applyAlignment="1">
      <alignment vertical="center" wrapText="1"/>
    </xf>
    <xf numFmtId="3" fontId="21" fillId="0" borderId="29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3" fontId="21" fillId="0" borderId="31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vertical="center" wrapText="1"/>
    </xf>
    <xf numFmtId="3" fontId="21" fillId="0" borderId="50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vertical="center" wrapText="1"/>
    </xf>
    <xf numFmtId="3" fontId="21" fillId="0" borderId="57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5" fillId="0" borderId="16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49" fontId="21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0" xfId="97" applyNumberFormat="1" applyFont="1" applyFill="1" applyBorder="1" applyAlignment="1" applyProtection="1">
      <alignment vertical="center" wrapText="1"/>
      <protection locked="0"/>
    </xf>
    <xf numFmtId="49" fontId="21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8" xfId="97" applyNumberFormat="1" applyFont="1" applyFill="1" applyBorder="1" applyAlignment="1" applyProtection="1">
      <alignment vertical="center" wrapText="1"/>
      <protection locked="0"/>
    </xf>
    <xf numFmtId="3" fontId="26" fillId="0" borderId="12" xfId="97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6" xfId="0" applyNumberFormat="1" applyFont="1" applyFill="1" applyBorder="1" applyAlignment="1" applyProtection="1">
      <alignment vertical="center" wrapText="1"/>
      <protection/>
    </xf>
    <xf numFmtId="3" fontId="34" fillId="0" borderId="16" xfId="0" applyNumberFormat="1" applyFont="1" applyFill="1" applyBorder="1" applyAlignment="1" applyProtection="1">
      <alignment vertical="center" wrapText="1"/>
      <protection locked="0"/>
    </xf>
    <xf numFmtId="3" fontId="34" fillId="0" borderId="20" xfId="0" applyNumberFormat="1" applyFont="1" applyFill="1" applyBorder="1" applyAlignment="1" applyProtection="1">
      <alignment vertical="center" wrapText="1"/>
      <protection locked="0"/>
    </xf>
    <xf numFmtId="3" fontId="25" fillId="0" borderId="12" xfId="0" applyNumberFormat="1" applyFont="1" applyFill="1" applyBorder="1" applyAlignment="1" applyProtection="1">
      <alignment vertical="center" wrapText="1"/>
      <protection locked="0"/>
    </xf>
    <xf numFmtId="3" fontId="25" fillId="0" borderId="18" xfId="0" applyNumberFormat="1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" fontId="26" fillId="0" borderId="57" xfId="97" applyNumberFormat="1" applyFont="1" applyFill="1" applyBorder="1" applyAlignment="1" applyProtection="1">
      <alignment vertical="center" wrapText="1"/>
      <protection/>
    </xf>
    <xf numFmtId="4" fontId="26" fillId="0" borderId="31" xfId="97" applyNumberFormat="1" applyFont="1" applyFill="1" applyBorder="1" applyAlignment="1" applyProtection="1">
      <alignment vertical="center" wrapText="1"/>
      <protection/>
    </xf>
    <xf numFmtId="4" fontId="26" fillId="0" borderId="30" xfId="97" applyNumberFormat="1" applyFont="1" applyFill="1" applyBorder="1" applyAlignment="1" applyProtection="1">
      <alignment vertical="center" wrapText="1"/>
      <protection/>
    </xf>
    <xf numFmtId="4" fontId="26" fillId="0" borderId="57" xfId="97" applyNumberFormat="1" applyFont="1" applyFill="1" applyBorder="1" applyAlignment="1" applyProtection="1">
      <alignment horizontal="right" vertical="center" wrapText="1"/>
      <protection/>
    </xf>
    <xf numFmtId="4" fontId="26" fillId="0" borderId="31" xfId="97" applyNumberFormat="1" applyFont="1" applyFill="1" applyBorder="1" applyAlignment="1" applyProtection="1">
      <alignment horizontal="right" vertical="center" wrapText="1"/>
      <protection/>
    </xf>
    <xf numFmtId="4" fontId="26" fillId="0" borderId="30" xfId="97" applyNumberFormat="1" applyFont="1" applyFill="1" applyBorder="1" applyAlignment="1" applyProtection="1">
      <alignment horizontal="right" vertical="center" wrapText="1"/>
      <protection/>
    </xf>
    <xf numFmtId="3" fontId="26" fillId="0" borderId="13" xfId="97" applyNumberFormat="1" applyFont="1" applyFill="1" applyBorder="1" applyAlignment="1" applyProtection="1">
      <alignment horizontal="center" vertical="center" wrapText="1"/>
      <protection/>
    </xf>
    <xf numFmtId="49" fontId="29" fillId="0" borderId="30" xfId="0" applyNumberFormat="1" applyFont="1" applyFill="1" applyBorder="1" applyAlignment="1">
      <alignment horizontal="right" vertical="center"/>
    </xf>
    <xf numFmtId="3" fontId="21" fillId="0" borderId="30" xfId="0" applyNumberFormat="1" applyFont="1" applyBorder="1" applyAlignment="1">
      <alignment vertical="center" wrapText="1"/>
    </xf>
    <xf numFmtId="167" fontId="29" fillId="0" borderId="12" xfId="0" applyNumberFormat="1" applyFont="1" applyBorder="1" applyAlignment="1">
      <alignment vertical="center" wrapText="1"/>
    </xf>
    <xf numFmtId="167" fontId="29" fillId="0" borderId="13" xfId="0" applyNumberFormat="1" applyFont="1" applyBorder="1" applyAlignment="1">
      <alignment vertical="center" wrapText="1"/>
    </xf>
    <xf numFmtId="3" fontId="21" fillId="0" borderId="16" xfId="97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vertical="center" wrapText="1"/>
    </xf>
    <xf numFmtId="3" fontId="26" fillId="0" borderId="66" xfId="0" applyNumberFormat="1" applyFont="1" applyFill="1" applyBorder="1" applyAlignment="1">
      <alignment vertical="center" wrapText="1"/>
    </xf>
    <xf numFmtId="3" fontId="0" fillId="0" borderId="76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vertical="center" wrapText="1"/>
    </xf>
    <xf numFmtId="3" fontId="27" fillId="0" borderId="13" xfId="0" applyNumberFormat="1" applyFont="1" applyBorder="1" applyAlignment="1">
      <alignment vertical="center" wrapText="1"/>
    </xf>
    <xf numFmtId="3" fontId="0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>
      <alignment horizontal="right" vertical="center" wrapText="1"/>
    </xf>
    <xf numFmtId="165" fontId="25" fillId="0" borderId="12" xfId="0" applyNumberFormat="1" applyFont="1" applyFill="1" applyBorder="1" applyAlignment="1">
      <alignment horizontal="right" vertical="center" wrapText="1"/>
    </xf>
    <xf numFmtId="3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ont="1" applyFill="1" applyAlignment="1" applyProtection="1">
      <alignment horizontal="right" vertical="center" wrapText="1"/>
      <protection/>
    </xf>
    <xf numFmtId="165" fontId="25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 applyProtection="1">
      <alignment horizontal="right" vertical="center" wrapText="1"/>
      <protection/>
    </xf>
    <xf numFmtId="3" fontId="29" fillId="0" borderId="29" xfId="0" applyNumberFormat="1" applyFont="1" applyFill="1" applyBorder="1" applyAlignment="1" applyProtection="1">
      <alignment horizontal="right" vertical="center" wrapText="1"/>
      <protection/>
    </xf>
    <xf numFmtId="3" fontId="29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Alignment="1" applyProtection="1">
      <alignment horizontal="right" vertical="center" wrapText="1"/>
      <protection/>
    </xf>
    <xf numFmtId="3" fontId="25" fillId="0" borderId="16" xfId="0" applyNumberFormat="1" applyFont="1" applyFill="1" applyBorder="1" applyAlignment="1" applyProtection="1">
      <alignment vertical="center" wrapText="1"/>
      <protection locked="0"/>
    </xf>
    <xf numFmtId="3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9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indent="1"/>
    </xf>
    <xf numFmtId="0" fontId="0" fillId="0" borderId="16" xfId="0" applyBorder="1" applyAlignment="1" applyProtection="1">
      <alignment horizontal="left" vertical="center" indent="1"/>
      <protection locked="0"/>
    </xf>
    <xf numFmtId="3" fontId="0" fillId="0" borderId="16" xfId="0" applyNumberFormat="1" applyFont="1" applyBorder="1" applyAlignment="1" applyProtection="1">
      <alignment horizontal="right" vertical="center" indent="1"/>
      <protection locked="0"/>
    </xf>
    <xf numFmtId="3" fontId="0" fillId="0" borderId="31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0" fontId="0" fillId="0" borderId="16" xfId="0" applyFont="1" applyBorder="1" applyAlignment="1" applyProtection="1">
      <alignment horizontal="left" vertical="center" indent="1"/>
      <protection locked="0"/>
    </xf>
    <xf numFmtId="3" fontId="0" fillId="0" borderId="16" xfId="0" applyNumberFormat="1" applyFont="1" applyBorder="1" applyAlignment="1" applyProtection="1">
      <alignment horizontal="righ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3" fontId="0" fillId="0" borderId="27" xfId="0" applyNumberFormat="1" applyFont="1" applyBorder="1" applyAlignment="1" applyProtection="1">
      <alignment horizontal="right" vertical="center" indent="1"/>
      <protection locked="0"/>
    </xf>
    <xf numFmtId="3" fontId="0" fillId="0" borderId="30" xfId="0" applyNumberFormat="1" applyBorder="1" applyAlignment="1">
      <alignment/>
    </xf>
    <xf numFmtId="3" fontId="29" fillId="0" borderId="13" xfId="0" applyNumberFormat="1" applyFont="1" applyFill="1" applyBorder="1" applyAlignment="1">
      <alignment horizontal="right" vertical="center" indent="1"/>
    </xf>
    <xf numFmtId="3" fontId="0" fillId="0" borderId="29" xfId="0" applyNumberFormat="1" applyBorder="1" applyAlignment="1">
      <alignment vertical="center"/>
    </xf>
    <xf numFmtId="3" fontId="29" fillId="0" borderId="20" xfId="0" applyNumberFormat="1" applyFont="1" applyFill="1" applyBorder="1" applyAlignment="1">
      <alignment vertical="center" wrapText="1"/>
    </xf>
    <xf numFmtId="3" fontId="29" fillId="0" borderId="27" xfId="0" applyNumberFormat="1" applyFont="1" applyFill="1" applyBorder="1" applyAlignment="1">
      <alignment vertical="center" wrapText="1"/>
    </xf>
    <xf numFmtId="3" fontId="29" fillId="0" borderId="43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57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left" vertical="center" wrapText="1" indent="1"/>
    </xf>
    <xf numFmtId="3" fontId="0" fillId="0" borderId="16" xfId="0" applyNumberFormat="1" applyFont="1" applyFill="1" applyBorder="1" applyAlignment="1">
      <alignment horizontal="left" vertical="center" wrapText="1" indent="1"/>
    </xf>
    <xf numFmtId="3" fontId="0" fillId="0" borderId="18" xfId="0" applyNumberFormat="1" applyFont="1" applyFill="1" applyBorder="1" applyAlignment="1">
      <alignment horizontal="left" vertical="center" wrapText="1" indent="1"/>
    </xf>
    <xf numFmtId="3" fontId="0" fillId="0" borderId="0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>
      <alignment horizontal="left" vertical="center" wrapText="1" indent="1"/>
    </xf>
    <xf numFmtId="3" fontId="0" fillId="0" borderId="27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>
      <alignment horizontal="left" vertical="center" wrapText="1" indent="1"/>
    </xf>
    <xf numFmtId="3" fontId="0" fillId="0" borderId="16" xfId="0" applyNumberFormat="1" applyFont="1" applyFill="1" applyBorder="1" applyAlignment="1">
      <alignment horizontal="left" vertical="center" wrapText="1" indent="1"/>
    </xf>
    <xf numFmtId="3" fontId="0" fillId="0" borderId="27" xfId="0" applyNumberFormat="1" applyFont="1" applyFill="1" applyBorder="1" applyAlignment="1">
      <alignment horizontal="left" vertical="center" wrapText="1" indent="1"/>
    </xf>
    <xf numFmtId="3" fontId="36" fillId="0" borderId="58" xfId="0" applyNumberFormat="1" applyFont="1" applyFill="1" applyBorder="1" applyAlignment="1">
      <alignment horizontal="left" wrapText="1" indent="1"/>
    </xf>
    <xf numFmtId="3" fontId="36" fillId="0" borderId="25" xfId="0" applyNumberFormat="1" applyFont="1" applyFill="1" applyBorder="1" applyAlignment="1">
      <alignment horizontal="left" wrapText="1" indent="1"/>
    </xf>
    <xf numFmtId="3" fontId="29" fillId="0" borderId="12" xfId="0" applyNumberFormat="1" applyFont="1" applyFill="1" applyBorder="1" applyAlignment="1">
      <alignment horizontal="left" vertical="center" wrapText="1" inden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24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24" xfId="0" applyNumberFormat="1" applyFont="1" applyBorder="1" applyAlignment="1">
      <alignment vertical="center" wrapText="1"/>
    </xf>
    <xf numFmtId="3" fontId="0" fillId="0" borderId="57" xfId="0" applyNumberFormat="1" applyFont="1" applyBorder="1" applyAlignment="1">
      <alignment vertical="center" wrapText="1"/>
    </xf>
    <xf numFmtId="3" fontId="0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Font="1" applyFill="1" applyBorder="1" applyAlignment="1" applyProtection="1">
      <alignment vertical="center" wrapText="1"/>
      <protection locked="0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6" xfId="97" applyNumberFormat="1" applyFont="1" applyFill="1" applyBorder="1" applyAlignment="1" applyProtection="1">
      <alignment horizontal="left" indent="1"/>
      <protection/>
    </xf>
    <xf numFmtId="3" fontId="32" fillId="0" borderId="18" xfId="0" applyNumberFormat="1" applyFont="1" applyFill="1" applyBorder="1" applyAlignment="1" applyProtection="1">
      <alignment vertical="center" wrapText="1"/>
      <protection locked="0"/>
    </xf>
    <xf numFmtId="3" fontId="0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20" xfId="0" applyNumberFormat="1" applyFont="1" applyBorder="1" applyAlignment="1">
      <alignment vertical="center" wrapText="1"/>
    </xf>
    <xf numFmtId="3" fontId="0" fillId="0" borderId="50" xfId="0" applyNumberFormat="1" applyFont="1" applyBorder="1" applyAlignment="1">
      <alignment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0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4" fillId="0" borderId="22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7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27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 applyProtection="1">
      <alignment vertical="center" wrapText="1"/>
      <protection locked="0"/>
    </xf>
    <xf numFmtId="3" fontId="24" fillId="0" borderId="22" xfId="0" applyNumberFormat="1" applyFont="1" applyFill="1" applyBorder="1" applyAlignment="1">
      <alignment horizontal="center" vertical="center" wrapText="1"/>
    </xf>
    <xf numFmtId="3" fontId="36" fillId="0" borderId="63" xfId="0" applyNumberFormat="1" applyFont="1" applyFill="1" applyBorder="1" applyAlignment="1">
      <alignment horizontal="left" wrapText="1" indent="1"/>
    </xf>
    <xf numFmtId="3" fontId="0" fillId="0" borderId="63" xfId="0" applyNumberFormat="1" applyFont="1" applyFill="1" applyBorder="1" applyAlignment="1" applyProtection="1">
      <alignment vertical="center" wrapText="1"/>
      <protection locked="0"/>
    </xf>
    <xf numFmtId="3" fontId="24" fillId="0" borderId="35" xfId="0" applyNumberFormat="1" applyFont="1" applyFill="1" applyBorder="1" applyAlignment="1">
      <alignment horizontal="center" vertical="center" wrapText="1"/>
    </xf>
    <xf numFmtId="3" fontId="36" fillId="0" borderId="69" xfId="0" applyNumberFormat="1" applyFont="1" applyFill="1" applyBorder="1" applyAlignment="1">
      <alignment horizontal="left" wrapText="1" indent="1"/>
    </xf>
    <xf numFmtId="3" fontId="0" fillId="0" borderId="69" xfId="0" applyNumberFormat="1" applyFont="1" applyFill="1" applyBorder="1" applyAlignment="1" applyProtection="1">
      <alignment vertical="center" wrapText="1"/>
      <protection locked="0"/>
    </xf>
    <xf numFmtId="3" fontId="29" fillId="0" borderId="34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3" fontId="0" fillId="0" borderId="72" xfId="0" applyNumberFormat="1" applyFont="1" applyFill="1" applyBorder="1" applyAlignment="1">
      <alignment horizontal="center" vertical="center" wrapText="1"/>
    </xf>
    <xf numFmtId="3" fontId="29" fillId="0" borderId="72" xfId="0" applyNumberFormat="1" applyFont="1" applyFill="1" applyBorder="1" applyAlignment="1">
      <alignment horizontal="left" vertical="center" wrapText="1"/>
    </xf>
    <xf numFmtId="3" fontId="44" fillId="0" borderId="66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 applyProtection="1">
      <alignment vertical="center" wrapText="1"/>
      <protection locked="0"/>
    </xf>
    <xf numFmtId="3" fontId="29" fillId="0" borderId="12" xfId="0" applyNumberFormat="1" applyFont="1" applyFill="1" applyBorder="1" applyAlignment="1">
      <alignment vertical="center" wrapText="1"/>
    </xf>
    <xf numFmtId="3" fontId="29" fillId="0" borderId="13" xfId="0" applyNumberFormat="1" applyFont="1" applyFill="1" applyBorder="1" applyAlignment="1">
      <alignment vertical="center" wrapText="1"/>
    </xf>
    <xf numFmtId="3" fontId="29" fillId="0" borderId="12" xfId="0" applyNumberFormat="1" applyFont="1" applyFill="1" applyBorder="1" applyAlignment="1" applyProtection="1">
      <alignment vertical="center" wrapText="1"/>
      <protection/>
    </xf>
    <xf numFmtId="3" fontId="29" fillId="0" borderId="12" xfId="0" applyNumberFormat="1" applyFont="1" applyFill="1" applyBorder="1" applyAlignment="1">
      <alignment vertical="center" wrapText="1"/>
    </xf>
    <xf numFmtId="3" fontId="29" fillId="0" borderId="66" xfId="0" applyNumberFormat="1" applyFont="1" applyFill="1" applyBorder="1" applyAlignment="1" applyProtection="1">
      <alignment vertical="center" wrapText="1"/>
      <protection locked="0"/>
    </xf>
    <xf numFmtId="3" fontId="29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24" fillId="0" borderId="24" xfId="0" applyNumberFormat="1" applyFont="1" applyFill="1" applyBorder="1" applyAlignment="1" applyProtection="1">
      <alignment vertical="center" wrapText="1"/>
      <protection locked="0"/>
    </xf>
    <xf numFmtId="3" fontId="29" fillId="0" borderId="13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9" fillId="0" borderId="20" xfId="0" applyFont="1" applyFill="1" applyBorder="1" applyAlignment="1">
      <alignment/>
    </xf>
    <xf numFmtId="0" fontId="29" fillId="0" borderId="16" xfId="0" applyFont="1" applyFill="1" applyBorder="1" applyAlignment="1">
      <alignment horizontal="right"/>
    </xf>
    <xf numFmtId="4" fontId="26" fillId="0" borderId="43" xfId="97" applyNumberFormat="1" applyFont="1" applyFill="1" applyBorder="1" applyAlignment="1" applyProtection="1">
      <alignment vertical="center" wrapText="1"/>
      <protection/>
    </xf>
    <xf numFmtId="3" fontId="21" fillId="0" borderId="16" xfId="97" applyNumberFormat="1" applyFont="1" applyFill="1" applyBorder="1" applyAlignment="1" applyProtection="1">
      <alignment vertical="center" wrapText="1"/>
      <protection locked="0"/>
    </xf>
    <xf numFmtId="3" fontId="21" fillId="0" borderId="27" xfId="97" applyNumberFormat="1" applyFont="1" applyFill="1" applyBorder="1" applyAlignment="1" applyProtection="1">
      <alignment vertical="center" wrapText="1"/>
      <protection locked="0"/>
    </xf>
    <xf numFmtId="3" fontId="21" fillId="0" borderId="75" xfId="97" applyNumberFormat="1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horizontal="right"/>
      <protection/>
    </xf>
    <xf numFmtId="3" fontId="21" fillId="0" borderId="75" xfId="97" applyNumberFormat="1" applyFont="1" applyFill="1" applyBorder="1" applyAlignment="1" applyProtection="1">
      <alignment horizontal="left" vertical="center" wrapText="1"/>
      <protection/>
    </xf>
    <xf numFmtId="4" fontId="26" fillId="0" borderId="50" xfId="97" applyNumberFormat="1" applyFont="1" applyFill="1" applyBorder="1" applyAlignment="1" applyProtection="1">
      <alignment horizontal="right" vertical="center" wrapText="1"/>
      <protection/>
    </xf>
    <xf numFmtId="4" fontId="26" fillId="0" borderId="29" xfId="97" applyNumberFormat="1" applyFont="1" applyFill="1" applyBorder="1" applyAlignment="1" applyProtection="1">
      <alignment horizontal="right" vertical="center" wrapText="1"/>
      <protection/>
    </xf>
    <xf numFmtId="3" fontId="26" fillId="0" borderId="16" xfId="97" applyNumberFormat="1" applyFont="1" applyFill="1" applyBorder="1" applyAlignment="1" applyProtection="1">
      <alignment vertical="center" wrapText="1"/>
      <protection/>
    </xf>
    <xf numFmtId="3" fontId="27" fillId="0" borderId="40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41" xfId="97" applyNumberFormat="1" applyFont="1" applyFill="1" applyBorder="1" applyAlignment="1" applyProtection="1">
      <alignment horizontal="right" vertical="center" wrapText="1"/>
      <protection/>
    </xf>
    <xf numFmtId="3" fontId="26" fillId="0" borderId="24" xfId="97" applyNumberFormat="1" applyFont="1" applyFill="1" applyBorder="1" applyAlignment="1" applyProtection="1">
      <alignment horizontal="left" vertical="center" wrapText="1"/>
      <protection/>
    </xf>
    <xf numFmtId="3" fontId="26" fillId="0" borderId="24" xfId="97" applyNumberFormat="1" applyFont="1" applyFill="1" applyBorder="1" applyAlignment="1" applyProtection="1">
      <alignment horizontal="right" vertical="center" wrapText="1"/>
      <protection/>
    </xf>
    <xf numFmtId="3" fontId="26" fillId="0" borderId="40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27" xfId="97" applyNumberFormat="1" applyFont="1" applyFill="1" applyBorder="1" applyAlignment="1" applyProtection="1">
      <alignment vertical="center" wrapText="1"/>
      <protection/>
    </xf>
    <xf numFmtId="3" fontId="27" fillId="0" borderId="27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27" xfId="97" applyNumberFormat="1" applyFont="1" applyFill="1" applyBorder="1" applyAlignment="1" applyProtection="1">
      <alignment horizontal="right" vertical="center" wrapText="1"/>
      <protection/>
    </xf>
    <xf numFmtId="4" fontId="26" fillId="0" borderId="33" xfId="97" applyNumberFormat="1" applyFont="1" applyFill="1" applyBorder="1" applyAlignment="1" applyProtection="1">
      <alignment horizontal="right" vertical="center" wrapText="1"/>
      <protection/>
    </xf>
    <xf numFmtId="3" fontId="45" fillId="0" borderId="16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3" fontId="21" fillId="0" borderId="32" xfId="97" applyNumberFormat="1" applyFont="1" applyFill="1" applyBorder="1" applyAlignment="1" applyProtection="1">
      <alignment horizontal="right" vertical="center" wrapText="1"/>
      <protection locked="0"/>
    </xf>
    <xf numFmtId="3" fontId="29" fillId="0" borderId="20" xfId="0" applyNumberFormat="1" applyFont="1" applyFill="1" applyBorder="1" applyAlignment="1" applyProtection="1">
      <alignment vertical="center" wrapText="1"/>
      <protection locked="0"/>
    </xf>
    <xf numFmtId="3" fontId="29" fillId="0" borderId="20" xfId="0" applyNumberFormat="1" applyFont="1" applyFill="1" applyBorder="1" applyAlignment="1">
      <alignment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8" fillId="0" borderId="40" xfId="0" applyNumberFormat="1" applyFont="1" applyFill="1" applyBorder="1" applyAlignment="1">
      <alignment horizontal="center" vertical="center" wrapText="1"/>
    </xf>
    <xf numFmtId="3" fontId="29" fillId="0" borderId="40" xfId="0" applyNumberFormat="1" applyFont="1" applyFill="1" applyBorder="1" applyAlignment="1" applyProtection="1">
      <alignment vertical="center" wrapText="1"/>
      <protection/>
    </xf>
    <xf numFmtId="3" fontId="0" fillId="0" borderId="40" xfId="0" applyNumberFormat="1" applyFont="1" applyFill="1" applyBorder="1" applyAlignment="1" applyProtection="1">
      <alignment vertical="center" wrapText="1"/>
      <protection/>
    </xf>
    <xf numFmtId="3" fontId="0" fillId="0" borderId="40" xfId="0" applyNumberFormat="1" applyFill="1" applyBorder="1" applyAlignment="1">
      <alignment horizontal="left" vertical="center" wrapText="1" indent="1"/>
    </xf>
    <xf numFmtId="3" fontId="0" fillId="0" borderId="40" xfId="0" applyNumberFormat="1" applyFont="1" applyBorder="1" applyAlignment="1">
      <alignment vertical="center" wrapText="1"/>
    </xf>
    <xf numFmtId="3" fontId="36" fillId="0" borderId="76" xfId="0" applyNumberFormat="1" applyFont="1" applyFill="1" applyBorder="1" applyAlignment="1">
      <alignment horizontal="left" wrapText="1" indent="1"/>
    </xf>
    <xf numFmtId="3" fontId="0" fillId="0" borderId="76" xfId="0" applyNumberFormat="1" applyFont="1" applyFill="1" applyBorder="1" applyAlignment="1" applyProtection="1">
      <alignment vertical="center" wrapText="1"/>
      <protection locked="0"/>
    </xf>
    <xf numFmtId="3" fontId="0" fillId="0" borderId="43" xfId="0" applyNumberFormat="1" applyFont="1" applyBorder="1" applyAlignment="1">
      <alignment vertical="center" wrapText="1"/>
    </xf>
    <xf numFmtId="3" fontId="44" fillId="0" borderId="66" xfId="0" applyNumberFormat="1" applyFont="1" applyFill="1" applyBorder="1" applyAlignment="1">
      <alignment horizontal="left" wrapText="1" inden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6" xfId="0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6" xfId="0" applyFill="1" applyBorder="1" applyAlignment="1">
      <alignment/>
    </xf>
    <xf numFmtId="0" fontId="47" fillId="0" borderId="16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9" fillId="0" borderId="16" xfId="0" applyFont="1" applyBorder="1" applyAlignment="1" applyProtection="1">
      <alignment horizontal="left" vertical="center" indent="1"/>
      <protection locked="0"/>
    </xf>
    <xf numFmtId="0" fontId="29" fillId="0" borderId="54" xfId="0" applyFont="1" applyBorder="1" applyAlignment="1">
      <alignment horizontal="center" vertical="center" wrapText="1"/>
    </xf>
    <xf numFmtId="3" fontId="0" fillId="0" borderId="41" xfId="0" applyNumberFormat="1" applyFont="1" applyBorder="1" applyAlignment="1" applyProtection="1">
      <alignment horizontal="center" vertical="center"/>
      <protection locked="0"/>
    </xf>
    <xf numFmtId="3" fontId="0" fillId="0" borderId="51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Font="1" applyBorder="1" applyAlignment="1" applyProtection="1">
      <alignment horizontal="right" vertical="center" indent="1"/>
      <protection locked="0"/>
    </xf>
    <xf numFmtId="3" fontId="0" fillId="0" borderId="44" xfId="0" applyNumberFormat="1" applyFont="1" applyBorder="1" applyAlignment="1" applyProtection="1">
      <alignment horizontal="right" vertical="center" indent="1"/>
      <protection locked="0"/>
    </xf>
    <xf numFmtId="3" fontId="0" fillId="0" borderId="59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29" fillId="0" borderId="54" xfId="0" applyFont="1" applyBorder="1" applyAlignment="1">
      <alignment horizontal="right" vertical="center" wrapText="1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3" fontId="29" fillId="0" borderId="13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locked="0"/>
    </xf>
    <xf numFmtId="3" fontId="26" fillId="0" borderId="18" xfId="97" applyNumberFormat="1" applyFont="1" applyFill="1" applyBorder="1" applyAlignment="1" applyProtection="1">
      <alignment horizontal="right" vertical="center" wrapText="1"/>
      <protection locked="0"/>
    </xf>
    <xf numFmtId="49" fontId="26" fillId="0" borderId="19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75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15" xfId="0" applyFont="1" applyBorder="1" applyAlignment="1">
      <alignment/>
    </xf>
    <xf numFmtId="3" fontId="16" fillId="0" borderId="31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31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50" xfId="0" applyNumberFormat="1" applyBorder="1" applyAlignment="1">
      <alignment/>
    </xf>
    <xf numFmtId="0" fontId="16" fillId="0" borderId="19" xfId="0" applyFont="1" applyBorder="1" applyAlignment="1">
      <alignment/>
    </xf>
    <xf numFmtId="3" fontId="16" fillId="0" borderId="5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16" fillId="0" borderId="35" xfId="0" applyFont="1" applyBorder="1" applyAlignment="1">
      <alignment/>
    </xf>
    <xf numFmtId="3" fontId="16" fillId="0" borderId="39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/>
    </xf>
    <xf numFmtId="0" fontId="29" fillId="0" borderId="44" xfId="0" applyFont="1" applyFill="1" applyBorder="1" applyAlignment="1">
      <alignment horizontal="right"/>
    </xf>
    <xf numFmtId="0" fontId="29" fillId="0" borderId="31" xfId="0" applyFont="1" applyFill="1" applyBorder="1" applyAlignment="1">
      <alignment/>
    </xf>
    <xf numFmtId="0" fontId="0" fillId="0" borderId="44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31" xfId="0" applyFont="1" applyFill="1" applyBorder="1" applyAlignment="1">
      <alignment horizontal="right"/>
    </xf>
    <xf numFmtId="0" fontId="29" fillId="0" borderId="47" xfId="0" applyFont="1" applyFill="1" applyBorder="1" applyAlignment="1">
      <alignment horizontal="right"/>
    </xf>
    <xf numFmtId="0" fontId="29" fillId="0" borderId="26" xfId="0" applyNumberFormat="1" applyFont="1" applyFill="1" applyBorder="1" applyAlignment="1">
      <alignment horizontal="center"/>
    </xf>
    <xf numFmtId="0" fontId="29" fillId="0" borderId="59" xfId="0" applyFont="1" applyFill="1" applyBorder="1" applyAlignment="1">
      <alignment/>
    </xf>
    <xf numFmtId="0" fontId="29" fillId="0" borderId="27" xfId="0" applyFont="1" applyFill="1" applyBorder="1" applyAlignment="1">
      <alignment horizontal="right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53" xfId="0" applyNumberFormat="1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4" fillId="16" borderId="12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/>
    </xf>
    <xf numFmtId="0" fontId="54" fillId="16" borderId="13" xfId="0" applyFont="1" applyFill="1" applyBorder="1" applyAlignment="1">
      <alignment horizontal="center" vertical="center" wrapText="1"/>
    </xf>
    <xf numFmtId="0" fontId="54" fillId="16" borderId="77" xfId="0" applyFont="1" applyFill="1" applyBorder="1" applyAlignment="1">
      <alignment horizontal="center" vertical="center" wrapText="1"/>
    </xf>
    <xf numFmtId="0" fontId="54" fillId="16" borderId="78" xfId="0" applyFont="1" applyFill="1" applyBorder="1" applyAlignment="1">
      <alignment horizontal="center" vertical="center" wrapText="1"/>
    </xf>
    <xf numFmtId="0" fontId="54" fillId="16" borderId="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3" fontId="55" fillId="0" borderId="18" xfId="0" applyNumberFormat="1" applyFont="1" applyBorder="1" applyAlignment="1">
      <alignment/>
    </xf>
    <xf numFmtId="3" fontId="55" fillId="0" borderId="16" xfId="0" applyNumberFormat="1" applyFont="1" applyBorder="1" applyAlignment="1">
      <alignment/>
    </xf>
    <xf numFmtId="3" fontId="55" fillId="0" borderId="31" xfId="0" applyNumberFormat="1" applyFont="1" applyBorder="1" applyAlignment="1">
      <alignment/>
    </xf>
    <xf numFmtId="9" fontId="55" fillId="0" borderId="52" xfId="0" applyNumberFormat="1" applyFont="1" applyBorder="1" applyAlignment="1">
      <alignment/>
    </xf>
    <xf numFmtId="3" fontId="55" fillId="0" borderId="29" xfId="0" applyNumberFormat="1" applyFont="1" applyBorder="1" applyAlignment="1">
      <alignment/>
    </xf>
    <xf numFmtId="3" fontId="55" fillId="0" borderId="25" xfId="0" applyNumberFormat="1" applyFont="1" applyBorder="1" applyAlignment="1">
      <alignment/>
    </xf>
    <xf numFmtId="3" fontId="55" fillId="0" borderId="44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0" fontId="55" fillId="0" borderId="15" xfId="0" applyFont="1" applyBorder="1" applyAlignment="1">
      <alignment/>
    </xf>
    <xf numFmtId="3" fontId="55" fillId="0" borderId="29" xfId="0" applyNumberFormat="1" applyFont="1" applyBorder="1" applyAlignment="1">
      <alignment wrapText="1"/>
    </xf>
    <xf numFmtId="3" fontId="55" fillId="0" borderId="16" xfId="0" applyNumberFormat="1" applyFont="1" applyFill="1" applyBorder="1" applyAlignment="1">
      <alignment/>
    </xf>
    <xf numFmtId="3" fontId="55" fillId="0" borderId="31" xfId="0" applyNumberFormat="1" applyFont="1" applyFill="1" applyBorder="1" applyAlignment="1">
      <alignment/>
    </xf>
    <xf numFmtId="0" fontId="55" fillId="0" borderId="15" xfId="0" applyFont="1" applyFill="1" applyBorder="1" applyAlignment="1">
      <alignment/>
    </xf>
    <xf numFmtId="3" fontId="55" fillId="0" borderId="29" xfId="0" applyNumberFormat="1" applyFont="1" applyFill="1" applyBorder="1" applyAlignment="1">
      <alignment/>
    </xf>
    <xf numFmtId="3" fontId="55" fillId="0" borderId="76" xfId="0" applyNumberFormat="1" applyFont="1" applyFill="1" applyBorder="1" applyAlignment="1">
      <alignment/>
    </xf>
    <xf numFmtId="3" fontId="55" fillId="0" borderId="41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5" fillId="16" borderId="15" xfId="0" applyFont="1" applyFill="1" applyBorder="1" applyAlignment="1">
      <alignment/>
    </xf>
    <xf numFmtId="3" fontId="55" fillId="16" borderId="29" xfId="0" applyNumberFormat="1" applyFont="1" applyFill="1" applyBorder="1" applyAlignment="1">
      <alignment/>
    </xf>
    <xf numFmtId="9" fontId="55" fillId="0" borderId="42" xfId="0" applyNumberFormat="1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44" xfId="0" applyFont="1" applyBorder="1" applyAlignment="1">
      <alignment/>
    </xf>
    <xf numFmtId="0" fontId="55" fillId="0" borderId="0" xfId="0" applyFont="1" applyBorder="1" applyAlignment="1">
      <alignment/>
    </xf>
    <xf numFmtId="0" fontId="55" fillId="16" borderId="19" xfId="0" applyFont="1" applyFill="1" applyBorder="1" applyAlignment="1">
      <alignment/>
    </xf>
    <xf numFmtId="0" fontId="55" fillId="16" borderId="20" xfId="0" applyFont="1" applyFill="1" applyBorder="1" applyAlignment="1">
      <alignment/>
    </xf>
    <xf numFmtId="3" fontId="55" fillId="16" borderId="30" xfId="0" applyNumberFormat="1" applyFont="1" applyFill="1" applyBorder="1" applyAlignment="1">
      <alignment/>
    </xf>
    <xf numFmtId="0" fontId="55" fillId="0" borderId="19" xfId="0" applyFont="1" applyBorder="1" applyAlignment="1">
      <alignment/>
    </xf>
    <xf numFmtId="3" fontId="55" fillId="0" borderId="43" xfId="0" applyNumberFormat="1" applyFont="1" applyBorder="1" applyAlignment="1">
      <alignment/>
    </xf>
    <xf numFmtId="0" fontId="0" fillId="16" borderId="0" xfId="0" applyFill="1" applyAlignment="1">
      <alignment/>
    </xf>
    <xf numFmtId="0" fontId="49" fillId="0" borderId="11" xfId="0" applyFont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3" fontId="49" fillId="0" borderId="32" xfId="0" applyNumberFormat="1" applyFont="1" applyBorder="1" applyAlignment="1">
      <alignment vertical="center"/>
    </xf>
    <xf numFmtId="9" fontId="55" fillId="0" borderId="33" xfId="0" applyNumberFormat="1" applyFont="1" applyBorder="1" applyAlignment="1">
      <alignment/>
    </xf>
    <xf numFmtId="3" fontId="49" fillId="0" borderId="13" xfId="0" applyNumberFormat="1" applyFont="1" applyBorder="1" applyAlignment="1">
      <alignment vertical="center"/>
    </xf>
    <xf numFmtId="3" fontId="49" fillId="0" borderId="66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3" fontId="54" fillId="0" borderId="0" xfId="0" applyNumberFormat="1" applyFont="1" applyBorder="1" applyAlignment="1">
      <alignment/>
    </xf>
    <xf numFmtId="3" fontId="54" fillId="0" borderId="79" xfId="0" applyNumberFormat="1" applyFont="1" applyBorder="1" applyAlignment="1">
      <alignment/>
    </xf>
    <xf numFmtId="9" fontId="55" fillId="0" borderId="0" xfId="0" applyNumberFormat="1" applyFont="1" applyBorder="1" applyAlignment="1">
      <alignment/>
    </xf>
    <xf numFmtId="0" fontId="0" fillId="0" borderId="79" xfId="0" applyBorder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168" fontId="55" fillId="0" borderId="29" xfId="65" applyNumberFormat="1" applyFont="1" applyBorder="1" applyAlignment="1">
      <alignment/>
    </xf>
    <xf numFmtId="3" fontId="55" fillId="0" borderId="25" xfId="0" applyNumberFormat="1" applyFont="1" applyFill="1" applyBorder="1" applyAlignment="1">
      <alignment/>
    </xf>
    <xf numFmtId="3" fontId="55" fillId="0" borderId="44" xfId="0" applyNumberFormat="1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5" xfId="0" applyFont="1" applyBorder="1" applyAlignment="1" applyProtection="1">
      <alignment/>
      <protection hidden="1" locked="0"/>
    </xf>
    <xf numFmtId="168" fontId="55" fillId="0" borderId="29" xfId="65" applyNumberFormat="1" applyFont="1" applyBorder="1" applyAlignment="1">
      <alignment horizontal="right"/>
    </xf>
    <xf numFmtId="3" fontId="55" fillId="0" borderId="69" xfId="0" applyNumberFormat="1" applyFont="1" applyBorder="1" applyAlignment="1">
      <alignment/>
    </xf>
    <xf numFmtId="3" fontId="55" fillId="0" borderId="47" xfId="0" applyNumberFormat="1" applyFont="1" applyBorder="1" applyAlignment="1">
      <alignment/>
    </xf>
    <xf numFmtId="3" fontId="55" fillId="0" borderId="76" xfId="0" applyNumberFormat="1" applyFont="1" applyBorder="1" applyAlignment="1">
      <alignment/>
    </xf>
    <xf numFmtId="3" fontId="55" fillId="0" borderId="41" xfId="0" applyNumberFormat="1" applyFont="1" applyBorder="1" applyAlignment="1">
      <alignment/>
    </xf>
    <xf numFmtId="0" fontId="49" fillId="0" borderId="15" xfId="0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31" xfId="0" applyNumberFormat="1" applyFont="1" applyBorder="1" applyAlignment="1">
      <alignment vertical="center"/>
    </xf>
    <xf numFmtId="168" fontId="49" fillId="0" borderId="31" xfId="65" applyNumberFormat="1" applyFon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47" fillId="0" borderId="15" xfId="0" applyFont="1" applyBorder="1" applyAlignment="1">
      <alignment/>
    </xf>
    <xf numFmtId="41" fontId="47" fillId="0" borderId="53" xfId="65" applyNumberFormat="1" applyFont="1" applyBorder="1" applyAlignment="1">
      <alignment/>
    </xf>
    <xf numFmtId="3" fontId="54" fillId="0" borderId="63" xfId="0" applyNumberFormat="1" applyFont="1" applyBorder="1" applyAlignment="1">
      <alignment/>
    </xf>
    <xf numFmtId="3" fontId="47" fillId="0" borderId="51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0" fillId="0" borderId="53" xfId="0" applyBorder="1" applyAlignment="1">
      <alignment/>
    </xf>
    <xf numFmtId="3" fontId="54" fillId="0" borderId="25" xfId="0" applyNumberFormat="1" applyFont="1" applyBorder="1" applyAlignment="1">
      <alignment/>
    </xf>
    <xf numFmtId="3" fontId="47" fillId="0" borderId="44" xfId="0" applyNumberFormat="1" applyFont="1" applyBorder="1" applyAlignment="1">
      <alignment/>
    </xf>
    <xf numFmtId="0" fontId="0" fillId="16" borderId="19" xfId="0" applyFill="1" applyBorder="1" applyAlignment="1">
      <alignment/>
    </xf>
    <xf numFmtId="0" fontId="0" fillId="0" borderId="20" xfId="0" applyBorder="1" applyAlignment="1">
      <alignment/>
    </xf>
    <xf numFmtId="0" fontId="47" fillId="0" borderId="19" xfId="0" applyFont="1" applyBorder="1" applyAlignment="1">
      <alignment/>
    </xf>
    <xf numFmtId="41" fontId="47" fillId="0" borderId="0" xfId="65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53" fillId="18" borderId="80" xfId="0" applyNumberFormat="1" applyFont="1" applyFill="1" applyBorder="1" applyAlignment="1">
      <alignment vertical="center"/>
    </xf>
    <xf numFmtId="3" fontId="53" fillId="18" borderId="81" xfId="0" applyNumberFormat="1" applyFont="1" applyFill="1" applyBorder="1" applyAlignment="1">
      <alignment vertical="center"/>
    </xf>
    <xf numFmtId="3" fontId="53" fillId="19" borderId="0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3" fontId="55" fillId="0" borderId="68" xfId="0" applyNumberFormat="1" applyFont="1" applyBorder="1" applyAlignment="1">
      <alignment/>
    </xf>
    <xf numFmtId="3" fontId="55" fillId="0" borderId="68" xfId="0" applyNumberFormat="1" applyFont="1" applyFill="1" applyBorder="1" applyAlignment="1">
      <alignment/>
    </xf>
    <xf numFmtId="3" fontId="55" fillId="16" borderId="79" xfId="0" applyNumberFormat="1" applyFont="1" applyFill="1" applyBorder="1" applyAlignment="1">
      <alignment/>
    </xf>
    <xf numFmtId="3" fontId="49" fillId="0" borderId="34" xfId="0" applyNumberFormat="1" applyFont="1" applyBorder="1" applyAlignment="1">
      <alignment vertical="center"/>
    </xf>
    <xf numFmtId="3" fontId="49" fillId="0" borderId="68" xfId="0" applyNumberFormat="1" applyFont="1" applyBorder="1" applyAlignment="1">
      <alignment vertical="center"/>
    </xf>
    <xf numFmtId="0" fontId="54" fillId="16" borderId="67" xfId="0" applyFont="1" applyFill="1" applyBorder="1" applyAlignment="1">
      <alignment horizontal="center" vertical="center" wrapText="1"/>
    </xf>
    <xf numFmtId="3" fontId="55" fillId="0" borderId="68" xfId="0" applyNumberFormat="1" applyFont="1" applyBorder="1" applyAlignment="1">
      <alignment wrapText="1"/>
    </xf>
    <xf numFmtId="3" fontId="55" fillId="0" borderId="79" xfId="0" applyNumberFormat="1" applyFont="1" applyBorder="1" applyAlignment="1">
      <alignment/>
    </xf>
    <xf numFmtId="3" fontId="49" fillId="0" borderId="67" xfId="0" applyNumberFormat="1" applyFont="1" applyBorder="1" applyAlignment="1">
      <alignment vertical="center"/>
    </xf>
    <xf numFmtId="168" fontId="55" fillId="0" borderId="68" xfId="65" applyNumberFormat="1" applyFont="1" applyBorder="1" applyAlignment="1">
      <alignment/>
    </xf>
    <xf numFmtId="168" fontId="55" fillId="0" borderId="68" xfId="65" applyNumberFormat="1" applyFont="1" applyBorder="1" applyAlignment="1">
      <alignment horizontal="right"/>
    </xf>
    <xf numFmtId="168" fontId="49" fillId="0" borderId="68" xfId="65" applyNumberFormat="1" applyFont="1" applyBorder="1" applyAlignment="1">
      <alignment vertical="center"/>
    </xf>
    <xf numFmtId="9" fontId="54" fillId="0" borderId="33" xfId="0" applyNumberFormat="1" applyFont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 applyProtection="1">
      <alignment horizontal="right" vertical="center" wrapText="1"/>
      <protection/>
    </xf>
    <xf numFmtId="165" fontId="26" fillId="0" borderId="43" xfId="0" applyNumberFormat="1" applyFont="1" applyFill="1" applyBorder="1" applyAlignment="1" applyProtection="1">
      <alignment horizontal="right" vertical="center" wrapText="1"/>
      <protection/>
    </xf>
    <xf numFmtId="165" fontId="0" fillId="0" borderId="11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 applyProtection="1">
      <alignment vertical="center" wrapText="1"/>
      <protection locked="0"/>
    </xf>
    <xf numFmtId="3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Fill="1" applyBorder="1" applyAlignment="1" applyProtection="1">
      <alignment horizontal="right" vertical="center" wrapText="1"/>
      <protection/>
    </xf>
    <xf numFmtId="3" fontId="26" fillId="0" borderId="13" xfId="0" applyNumberFormat="1" applyFont="1" applyFill="1" applyBorder="1" applyAlignment="1" applyProtection="1">
      <alignment horizontal="right" vertical="center" wrapText="1"/>
      <protection/>
    </xf>
    <xf numFmtId="165" fontId="0" fillId="0" borderId="17" xfId="0" applyNumberFormat="1" applyFont="1" applyFill="1" applyBorder="1" applyAlignment="1">
      <alignment horizontal="center" vertical="center" wrapText="1"/>
    </xf>
    <xf numFmtId="165" fontId="0" fillId="0" borderId="18" xfId="0" applyNumberFormat="1" applyFill="1" applyBorder="1" applyAlignment="1" applyProtection="1">
      <alignment horizontal="left" vertical="center" wrapText="1" indent="1"/>
      <protection locked="0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0" xfId="0" applyNumberFormat="1" applyFont="1" applyFill="1" applyBorder="1" applyAlignment="1" applyProtection="1">
      <alignment horizontal="right" vertical="center" wrapText="1"/>
      <protection/>
    </xf>
    <xf numFmtId="3" fontId="25" fillId="0" borderId="13" xfId="0" applyNumberFormat="1" applyFont="1" applyFill="1" applyBorder="1" applyAlignment="1" applyProtection="1">
      <alignment vertical="center" wrapText="1"/>
      <protection locked="0"/>
    </xf>
    <xf numFmtId="165" fontId="24" fillId="0" borderId="18" xfId="0" applyNumberFormat="1" applyFont="1" applyFill="1" applyBorder="1" applyAlignment="1" applyProtection="1">
      <alignment vertical="center" wrapText="1"/>
      <protection locked="0"/>
    </xf>
    <xf numFmtId="165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3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29" fillId="0" borderId="12" xfId="0" applyNumberFormat="1" applyFont="1" applyFill="1" applyBorder="1" applyAlignment="1" applyProtection="1">
      <alignment vertical="center" wrapText="1"/>
      <protection locked="0"/>
    </xf>
    <xf numFmtId="165" fontId="29" fillId="0" borderId="18" xfId="0" applyNumberFormat="1" applyFont="1" applyFill="1" applyBorder="1" applyAlignment="1" applyProtection="1">
      <alignment vertical="center" wrapText="1"/>
      <protection locked="0"/>
    </xf>
    <xf numFmtId="3" fontId="29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29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ill="1" applyBorder="1" applyAlignment="1" applyProtection="1">
      <alignment horizontal="right" vertical="center" wrapText="1"/>
      <protection locked="0"/>
    </xf>
    <xf numFmtId="165" fontId="0" fillId="0" borderId="35" xfId="0" applyNumberFormat="1" applyFont="1" applyFill="1" applyBorder="1" applyAlignment="1">
      <alignment horizontal="center" vertical="center" wrapText="1"/>
    </xf>
    <xf numFmtId="165" fontId="29" fillId="0" borderId="36" xfId="0" applyNumberFormat="1" applyFont="1" applyFill="1" applyBorder="1" applyAlignment="1">
      <alignment horizontal="left" vertical="center" wrapText="1"/>
    </xf>
    <xf numFmtId="165" fontId="29" fillId="0" borderId="0" xfId="0" applyNumberFormat="1" applyFont="1" applyFill="1" applyBorder="1" applyAlignment="1" applyProtection="1">
      <alignment vertical="center" wrapText="1"/>
      <protection locked="0"/>
    </xf>
    <xf numFmtId="165" fontId="29" fillId="0" borderId="11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horizontal="center" vertical="center" wrapText="1"/>
      <protection/>
    </xf>
    <xf numFmtId="165" fontId="26" fillId="0" borderId="18" xfId="0" applyNumberFormat="1" applyFont="1" applyFill="1" applyBorder="1" applyAlignment="1" applyProtection="1">
      <alignment horizontal="center" vertical="center" wrapText="1"/>
      <protection/>
    </xf>
    <xf numFmtId="165" fontId="26" fillId="0" borderId="29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Fill="1" applyBorder="1" applyAlignment="1" applyProtection="1">
      <alignment horizontal="center" vertical="center" wrapText="1"/>
      <protection/>
    </xf>
    <xf numFmtId="165" fontId="24" fillId="0" borderId="16" xfId="0" applyNumberFormat="1" applyFont="1" applyFill="1" applyBorder="1" applyAlignment="1" applyProtection="1">
      <alignment vertical="center" wrapText="1"/>
      <protection locked="0"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31" xfId="0" applyNumberFormat="1" applyFont="1" applyFill="1" applyBorder="1" applyAlignment="1" applyProtection="1">
      <alignment horizontal="center" vertical="center" wrapText="1"/>
      <protection/>
    </xf>
    <xf numFmtId="165" fontId="3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1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6" xfId="0" applyNumberFormat="1" applyFont="1" applyFill="1" applyBorder="1" applyAlignment="1" applyProtection="1">
      <alignment vertical="center" wrapText="1"/>
      <protection locked="0"/>
    </xf>
    <xf numFmtId="1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1" xfId="0" applyNumberFormat="1" applyFont="1" applyFill="1" applyBorder="1" applyAlignment="1" applyProtection="1">
      <alignment vertical="center" wrapText="1"/>
      <protection/>
    </xf>
    <xf numFmtId="165" fontId="3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3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9" xfId="0" applyNumberFormat="1" applyFont="1" applyFill="1" applyBorder="1" applyAlignment="1" applyProtection="1">
      <alignment horizontal="right" vertical="center" wrapText="1"/>
      <protection/>
    </xf>
    <xf numFmtId="165" fontId="24" fillId="0" borderId="20" xfId="0" applyNumberFormat="1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50" xfId="0" applyNumberFormat="1" applyFont="1" applyFill="1" applyBorder="1" applyAlignment="1" applyProtection="1">
      <alignment horizontal="right" vertical="center" wrapText="1"/>
      <protection/>
    </xf>
    <xf numFmtId="165" fontId="29" fillId="0" borderId="12" xfId="0" applyNumberFormat="1" applyFont="1" applyFill="1" applyBorder="1" applyAlignment="1">
      <alignment horizontal="left" vertical="center" wrapText="1"/>
    </xf>
    <xf numFmtId="3" fontId="29" fillId="0" borderId="27" xfId="0" applyNumberFormat="1" applyFont="1" applyFill="1" applyBorder="1" applyAlignment="1" applyProtection="1">
      <alignment vertical="center" wrapText="1"/>
      <protection locked="0"/>
    </xf>
    <xf numFmtId="3" fontId="28" fillId="0" borderId="16" xfId="0" applyNumberFormat="1" applyFont="1" applyFill="1" applyBorder="1" applyAlignment="1" applyProtection="1">
      <alignment vertical="center" wrapText="1"/>
      <protection locked="0"/>
    </xf>
    <xf numFmtId="3" fontId="28" fillId="0" borderId="27" xfId="0" applyNumberFormat="1" applyFont="1" applyFill="1" applyBorder="1" applyAlignment="1" applyProtection="1">
      <alignment vertical="center" wrapText="1"/>
      <protection locked="0"/>
    </xf>
    <xf numFmtId="3" fontId="53" fillId="19" borderId="12" xfId="0" applyNumberFormat="1" applyFont="1" applyFill="1" applyBorder="1" applyAlignment="1">
      <alignment vertical="center"/>
    </xf>
    <xf numFmtId="3" fontId="49" fillId="19" borderId="13" xfId="0" applyNumberFormat="1" applyFont="1" applyFill="1" applyBorder="1" applyAlignment="1">
      <alignment vertical="center"/>
    </xf>
    <xf numFmtId="3" fontId="53" fillId="19" borderId="34" xfId="0" applyNumberFormat="1" applyFont="1" applyFill="1" applyBorder="1" applyAlignment="1">
      <alignment vertical="center"/>
    </xf>
    <xf numFmtId="3" fontId="49" fillId="19" borderId="11" xfId="0" applyNumberFormat="1" applyFont="1" applyFill="1" applyBorder="1" applyAlignment="1">
      <alignment horizontal="center" vertical="center"/>
    </xf>
    <xf numFmtId="168" fontId="49" fillId="19" borderId="13" xfId="65" applyNumberFormat="1" applyFont="1" applyFill="1" applyBorder="1" applyAlignment="1">
      <alignment vertical="center"/>
    </xf>
    <xf numFmtId="168" fontId="53" fillId="19" borderId="34" xfId="65" applyNumberFormat="1" applyFont="1" applyFill="1" applyBorder="1" applyAlignment="1">
      <alignment vertical="center"/>
    </xf>
    <xf numFmtId="3" fontId="55" fillId="16" borderId="45" xfId="0" applyNumberFormat="1" applyFont="1" applyFill="1" applyBorder="1" applyAlignment="1">
      <alignment/>
    </xf>
    <xf numFmtId="9" fontId="55" fillId="0" borderId="45" xfId="0" applyNumberFormat="1" applyFont="1" applyBorder="1" applyAlignment="1">
      <alignment/>
    </xf>
    <xf numFmtId="3" fontId="26" fillId="0" borderId="36" xfId="97" applyNumberFormat="1" applyFont="1" applyFill="1" applyBorder="1" applyAlignment="1" applyProtection="1">
      <alignment horizontal="left" vertical="center" wrapText="1"/>
      <protection/>
    </xf>
    <xf numFmtId="49" fontId="26" fillId="0" borderId="26" xfId="97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 wrapText="1"/>
    </xf>
    <xf numFmtId="0" fontId="43" fillId="0" borderId="31" xfId="0" applyFont="1" applyBorder="1" applyAlignment="1">
      <alignment horizontal="right" wrapText="1"/>
    </xf>
    <xf numFmtId="0" fontId="48" fillId="0" borderId="16" xfId="0" applyFont="1" applyBorder="1" applyAlignment="1">
      <alignment horizontal="justify" wrapText="1"/>
    </xf>
    <xf numFmtId="0" fontId="47" fillId="0" borderId="31" xfId="0" applyFont="1" applyBorder="1" applyAlignment="1">
      <alignment horizontal="right" wrapText="1"/>
    </xf>
    <xf numFmtId="3" fontId="47" fillId="0" borderId="31" xfId="0" applyNumberFormat="1" applyFont="1" applyBorder="1" applyAlignment="1">
      <alignment horizontal="right" wrapText="1"/>
    </xf>
    <xf numFmtId="0" fontId="48" fillId="0" borderId="27" xfId="0" applyFont="1" applyBorder="1" applyAlignment="1">
      <alignment horizontal="justify" wrapText="1"/>
    </xf>
    <xf numFmtId="3" fontId="47" fillId="0" borderId="30" xfId="0" applyNumberFormat="1" applyFont="1" applyBorder="1" applyAlignment="1">
      <alignment horizontal="right" wrapText="1"/>
    </xf>
    <xf numFmtId="0" fontId="49" fillId="0" borderId="0" xfId="0" applyFont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47" fillId="0" borderId="31" xfId="0" applyFont="1" applyBorder="1" applyAlignment="1">
      <alignment/>
    </xf>
    <xf numFmtId="0" fontId="0" fillId="0" borderId="31" xfId="0" applyFill="1" applyBorder="1" applyAlignment="1">
      <alignment/>
    </xf>
    <xf numFmtId="0" fontId="48" fillId="0" borderId="27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30" xfId="0" applyFont="1" applyBorder="1" applyAlignment="1">
      <alignment/>
    </xf>
    <xf numFmtId="1" fontId="0" fillId="0" borderId="31" xfId="0" applyNumberFormat="1" applyBorder="1" applyAlignment="1">
      <alignment/>
    </xf>
    <xf numFmtId="1" fontId="48" fillId="0" borderId="31" xfId="0" applyNumberFormat="1" applyFont="1" applyBorder="1" applyAlignment="1">
      <alignment/>
    </xf>
    <xf numFmtId="1" fontId="48" fillId="0" borderId="27" xfId="0" applyNumberFormat="1" applyFont="1" applyBorder="1" applyAlignment="1">
      <alignment/>
    </xf>
    <xf numFmtId="1" fontId="48" fillId="0" borderId="30" xfId="0" applyNumberFormat="1" applyFont="1" applyBorder="1" applyAlignment="1">
      <alignment/>
    </xf>
    <xf numFmtId="0" fontId="43" fillId="0" borderId="16" xfId="0" applyFont="1" applyBorder="1" applyAlignment="1">
      <alignment horizontal="right" wrapText="1"/>
    </xf>
    <xf numFmtId="0" fontId="47" fillId="0" borderId="16" xfId="0" applyFont="1" applyBorder="1" applyAlignment="1">
      <alignment horizontal="right" wrapText="1"/>
    </xf>
    <xf numFmtId="3" fontId="47" fillId="0" borderId="16" xfId="0" applyNumberFormat="1" applyFont="1" applyBorder="1" applyAlignment="1">
      <alignment horizontal="right" wrapText="1"/>
    </xf>
    <xf numFmtId="3" fontId="47" fillId="0" borderId="27" xfId="0" applyNumberFormat="1" applyFont="1" applyBorder="1" applyAlignment="1">
      <alignment horizontal="right" wrapText="1"/>
    </xf>
    <xf numFmtId="0" fontId="22" fillId="0" borderId="0" xfId="92" applyFont="1">
      <alignment/>
      <protection/>
    </xf>
    <xf numFmtId="0" fontId="0" fillId="0" borderId="0" xfId="92">
      <alignment/>
      <protection/>
    </xf>
    <xf numFmtId="3" fontId="0" fillId="0" borderId="0" xfId="92" applyNumberFormat="1" applyFill="1">
      <alignment/>
      <protection/>
    </xf>
    <xf numFmtId="3" fontId="20" fillId="0" borderId="0" xfId="92" applyNumberFormat="1" applyFont="1" applyFill="1" applyAlignment="1">
      <alignment horizontal="right"/>
      <protection/>
    </xf>
    <xf numFmtId="0" fontId="1" fillId="0" borderId="0" xfId="95">
      <alignment/>
      <protection/>
    </xf>
    <xf numFmtId="0" fontId="0" fillId="0" borderId="82" xfId="92" applyBorder="1">
      <alignment/>
      <protection/>
    </xf>
    <xf numFmtId="0" fontId="0" fillId="0" borderId="75" xfId="92" applyBorder="1">
      <alignment/>
      <protection/>
    </xf>
    <xf numFmtId="3" fontId="15" fillId="0" borderId="83" xfId="92" applyNumberFormat="1" applyFont="1" applyFill="1" applyBorder="1" applyAlignment="1">
      <alignment horizontal="right"/>
      <protection/>
    </xf>
    <xf numFmtId="3" fontId="0" fillId="0" borderId="28" xfId="92" applyNumberFormat="1" applyFill="1" applyBorder="1">
      <alignment/>
      <protection/>
    </xf>
    <xf numFmtId="3" fontId="0" fillId="0" borderId="0" xfId="92" applyNumberFormat="1" applyFill="1" applyBorder="1">
      <alignment/>
      <protection/>
    </xf>
    <xf numFmtId="0" fontId="0" fillId="0" borderId="0" xfId="92" applyBorder="1">
      <alignment/>
      <protection/>
    </xf>
    <xf numFmtId="0" fontId="0" fillId="0" borderId="79" xfId="92" applyBorder="1">
      <alignment/>
      <protection/>
    </xf>
    <xf numFmtId="3" fontId="22" fillId="0" borderId="28" xfId="92" applyNumberFormat="1" applyFont="1" applyFill="1" applyBorder="1">
      <alignment/>
      <protection/>
    </xf>
    <xf numFmtId="0" fontId="0" fillId="0" borderId="28" xfId="92" applyBorder="1">
      <alignment/>
      <protection/>
    </xf>
    <xf numFmtId="3" fontId="20" fillId="0" borderId="14" xfId="92" applyNumberFormat="1" applyFont="1" applyFill="1" applyBorder="1" applyAlignment="1">
      <alignment vertical="center"/>
      <protection/>
    </xf>
    <xf numFmtId="3" fontId="20" fillId="0" borderId="23" xfId="92" applyNumberFormat="1" applyFont="1" applyFill="1" applyBorder="1" applyAlignment="1">
      <alignment horizontal="right" vertical="center"/>
      <protection/>
    </xf>
    <xf numFmtId="3" fontId="25" fillId="0" borderId="23" xfId="92" applyNumberFormat="1" applyFont="1" applyFill="1" applyBorder="1" applyAlignment="1">
      <alignment horizontal="right" vertical="center" wrapText="1"/>
      <protection/>
    </xf>
    <xf numFmtId="3" fontId="20" fillId="0" borderId="84" xfId="92" applyNumberFormat="1" applyFont="1" applyFill="1" applyBorder="1" applyAlignment="1">
      <alignment horizontal="right" vertical="center" wrapText="1"/>
      <protection/>
    </xf>
    <xf numFmtId="3" fontId="20" fillId="0" borderId="64" xfId="92" applyNumberFormat="1" applyFont="1" applyFill="1" applyBorder="1" applyAlignment="1">
      <alignment horizontal="right" vertical="center"/>
      <protection/>
    </xf>
    <xf numFmtId="3" fontId="0" fillId="0" borderId="22" xfId="92" applyNumberFormat="1" applyFont="1" applyFill="1" applyBorder="1" applyAlignment="1">
      <alignment vertical="center"/>
      <protection/>
    </xf>
    <xf numFmtId="3" fontId="21" fillId="0" borderId="24" xfId="92" applyNumberFormat="1" applyFont="1" applyFill="1" applyBorder="1" applyAlignment="1" applyProtection="1">
      <alignment vertical="center"/>
      <protection locked="0"/>
    </xf>
    <xf numFmtId="3" fontId="21" fillId="0" borderId="54" xfId="92" applyNumberFormat="1" applyFont="1" applyFill="1" applyBorder="1" applyAlignment="1" applyProtection="1">
      <alignment vertical="center"/>
      <protection locked="0"/>
    </xf>
    <xf numFmtId="3" fontId="21" fillId="0" borderId="57" xfId="92" applyNumberFormat="1" applyFont="1" applyFill="1" applyBorder="1" applyAlignment="1">
      <alignment vertical="center"/>
      <protection/>
    </xf>
    <xf numFmtId="3" fontId="32" fillId="0" borderId="15" xfId="92" applyNumberFormat="1" applyFont="1" applyFill="1" applyBorder="1" applyAlignment="1" quotePrefix="1">
      <alignment horizontal="left" vertical="center" indent="1"/>
      <protection/>
    </xf>
    <xf numFmtId="3" fontId="32" fillId="0" borderId="16" xfId="92" applyNumberFormat="1" applyFont="1" applyFill="1" applyBorder="1" applyAlignment="1" applyProtection="1">
      <alignment vertical="center"/>
      <protection locked="0"/>
    </xf>
    <xf numFmtId="3" fontId="32" fillId="0" borderId="44" xfId="92" applyNumberFormat="1" applyFont="1" applyFill="1" applyBorder="1" applyAlignment="1" applyProtection="1">
      <alignment vertical="center"/>
      <protection locked="0"/>
    </xf>
    <xf numFmtId="3" fontId="32" fillId="0" borderId="31" xfId="92" applyNumberFormat="1" applyFont="1" applyFill="1" applyBorder="1" applyAlignment="1">
      <alignment vertical="center"/>
      <protection/>
    </xf>
    <xf numFmtId="3" fontId="0" fillId="0" borderId="15" xfId="92" applyNumberFormat="1" applyFont="1" applyFill="1" applyBorder="1" applyAlignment="1">
      <alignment vertical="center"/>
      <protection/>
    </xf>
    <xf numFmtId="3" fontId="0" fillId="0" borderId="16" xfId="92" applyNumberFormat="1" applyFont="1" applyFill="1" applyBorder="1" applyAlignment="1" applyProtection="1">
      <alignment vertical="center"/>
      <protection locked="0"/>
    </xf>
    <xf numFmtId="3" fontId="0" fillId="0" borderId="44" xfId="92" applyNumberFormat="1" applyFont="1" applyFill="1" applyBorder="1" applyAlignment="1" applyProtection="1">
      <alignment vertical="center"/>
      <protection locked="0"/>
    </xf>
    <xf numFmtId="3" fontId="0" fillId="0" borderId="31" xfId="92" applyNumberFormat="1" applyFont="1" applyFill="1" applyBorder="1" applyAlignment="1">
      <alignment vertical="center"/>
      <protection/>
    </xf>
    <xf numFmtId="3" fontId="20" fillId="20" borderId="11" xfId="92" applyNumberFormat="1" applyFont="1" applyFill="1" applyBorder="1" applyAlignment="1">
      <alignment vertical="center"/>
      <protection/>
    </xf>
    <xf numFmtId="3" fontId="20" fillId="20" borderId="12" xfId="92" applyNumberFormat="1" applyFont="1" applyFill="1" applyBorder="1" applyAlignment="1">
      <alignment vertical="center"/>
      <protection/>
    </xf>
    <xf numFmtId="3" fontId="21" fillId="20" borderId="12" xfId="92" applyNumberFormat="1" applyFont="1" applyFill="1" applyBorder="1" applyAlignment="1">
      <alignment vertical="center"/>
      <protection/>
    </xf>
    <xf numFmtId="3" fontId="20" fillId="20" borderId="32" xfId="92" applyNumberFormat="1" applyFont="1" applyFill="1" applyBorder="1" applyAlignment="1">
      <alignment vertical="center"/>
      <protection/>
    </xf>
    <xf numFmtId="3" fontId="20" fillId="20" borderId="13" xfId="92" applyNumberFormat="1" applyFont="1" applyFill="1" applyBorder="1" applyAlignment="1">
      <alignment vertical="center"/>
      <protection/>
    </xf>
    <xf numFmtId="3" fontId="0" fillId="0" borderId="28" xfId="92" applyNumberFormat="1" applyFont="1" applyFill="1" applyBorder="1" applyAlignment="1">
      <alignment vertical="center"/>
      <protection/>
    </xf>
    <xf numFmtId="3" fontId="0" fillId="0" borderId="0" xfId="92" applyNumberFormat="1" applyFont="1" applyFill="1" applyBorder="1" applyAlignment="1">
      <alignment vertical="center"/>
      <protection/>
    </xf>
    <xf numFmtId="3" fontId="0" fillId="0" borderId="79" xfId="92" applyNumberFormat="1" applyFont="1" applyFill="1" applyBorder="1" applyAlignment="1">
      <alignment vertical="center"/>
      <protection/>
    </xf>
    <xf numFmtId="3" fontId="20" fillId="21" borderId="11" xfId="92" applyNumberFormat="1" applyFont="1" applyFill="1" applyBorder="1" applyAlignment="1">
      <alignment vertical="center"/>
      <protection/>
    </xf>
    <xf numFmtId="3" fontId="21" fillId="21" borderId="12" xfId="92" applyNumberFormat="1" applyFont="1" applyFill="1" applyBorder="1" applyAlignment="1" applyProtection="1">
      <alignment vertical="center"/>
      <protection locked="0"/>
    </xf>
    <xf numFmtId="3" fontId="20" fillId="21" borderId="32" xfId="92" applyNumberFormat="1" applyFont="1" applyFill="1" applyBorder="1" applyAlignment="1" applyProtection="1">
      <alignment vertical="center"/>
      <protection locked="0"/>
    </xf>
    <xf numFmtId="3" fontId="20" fillId="21" borderId="13" xfId="92" applyNumberFormat="1" applyFont="1" applyFill="1" applyBorder="1" applyAlignment="1">
      <alignment vertical="center"/>
      <protection/>
    </xf>
    <xf numFmtId="3" fontId="32" fillId="0" borderId="17" xfId="92" applyNumberFormat="1" applyFont="1" applyFill="1" applyBorder="1" applyAlignment="1">
      <alignment vertical="center"/>
      <protection/>
    </xf>
    <xf numFmtId="3" fontId="21" fillId="0" borderId="18" xfId="92" applyNumberFormat="1" applyFont="1" applyFill="1" applyBorder="1" applyAlignment="1" applyProtection="1">
      <alignment vertical="center"/>
      <protection locked="0"/>
    </xf>
    <xf numFmtId="3" fontId="21" fillId="0" borderId="51" xfId="92" applyNumberFormat="1" applyFont="1" applyFill="1" applyBorder="1" applyAlignment="1" applyProtection="1">
      <alignment vertical="center"/>
      <protection locked="0"/>
    </xf>
    <xf numFmtId="3" fontId="21" fillId="0" borderId="29" xfId="92" applyNumberFormat="1" applyFont="1" applyFill="1" applyBorder="1" applyAlignment="1">
      <alignment vertical="center"/>
      <protection/>
    </xf>
    <xf numFmtId="3" fontId="0" fillId="0" borderId="17" xfId="92" applyNumberFormat="1" applyFont="1" applyFill="1" applyBorder="1" applyAlignment="1">
      <alignment vertical="center"/>
      <protection/>
    </xf>
    <xf numFmtId="3" fontId="0" fillId="0" borderId="51" xfId="92" applyNumberFormat="1" applyFont="1" applyFill="1" applyBorder="1" applyAlignment="1" applyProtection="1">
      <alignment vertical="center"/>
      <protection locked="0"/>
    </xf>
    <xf numFmtId="3" fontId="0" fillId="0" borderId="29" xfId="92" applyNumberFormat="1" applyFont="1" applyFill="1" applyBorder="1" applyAlignment="1">
      <alignment vertical="center"/>
      <protection/>
    </xf>
    <xf numFmtId="3" fontId="0" fillId="0" borderId="19" xfId="92" applyNumberFormat="1" applyFont="1" applyFill="1" applyBorder="1" applyAlignment="1">
      <alignment horizontal="left" vertical="center"/>
      <protection/>
    </xf>
    <xf numFmtId="3" fontId="21" fillId="0" borderId="20" xfId="92" applyNumberFormat="1" applyFont="1" applyFill="1" applyBorder="1" applyAlignment="1" applyProtection="1">
      <alignment vertical="center"/>
      <protection locked="0"/>
    </xf>
    <xf numFmtId="3" fontId="0" fillId="0" borderId="47" xfId="92" applyNumberFormat="1" applyFont="1" applyFill="1" applyBorder="1" applyAlignment="1" applyProtection="1">
      <alignment vertical="center"/>
      <protection locked="0"/>
    </xf>
    <xf numFmtId="3" fontId="0" fillId="0" borderId="50" xfId="92" applyNumberFormat="1" applyFont="1" applyFill="1" applyBorder="1" applyAlignment="1">
      <alignment vertical="center"/>
      <protection/>
    </xf>
    <xf numFmtId="3" fontId="40" fillId="21" borderId="12" xfId="92" applyNumberFormat="1" applyFont="1" applyFill="1" applyBorder="1" applyAlignment="1" applyProtection="1">
      <alignment vertical="center"/>
      <protection locked="0"/>
    </xf>
    <xf numFmtId="3" fontId="21" fillId="0" borderId="16" xfId="92" applyNumberFormat="1" applyFont="1" applyFill="1" applyBorder="1" applyAlignment="1" applyProtection="1">
      <alignment vertical="center"/>
      <protection locked="0"/>
    </xf>
    <xf numFmtId="3" fontId="0" fillId="0" borderId="19" xfId="92" applyNumberFormat="1" applyFont="1" applyFill="1" applyBorder="1" applyAlignment="1">
      <alignment vertical="center"/>
      <protection/>
    </xf>
    <xf numFmtId="3" fontId="29" fillId="0" borderId="51" xfId="92" applyNumberFormat="1" applyFont="1" applyFill="1" applyBorder="1" applyAlignment="1" applyProtection="1">
      <alignment vertical="center"/>
      <protection locked="0"/>
    </xf>
    <xf numFmtId="3" fontId="20" fillId="21" borderId="12" xfId="92" applyNumberFormat="1" applyFont="1" applyFill="1" applyBorder="1" applyAlignment="1" applyProtection="1">
      <alignment vertical="center"/>
      <protection locked="0"/>
    </xf>
    <xf numFmtId="3" fontId="41" fillId="21" borderId="12" xfId="92" applyNumberFormat="1" applyFont="1" applyFill="1" applyBorder="1" applyAlignment="1" applyProtection="1">
      <alignment vertical="center"/>
      <protection locked="0"/>
    </xf>
    <xf numFmtId="3" fontId="41" fillId="21" borderId="32" xfId="92" applyNumberFormat="1" applyFont="1" applyFill="1" applyBorder="1" applyAlignment="1" applyProtection="1">
      <alignment vertical="center"/>
      <protection locked="0"/>
    </xf>
    <xf numFmtId="3" fontId="20" fillId="0" borderId="18" xfId="92" applyNumberFormat="1" applyFont="1" applyFill="1" applyBorder="1" applyAlignment="1" applyProtection="1">
      <alignment vertical="center"/>
      <protection locked="0"/>
    </xf>
    <xf numFmtId="3" fontId="41" fillId="0" borderId="18" xfId="92" applyNumberFormat="1" applyFont="1" applyFill="1" applyBorder="1" applyAlignment="1" applyProtection="1">
      <alignment vertical="center"/>
      <protection locked="0"/>
    </xf>
    <xf numFmtId="3" fontId="20" fillId="0" borderId="51" xfId="92" applyNumberFormat="1" applyFont="1" applyFill="1" applyBorder="1" applyAlignment="1" applyProtection="1">
      <alignment vertical="center"/>
      <protection locked="0"/>
    </xf>
    <xf numFmtId="3" fontId="41" fillId="0" borderId="51" xfId="92" applyNumberFormat="1" applyFont="1" applyFill="1" applyBorder="1" applyAlignment="1" applyProtection="1">
      <alignment vertical="center"/>
      <protection locked="0"/>
    </xf>
    <xf numFmtId="3" fontId="20" fillId="0" borderId="29" xfId="92" applyNumberFormat="1" applyFont="1" applyFill="1" applyBorder="1" applyAlignment="1">
      <alignment vertical="center"/>
      <protection/>
    </xf>
    <xf numFmtId="3" fontId="0" fillId="0" borderId="19" xfId="92" applyNumberFormat="1" applyFont="1" applyFill="1" applyBorder="1" applyAlignment="1" applyProtection="1">
      <alignment vertical="center"/>
      <protection locked="0"/>
    </xf>
    <xf numFmtId="3" fontId="0" fillId="0" borderId="20" xfId="92" applyNumberFormat="1" applyFont="1" applyFill="1" applyBorder="1" applyAlignment="1" applyProtection="1">
      <alignment vertical="center"/>
      <protection locked="0"/>
    </xf>
    <xf numFmtId="3" fontId="20" fillId="21" borderId="11" xfId="92" applyNumberFormat="1" applyFont="1" applyFill="1" applyBorder="1" applyAlignment="1" applyProtection="1">
      <alignment vertical="center"/>
      <protection locked="0"/>
    </xf>
    <xf numFmtId="3" fontId="32" fillId="0" borderId="17" xfId="92" applyNumberFormat="1" applyFont="1" applyFill="1" applyBorder="1" applyAlignment="1" applyProtection="1">
      <alignment vertical="center"/>
      <protection locked="0"/>
    </xf>
    <xf numFmtId="3" fontId="21" fillId="0" borderId="47" xfId="92" applyNumberFormat="1" applyFont="1" applyFill="1" applyBorder="1" applyAlignment="1" applyProtection="1">
      <alignment vertical="center"/>
      <protection locked="0"/>
    </xf>
    <xf numFmtId="3" fontId="20" fillId="0" borderId="11" xfId="92" applyNumberFormat="1" applyFont="1" applyFill="1" applyBorder="1" applyAlignment="1" applyProtection="1">
      <alignment vertical="center"/>
      <protection locked="0"/>
    </xf>
    <xf numFmtId="3" fontId="21" fillId="0" borderId="12" xfId="92" applyNumberFormat="1" applyFont="1" applyFill="1" applyBorder="1" applyAlignment="1" applyProtection="1">
      <alignment vertical="center"/>
      <protection locked="0"/>
    </xf>
    <xf numFmtId="3" fontId="20" fillId="0" borderId="32" xfId="92" applyNumberFormat="1" applyFont="1" applyFill="1" applyBorder="1" applyAlignment="1" applyProtection="1">
      <alignment vertical="center"/>
      <protection locked="0"/>
    </xf>
    <xf numFmtId="3" fontId="20" fillId="0" borderId="13" xfId="92" applyNumberFormat="1" applyFont="1" applyFill="1" applyBorder="1" applyAlignment="1">
      <alignment vertical="center"/>
      <protection/>
    </xf>
    <xf numFmtId="0" fontId="20" fillId="0" borderId="0" xfId="92" applyFont="1">
      <alignment/>
      <protection/>
    </xf>
    <xf numFmtId="3" fontId="15" fillId="0" borderId="0" xfId="92" applyNumberFormat="1" applyFont="1" applyFill="1" applyBorder="1" applyAlignment="1">
      <alignment horizontal="right"/>
      <protection/>
    </xf>
    <xf numFmtId="3" fontId="22" fillId="0" borderId="0" xfId="92" applyNumberFormat="1" applyFont="1" applyFill="1" applyBorder="1" applyAlignment="1">
      <alignment horizontal="center"/>
      <protection/>
    </xf>
    <xf numFmtId="3" fontId="29" fillId="0" borderId="0" xfId="92" applyNumberFormat="1" applyFont="1" applyFill="1" applyBorder="1" applyAlignment="1" applyProtection="1">
      <alignment horizontal="left"/>
      <protection locked="0"/>
    </xf>
    <xf numFmtId="0" fontId="0" fillId="0" borderId="0" xfId="92" applyBorder="1" applyAlignment="1">
      <alignment vertical="center" wrapText="1"/>
      <protection/>
    </xf>
    <xf numFmtId="3" fontId="25" fillId="0" borderId="23" xfId="92" applyNumberFormat="1" applyFont="1" applyFill="1" applyBorder="1" applyAlignment="1">
      <alignment horizontal="center" vertical="center" wrapText="1"/>
      <protection/>
    </xf>
    <xf numFmtId="3" fontId="25" fillId="0" borderId="0" xfId="92" applyNumberFormat="1" applyFont="1" applyFill="1" applyBorder="1" applyAlignment="1">
      <alignment horizontal="center" vertical="center"/>
      <protection/>
    </xf>
    <xf numFmtId="3" fontId="0" fillId="0" borderId="24" xfId="92" applyNumberFormat="1" applyFont="1" applyFill="1" applyBorder="1" applyAlignment="1" applyProtection="1">
      <alignment vertical="center"/>
      <protection locked="0"/>
    </xf>
    <xf numFmtId="3" fontId="0" fillId="0" borderId="57" xfId="92" applyNumberFormat="1" applyFont="1" applyFill="1" applyBorder="1" applyAlignment="1">
      <alignment vertical="center"/>
      <protection/>
    </xf>
    <xf numFmtId="3" fontId="21" fillId="0" borderId="0" xfId="92" applyNumberFormat="1" applyFont="1" applyFill="1" applyBorder="1" applyAlignment="1">
      <alignment vertical="center"/>
      <protection/>
    </xf>
    <xf numFmtId="3" fontId="27" fillId="0" borderId="16" xfId="92" applyNumberFormat="1" applyFont="1" applyFill="1" applyBorder="1" applyAlignment="1" applyProtection="1">
      <alignment vertical="center"/>
      <protection locked="0"/>
    </xf>
    <xf numFmtId="3" fontId="27" fillId="0" borderId="31" xfId="92" applyNumberFormat="1" applyFont="1" applyFill="1" applyBorder="1" applyAlignment="1">
      <alignment vertical="center"/>
      <protection/>
    </xf>
    <xf numFmtId="3" fontId="27" fillId="0" borderId="0" xfId="92" applyNumberFormat="1" applyFont="1" applyFill="1" applyBorder="1" applyAlignment="1">
      <alignment vertical="center"/>
      <protection/>
    </xf>
    <xf numFmtId="3" fontId="21" fillId="0" borderId="31" xfId="92" applyNumberFormat="1" applyFont="1" applyFill="1" applyBorder="1" applyAlignment="1">
      <alignment vertical="center"/>
      <protection/>
    </xf>
    <xf numFmtId="3" fontId="41" fillId="20" borderId="12" xfId="92" applyNumberFormat="1" applyFont="1" applyFill="1" applyBorder="1" applyAlignment="1">
      <alignment vertical="center"/>
      <protection/>
    </xf>
    <xf numFmtId="3" fontId="20" fillId="0" borderId="11" xfId="92" applyNumberFormat="1" applyFont="1" applyFill="1" applyBorder="1" applyAlignment="1">
      <alignment vertical="center"/>
      <protection/>
    </xf>
    <xf numFmtId="3" fontId="20" fillId="0" borderId="12" xfId="92" applyNumberFormat="1" applyFont="1" applyFill="1" applyBorder="1" applyAlignment="1">
      <alignment horizontal="right" vertical="center"/>
      <protection/>
    </xf>
    <xf numFmtId="3" fontId="25" fillId="0" borderId="12" xfId="92" applyNumberFormat="1" applyFont="1" applyFill="1" applyBorder="1" applyAlignment="1">
      <alignment horizontal="center" vertical="center" wrapText="1"/>
      <protection/>
    </xf>
    <xf numFmtId="3" fontId="20" fillId="0" borderId="13" xfId="92" applyNumberFormat="1" applyFont="1" applyFill="1" applyBorder="1" applyAlignment="1">
      <alignment horizontal="right" vertical="center"/>
      <protection/>
    </xf>
    <xf numFmtId="3" fontId="20" fillId="21" borderId="12" xfId="92" applyNumberFormat="1" applyFont="1" applyFill="1" applyBorder="1" applyAlignment="1">
      <alignment horizontal="right" vertical="center"/>
      <protection/>
    </xf>
    <xf numFmtId="3" fontId="25" fillId="21" borderId="12" xfId="92" applyNumberFormat="1" applyFont="1" applyFill="1" applyBorder="1" applyAlignment="1">
      <alignment horizontal="center" vertical="center" wrapText="1"/>
      <protection/>
    </xf>
    <xf numFmtId="3" fontId="20" fillId="21" borderId="13" xfId="92" applyNumberFormat="1" applyFont="1" applyFill="1" applyBorder="1" applyAlignment="1">
      <alignment horizontal="right" vertical="center"/>
      <protection/>
    </xf>
    <xf numFmtId="3" fontId="32" fillId="0" borderId="21" xfId="92" applyNumberFormat="1" applyFont="1" applyFill="1" applyBorder="1" applyAlignment="1">
      <alignment vertical="center"/>
      <protection/>
    </xf>
    <xf numFmtId="3" fontId="20" fillId="0" borderId="40" xfId="92" applyNumberFormat="1" applyFont="1" applyFill="1" applyBorder="1" applyAlignment="1">
      <alignment horizontal="right" vertical="center"/>
      <protection/>
    </xf>
    <xf numFmtId="3" fontId="25" fillId="0" borderId="40" xfId="92" applyNumberFormat="1" applyFont="1" applyFill="1" applyBorder="1" applyAlignment="1">
      <alignment horizontal="center" vertical="center" wrapText="1"/>
      <protection/>
    </xf>
    <xf numFmtId="3" fontId="20" fillId="0" borderId="43" xfId="92" applyNumberFormat="1" applyFont="1" applyFill="1" applyBorder="1" applyAlignment="1">
      <alignment horizontal="right" vertical="center"/>
      <protection/>
    </xf>
    <xf numFmtId="3" fontId="0" fillId="0" borderId="21" xfId="92" applyNumberFormat="1" applyFont="1" applyFill="1" applyBorder="1" applyAlignment="1">
      <alignment vertical="center"/>
      <protection/>
    </xf>
    <xf numFmtId="3" fontId="20" fillId="21" borderId="15" xfId="92" applyNumberFormat="1" applyFont="1" applyFill="1" applyBorder="1" applyAlignment="1">
      <alignment vertical="center"/>
      <protection/>
    </xf>
    <xf numFmtId="3" fontId="57" fillId="21" borderId="16" xfId="92" applyNumberFormat="1" applyFont="1" applyFill="1" applyBorder="1" applyAlignment="1" applyProtection="1">
      <alignment vertical="center"/>
      <protection locked="0"/>
    </xf>
    <xf numFmtId="3" fontId="0" fillId="21" borderId="16" xfId="92" applyNumberFormat="1" applyFont="1" applyFill="1" applyBorder="1" applyAlignment="1" applyProtection="1">
      <alignment vertical="center"/>
      <protection locked="0"/>
    </xf>
    <xf numFmtId="3" fontId="20" fillId="21" borderId="31" xfId="92" applyNumberFormat="1" applyFont="1" applyFill="1" applyBorder="1" applyAlignment="1">
      <alignment vertical="center"/>
      <protection/>
    </xf>
    <xf numFmtId="3" fontId="32" fillId="0" borderId="15" xfId="92" applyNumberFormat="1" applyFont="1" applyFill="1" applyBorder="1" applyAlignment="1">
      <alignment vertical="center"/>
      <protection/>
    </xf>
    <xf numFmtId="3" fontId="20" fillId="21" borderId="15" xfId="92" applyNumberFormat="1" applyFont="1" applyFill="1" applyBorder="1" applyAlignment="1" applyProtection="1">
      <alignment vertical="center"/>
      <protection locked="0"/>
    </xf>
    <xf numFmtId="3" fontId="20" fillId="21" borderId="16" xfId="92" applyNumberFormat="1" applyFont="1" applyFill="1" applyBorder="1" applyAlignment="1" applyProtection="1">
      <alignment vertical="center"/>
      <protection locked="0"/>
    </xf>
    <xf numFmtId="3" fontId="58" fillId="0" borderId="15" xfId="92" applyNumberFormat="1" applyFont="1" applyFill="1" applyBorder="1" applyAlignment="1" applyProtection="1">
      <alignment vertical="center"/>
      <protection locked="0"/>
    </xf>
    <xf numFmtId="3" fontId="58" fillId="0" borderId="16" xfId="92" applyNumberFormat="1" applyFont="1" applyFill="1" applyBorder="1" applyAlignment="1" applyProtection="1">
      <alignment vertical="center"/>
      <protection locked="0"/>
    </xf>
    <xf numFmtId="3" fontId="60" fillId="0" borderId="16" xfId="92" applyNumberFormat="1" applyFont="1" applyFill="1" applyBorder="1" applyAlignment="1" applyProtection="1">
      <alignment vertical="center"/>
      <protection locked="0"/>
    </xf>
    <xf numFmtId="3" fontId="58" fillId="0" borderId="31" xfId="92" applyNumberFormat="1" applyFont="1" applyFill="1" applyBorder="1" applyAlignment="1">
      <alignment vertical="center"/>
      <protection/>
    </xf>
    <xf numFmtId="3" fontId="0" fillId="0" borderId="15" xfId="92" applyNumberFormat="1" applyFont="1" applyFill="1" applyBorder="1" applyAlignment="1" applyProtection="1">
      <alignment vertical="center"/>
      <protection locked="0"/>
    </xf>
    <xf numFmtId="3" fontId="0" fillId="0" borderId="21" xfId="92" applyNumberFormat="1" applyFont="1" applyFill="1" applyBorder="1" applyAlignment="1" applyProtection="1">
      <alignment vertical="center"/>
      <protection locked="0"/>
    </xf>
    <xf numFmtId="3" fontId="0" fillId="0" borderId="40" xfId="92" applyNumberFormat="1" applyFont="1" applyFill="1" applyBorder="1" applyAlignment="1" applyProtection="1">
      <alignment vertical="center"/>
      <protection locked="0"/>
    </xf>
    <xf numFmtId="3" fontId="0" fillId="0" borderId="43" xfId="92" applyNumberFormat="1" applyFont="1" applyFill="1" applyBorder="1" applyAlignment="1">
      <alignment vertical="center"/>
      <protection/>
    </xf>
    <xf numFmtId="0" fontId="61" fillId="0" borderId="0" xfId="92" applyFont="1">
      <alignment/>
      <protection/>
    </xf>
    <xf numFmtId="0" fontId="62" fillId="0" borderId="0" xfId="92" applyFont="1">
      <alignment/>
      <protection/>
    </xf>
    <xf numFmtId="3" fontId="22" fillId="0" borderId="0" xfId="92" applyNumberFormat="1" applyFont="1" applyFill="1" applyBorder="1">
      <alignment/>
      <protection/>
    </xf>
    <xf numFmtId="3" fontId="22" fillId="0" borderId="73" xfId="92" applyNumberFormat="1" applyFont="1" applyFill="1" applyBorder="1" applyAlignment="1">
      <alignment vertical="center"/>
      <protection/>
    </xf>
    <xf numFmtId="3" fontId="22" fillId="0" borderId="23" xfId="92" applyNumberFormat="1" applyFont="1" applyFill="1" applyBorder="1" applyAlignment="1">
      <alignment horizontal="right" vertical="center"/>
      <protection/>
    </xf>
    <xf numFmtId="3" fontId="22" fillId="0" borderId="23" xfId="92" applyNumberFormat="1" applyFont="1" applyFill="1" applyBorder="1" applyAlignment="1">
      <alignment horizontal="center" vertical="center" wrapText="1"/>
      <protection/>
    </xf>
    <xf numFmtId="3" fontId="22" fillId="0" borderId="84" xfId="92" applyNumberFormat="1" applyFont="1" applyFill="1" applyBorder="1" applyAlignment="1">
      <alignment horizontal="right" vertical="center" wrapText="1"/>
      <protection/>
    </xf>
    <xf numFmtId="3" fontId="22" fillId="0" borderId="64" xfId="92" applyNumberFormat="1" applyFont="1" applyFill="1" applyBorder="1" applyAlignment="1">
      <alignment horizontal="right" vertical="center"/>
      <protection/>
    </xf>
    <xf numFmtId="3" fontId="21" fillId="0" borderId="58" xfId="92" applyNumberFormat="1" applyFont="1" applyFill="1" applyBorder="1" applyAlignment="1">
      <alignment vertical="center"/>
      <protection/>
    </xf>
    <xf numFmtId="3" fontId="27" fillId="0" borderId="25" xfId="92" applyNumberFormat="1" applyFont="1" applyFill="1" applyBorder="1" applyAlignment="1" quotePrefix="1">
      <alignment horizontal="left" vertical="center" indent="1"/>
      <protection/>
    </xf>
    <xf numFmtId="3" fontId="21" fillId="0" borderId="44" xfId="92" applyNumberFormat="1" applyFont="1" applyFill="1" applyBorder="1" applyAlignment="1" applyProtection="1">
      <alignment vertical="center"/>
      <protection locked="0"/>
    </xf>
    <xf numFmtId="3" fontId="0" fillId="0" borderId="25" xfId="92" applyNumberFormat="1" applyFont="1" applyFill="1" applyBorder="1" applyAlignment="1">
      <alignment vertical="center"/>
      <protection/>
    </xf>
    <xf numFmtId="3" fontId="21" fillId="0" borderId="25" xfId="92" applyNumberFormat="1" applyFont="1" applyFill="1" applyBorder="1" applyAlignment="1">
      <alignment vertical="center"/>
      <protection/>
    </xf>
    <xf numFmtId="3" fontId="20" fillId="20" borderId="66" xfId="92" applyNumberFormat="1" applyFont="1" applyFill="1" applyBorder="1" applyAlignment="1">
      <alignment vertical="center"/>
      <protection/>
    </xf>
    <xf numFmtId="3" fontId="20" fillId="21" borderId="66" xfId="92" applyNumberFormat="1" applyFont="1" applyFill="1" applyBorder="1" applyAlignment="1">
      <alignment vertical="center"/>
      <protection/>
    </xf>
    <xf numFmtId="3" fontId="32" fillId="0" borderId="17" xfId="92" applyNumberFormat="1" applyFont="1" applyFill="1" applyBorder="1" applyAlignment="1">
      <alignment horizontal="left" vertical="center"/>
      <protection/>
    </xf>
    <xf numFmtId="3" fontId="27" fillId="0" borderId="63" xfId="92" applyNumberFormat="1" applyFont="1" applyFill="1" applyBorder="1" applyAlignment="1">
      <alignment horizontal="left" vertical="center"/>
      <protection/>
    </xf>
    <xf numFmtId="3" fontId="0" fillId="0" borderId="15" xfId="92" applyNumberFormat="1" applyFont="1" applyFill="1" applyBorder="1" applyAlignment="1">
      <alignment horizontal="left" vertical="center"/>
      <protection/>
    </xf>
    <xf numFmtId="3" fontId="21" fillId="0" borderId="25" xfId="92" applyNumberFormat="1" applyFont="1" applyFill="1" applyBorder="1" applyAlignment="1">
      <alignment horizontal="left" vertical="center"/>
      <protection/>
    </xf>
    <xf numFmtId="3" fontId="21" fillId="0" borderId="69" xfId="92" applyNumberFormat="1" applyFont="1" applyFill="1" applyBorder="1" applyAlignment="1">
      <alignment horizontal="left" vertical="center"/>
      <protection/>
    </xf>
    <xf numFmtId="3" fontId="20" fillId="21" borderId="11" xfId="92" applyNumberFormat="1" applyFont="1" applyFill="1" applyBorder="1" applyAlignment="1">
      <alignment horizontal="left" vertical="center"/>
      <protection/>
    </xf>
    <xf numFmtId="3" fontId="20" fillId="21" borderId="66" xfId="92" applyNumberFormat="1" applyFont="1" applyFill="1" applyBorder="1" applyAlignment="1">
      <alignment horizontal="right" vertical="center"/>
      <protection/>
    </xf>
    <xf numFmtId="3" fontId="20" fillId="0" borderId="63" xfId="92" applyNumberFormat="1" applyFont="1" applyFill="1" applyBorder="1" applyAlignment="1">
      <alignment horizontal="right" vertical="center"/>
      <protection/>
    </xf>
    <xf numFmtId="3" fontId="0" fillId="0" borderId="25" xfId="92" applyNumberFormat="1" applyFont="1" applyFill="1" applyBorder="1" applyAlignment="1">
      <alignment horizontal="right" vertical="center"/>
      <protection/>
    </xf>
    <xf numFmtId="3" fontId="29" fillId="0" borderId="16" xfId="92" applyNumberFormat="1" applyFont="1" applyFill="1" applyBorder="1" applyAlignment="1" applyProtection="1">
      <alignment vertical="center"/>
      <protection locked="0"/>
    </xf>
    <xf numFmtId="3" fontId="29" fillId="0" borderId="44" xfId="92" applyNumberFormat="1" applyFont="1" applyFill="1" applyBorder="1" applyAlignment="1" applyProtection="1">
      <alignment vertical="center"/>
      <protection locked="0"/>
    </xf>
    <xf numFmtId="3" fontId="32" fillId="0" borderId="25" xfId="92" applyNumberFormat="1" applyFont="1" applyFill="1" applyBorder="1" applyAlignment="1">
      <alignment vertical="center"/>
      <protection/>
    </xf>
    <xf numFmtId="0" fontId="1" fillId="0" borderId="0" xfId="95" applyAlignment="1">
      <alignment horizontal="center"/>
      <protection/>
    </xf>
    <xf numFmtId="3" fontId="0" fillId="0" borderId="69" xfId="92" applyNumberFormat="1" applyFont="1" applyFill="1" applyBorder="1" applyAlignment="1">
      <alignment vertical="center"/>
      <protection/>
    </xf>
    <xf numFmtId="3" fontId="29" fillId="0" borderId="20" xfId="92" applyNumberFormat="1" applyFont="1" applyFill="1" applyBorder="1" applyAlignment="1" applyProtection="1">
      <alignment vertical="center"/>
      <protection locked="0"/>
    </xf>
    <xf numFmtId="3" fontId="20" fillId="21" borderId="66" xfId="92" applyNumberFormat="1" applyFont="1" applyFill="1" applyBorder="1" applyAlignment="1" applyProtection="1">
      <alignment vertical="center"/>
      <protection locked="0"/>
    </xf>
    <xf numFmtId="3" fontId="27" fillId="0" borderId="63" xfId="92" applyNumberFormat="1" applyFont="1" applyFill="1" applyBorder="1" applyAlignment="1" applyProtection="1">
      <alignment vertical="center"/>
      <protection locked="0"/>
    </xf>
    <xf numFmtId="3" fontId="21" fillId="0" borderId="69" xfId="92" applyNumberFormat="1" applyFont="1" applyFill="1" applyBorder="1" applyAlignment="1" applyProtection="1">
      <alignment vertical="center"/>
      <protection locked="0"/>
    </xf>
    <xf numFmtId="3" fontId="21" fillId="21" borderId="16" xfId="92" applyNumberFormat="1" applyFont="1" applyFill="1" applyBorder="1" applyAlignment="1" applyProtection="1">
      <alignment vertical="center"/>
      <protection locked="0"/>
    </xf>
    <xf numFmtId="0" fontId="63" fillId="0" borderId="0" xfId="95" applyFont="1">
      <alignment/>
      <protection/>
    </xf>
    <xf numFmtId="3" fontId="32" fillId="0" borderId="15" xfId="92" applyNumberFormat="1" applyFont="1" applyFill="1" applyBorder="1" applyAlignment="1" applyProtection="1">
      <alignment vertical="center"/>
      <protection locked="0"/>
    </xf>
    <xf numFmtId="3" fontId="22" fillId="20" borderId="66" xfId="92" applyNumberFormat="1" applyFont="1" applyFill="1" applyBorder="1" applyAlignment="1">
      <alignment vertical="center"/>
      <protection/>
    </xf>
    <xf numFmtId="3" fontId="1" fillId="0" borderId="0" xfId="95" applyNumberFormat="1">
      <alignment/>
      <protection/>
    </xf>
    <xf numFmtId="3" fontId="27" fillId="0" borderId="44" xfId="92" applyNumberFormat="1" applyFont="1" applyFill="1" applyBorder="1" applyAlignment="1" applyProtection="1">
      <alignment vertical="center"/>
      <protection locked="0"/>
    </xf>
    <xf numFmtId="3" fontId="26" fillId="20" borderId="12" xfId="92" applyNumberFormat="1" applyFont="1" applyFill="1" applyBorder="1" applyAlignment="1">
      <alignment vertical="center"/>
      <protection/>
    </xf>
    <xf numFmtId="3" fontId="57" fillId="21" borderId="12" xfId="92" applyNumberFormat="1" applyFont="1" applyFill="1" applyBorder="1" applyAlignment="1" applyProtection="1">
      <alignment vertical="center"/>
      <protection locked="0"/>
    </xf>
    <xf numFmtId="0" fontId="64" fillId="0" borderId="0" xfId="95" applyFont="1">
      <alignment/>
      <protection/>
    </xf>
    <xf numFmtId="3" fontId="0" fillId="0" borderId="31" xfId="92" applyNumberFormat="1" applyFont="1" applyFill="1" applyBorder="1" applyAlignment="1" applyProtection="1">
      <alignment vertical="center"/>
      <protection locked="0"/>
    </xf>
    <xf numFmtId="0" fontId="64" fillId="0" borderId="0" xfId="95" applyFont="1" applyFill="1" applyBorder="1">
      <alignment/>
      <protection/>
    </xf>
    <xf numFmtId="0" fontId="65" fillId="0" borderId="0" xfId="95" applyFont="1">
      <alignment/>
      <protection/>
    </xf>
    <xf numFmtId="3" fontId="0" fillId="0" borderId="26" xfId="92" applyNumberFormat="1" applyFont="1" applyFill="1" applyBorder="1" applyAlignment="1">
      <alignment vertical="center"/>
      <protection/>
    </xf>
    <xf numFmtId="3" fontId="0" fillId="0" borderId="27" xfId="92" applyNumberFormat="1" applyFont="1" applyFill="1" applyBorder="1" applyAlignment="1" applyProtection="1">
      <alignment vertical="center"/>
      <protection locked="0"/>
    </xf>
    <xf numFmtId="3" fontId="21" fillId="0" borderId="27" xfId="92" applyNumberFormat="1" applyFont="1" applyFill="1" applyBorder="1" applyAlignment="1" applyProtection="1">
      <alignment vertical="center"/>
      <protection locked="0"/>
    </xf>
    <xf numFmtId="3" fontId="0" fillId="0" borderId="59" xfId="92" applyNumberFormat="1" applyFont="1" applyFill="1" applyBorder="1" applyAlignment="1" applyProtection="1">
      <alignment vertical="center"/>
      <protection locked="0"/>
    </xf>
    <xf numFmtId="3" fontId="0" fillId="0" borderId="30" xfId="92" applyNumberFormat="1" applyFont="1" applyFill="1" applyBorder="1" applyAlignment="1">
      <alignment vertical="center"/>
      <protection/>
    </xf>
    <xf numFmtId="0" fontId="51" fillId="0" borderId="0" xfId="95" applyFont="1" applyAlignment="1">
      <alignment wrapText="1"/>
      <protection/>
    </xf>
    <xf numFmtId="3" fontId="16" fillId="0" borderId="0" xfId="95" applyNumberFormat="1" applyFont="1">
      <alignment/>
      <protection/>
    </xf>
    <xf numFmtId="3" fontId="0" fillId="0" borderId="18" xfId="92" applyNumberFormat="1" applyFont="1" applyFill="1" applyBorder="1" applyAlignment="1" applyProtection="1">
      <alignment vertical="center"/>
      <protection locked="0"/>
    </xf>
    <xf numFmtId="3" fontId="0" fillId="0" borderId="25" xfId="92" applyNumberFormat="1" applyFont="1" applyFill="1" applyBorder="1" applyAlignment="1" applyProtection="1">
      <alignment vertical="center"/>
      <protection locked="0"/>
    </xf>
    <xf numFmtId="3" fontId="0" fillId="0" borderId="46" xfId="92" applyNumberFormat="1" applyFont="1" applyFill="1" applyBorder="1" applyAlignment="1" applyProtection="1">
      <alignment vertical="center"/>
      <protection locked="0"/>
    </xf>
    <xf numFmtId="3" fontId="0" fillId="0" borderId="15" xfId="95" applyNumberFormat="1" applyFont="1" applyBorder="1" applyAlignment="1">
      <alignment vertical="center"/>
      <protection/>
    </xf>
    <xf numFmtId="3" fontId="0" fillId="0" borderId="25" xfId="95" applyNumberFormat="1" applyFont="1" applyBorder="1" applyAlignment="1" applyProtection="1">
      <alignment vertical="center"/>
      <protection locked="0"/>
    </xf>
    <xf numFmtId="3" fontId="0" fillId="0" borderId="46" xfId="95" applyNumberFormat="1" applyFont="1" applyBorder="1" applyAlignment="1" applyProtection="1">
      <alignment vertical="center"/>
      <protection locked="0"/>
    </xf>
    <xf numFmtId="3" fontId="0" fillId="0" borderId="31" xfId="95" applyNumberFormat="1" applyFont="1" applyBorder="1" applyAlignment="1">
      <alignment vertical="center"/>
      <protection/>
    </xf>
    <xf numFmtId="3" fontId="0" fillId="0" borderId="44" xfId="95" applyNumberFormat="1" applyFont="1" applyBorder="1" applyAlignment="1">
      <alignment vertical="center"/>
      <protection/>
    </xf>
    <xf numFmtId="3" fontId="21" fillId="21" borderId="32" xfId="92" applyNumberFormat="1" applyFont="1" applyFill="1" applyBorder="1" applyAlignment="1" applyProtection="1">
      <alignment vertical="center"/>
      <protection locked="0"/>
    </xf>
    <xf numFmtId="3" fontId="32" fillId="0" borderId="21" xfId="92" applyNumberFormat="1" applyFont="1" applyFill="1" applyBorder="1" applyAlignment="1" applyProtection="1">
      <alignment vertical="center"/>
      <protection locked="0"/>
    </xf>
    <xf numFmtId="3" fontId="21" fillId="0" borderId="40" xfId="92" applyNumberFormat="1" applyFont="1" applyFill="1" applyBorder="1" applyAlignment="1" applyProtection="1">
      <alignment vertical="center"/>
      <protection locked="0"/>
    </xf>
    <xf numFmtId="3" fontId="21" fillId="0" borderId="41" xfId="92" applyNumberFormat="1" applyFont="1" applyFill="1" applyBorder="1" applyAlignment="1" applyProtection="1">
      <alignment vertical="center"/>
      <protection locked="0"/>
    </xf>
    <xf numFmtId="3" fontId="0" fillId="0" borderId="82" xfId="92" applyNumberFormat="1" applyFill="1" applyBorder="1">
      <alignment/>
      <protection/>
    </xf>
    <xf numFmtId="0" fontId="0" fillId="0" borderId="83" xfId="92" applyBorder="1">
      <alignment/>
      <protection/>
    </xf>
    <xf numFmtId="3" fontId="20" fillId="0" borderId="32" xfId="92" applyNumberFormat="1" applyFont="1" applyFill="1" applyBorder="1" applyAlignment="1">
      <alignment horizontal="right" vertical="center" wrapText="1"/>
      <protection/>
    </xf>
    <xf numFmtId="3" fontId="0" fillId="0" borderId="44" xfId="0" applyNumberFormat="1" applyFill="1" applyBorder="1" applyAlignment="1">
      <alignment horizontal="center" vertical="center" wrapText="1"/>
    </xf>
    <xf numFmtId="3" fontId="29" fillId="0" borderId="44" xfId="0" applyNumberFormat="1" applyFont="1" applyFill="1" applyBorder="1" applyAlignment="1">
      <alignment horizontal="center" vertical="center" wrapText="1"/>
    </xf>
    <xf numFmtId="3" fontId="29" fillId="0" borderId="44" xfId="0" applyNumberFormat="1" applyFont="1" applyFill="1" applyBorder="1" applyAlignment="1">
      <alignment vertical="center" wrapText="1"/>
    </xf>
    <xf numFmtId="3" fontId="0" fillId="0" borderId="44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vertical="center" wrapText="1"/>
    </xf>
    <xf numFmtId="3" fontId="29" fillId="0" borderId="44" xfId="0" applyNumberFormat="1" applyFont="1" applyFill="1" applyBorder="1" applyAlignment="1" applyProtection="1">
      <alignment vertical="center" wrapText="1"/>
      <protection locked="0"/>
    </xf>
    <xf numFmtId="3" fontId="29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44" xfId="0" applyNumberFormat="1" applyFont="1" applyFill="1" applyBorder="1" applyAlignment="1">
      <alignment vertical="center" wrapText="1"/>
    </xf>
    <xf numFmtId="3" fontId="35" fillId="0" borderId="44" xfId="0" applyNumberFormat="1" applyFont="1" applyFill="1" applyBorder="1" applyAlignment="1">
      <alignment/>
    </xf>
    <xf numFmtId="3" fontId="29" fillId="0" borderId="47" xfId="0" applyNumberFormat="1" applyFont="1" applyFill="1" applyBorder="1" applyAlignment="1">
      <alignment vertical="center" wrapText="1"/>
    </xf>
    <xf numFmtId="3" fontId="29" fillId="0" borderId="47" xfId="0" applyNumberFormat="1" applyFont="1" applyFill="1" applyBorder="1" applyAlignment="1">
      <alignment vertical="center" wrapText="1"/>
    </xf>
    <xf numFmtId="3" fontId="29" fillId="0" borderId="59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35" fillId="0" borderId="85" xfId="0" applyNumberFormat="1" applyFont="1" applyFill="1" applyBorder="1" applyAlignment="1">
      <alignment/>
    </xf>
    <xf numFmtId="3" fontId="0" fillId="0" borderId="85" xfId="0" applyNumberFormat="1" applyFont="1" applyFill="1" applyBorder="1" applyAlignment="1">
      <alignment vertical="center" wrapText="1"/>
    </xf>
    <xf numFmtId="3" fontId="29" fillId="0" borderId="70" xfId="0" applyNumberFormat="1" applyFont="1" applyFill="1" applyBorder="1" applyAlignment="1">
      <alignment vertical="center" wrapText="1"/>
    </xf>
    <xf numFmtId="3" fontId="29" fillId="0" borderId="85" xfId="0" applyNumberFormat="1" applyFont="1" applyFill="1" applyBorder="1" applyAlignment="1" applyProtection="1">
      <alignment vertical="center" wrapText="1"/>
      <protection locked="0"/>
    </xf>
    <xf numFmtId="3" fontId="35" fillId="0" borderId="45" xfId="0" applyNumberFormat="1" applyFont="1" applyFill="1" applyBorder="1" applyAlignment="1">
      <alignment horizontal="right"/>
    </xf>
    <xf numFmtId="0" fontId="35" fillId="0" borderId="45" xfId="0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vertical="center" wrapText="1"/>
    </xf>
    <xf numFmtId="3" fontId="29" fillId="0" borderId="48" xfId="0" applyNumberFormat="1" applyFont="1" applyFill="1" applyBorder="1" applyAlignment="1">
      <alignment vertical="center" wrapText="1"/>
    </xf>
    <xf numFmtId="3" fontId="29" fillId="0" borderId="45" xfId="0" applyNumberFormat="1" applyFont="1" applyFill="1" applyBorder="1" applyAlignment="1" applyProtection="1">
      <alignment vertical="center" wrapText="1"/>
      <protection locked="0"/>
    </xf>
    <xf numFmtId="3" fontId="29" fillId="0" borderId="48" xfId="0" applyNumberFormat="1" applyFont="1" applyFill="1" applyBorder="1" applyAlignment="1" applyProtection="1">
      <alignment vertical="center" wrapText="1"/>
      <protection locked="0"/>
    </xf>
    <xf numFmtId="3" fontId="35" fillId="0" borderId="60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/>
    </xf>
    <xf numFmtId="3" fontId="29" fillId="0" borderId="69" xfId="0" applyNumberFormat="1" applyFont="1" applyFill="1" applyBorder="1" applyAlignment="1">
      <alignment vertical="center" wrapText="1"/>
    </xf>
    <xf numFmtId="3" fontId="29" fillId="0" borderId="25" xfId="0" applyNumberFormat="1" applyFont="1" applyFill="1" applyBorder="1" applyAlignment="1" applyProtection="1">
      <alignment vertical="center" wrapText="1"/>
      <protection locked="0"/>
    </xf>
    <xf numFmtId="3" fontId="45" fillId="0" borderId="44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 vertical="center"/>
    </xf>
    <xf numFmtId="3" fontId="36" fillId="0" borderId="44" xfId="0" applyNumberFormat="1" applyFont="1" applyFill="1" applyBorder="1" applyAlignment="1">
      <alignment/>
    </xf>
    <xf numFmtId="3" fontId="29" fillId="0" borderId="47" xfId="0" applyNumberFormat="1" applyFont="1" applyFill="1" applyBorder="1" applyAlignment="1" applyProtection="1">
      <alignment vertical="center" wrapText="1"/>
      <protection locked="0"/>
    </xf>
    <xf numFmtId="3" fontId="0" fillId="0" borderId="25" xfId="0" applyNumberForma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 applyProtection="1">
      <alignment horizontal="right"/>
      <protection locked="0"/>
    </xf>
    <xf numFmtId="3" fontId="2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vertical="center" wrapText="1"/>
      <protection locked="0"/>
    </xf>
    <xf numFmtId="3" fontId="29" fillId="0" borderId="25" xfId="0" applyNumberFormat="1" applyFont="1" applyFill="1" applyBorder="1" applyAlignment="1">
      <alignment vertical="center" wrapText="1"/>
    </xf>
    <xf numFmtId="3" fontId="30" fillId="0" borderId="25" xfId="0" applyNumberFormat="1" applyFont="1" applyFill="1" applyBorder="1" applyAlignment="1">
      <alignment vertical="center" wrapText="1"/>
    </xf>
    <xf numFmtId="3" fontId="29" fillId="0" borderId="69" xfId="0" applyNumberFormat="1" applyFont="1" applyFill="1" applyBorder="1" applyAlignment="1">
      <alignment vertical="center" wrapText="1"/>
    </xf>
    <xf numFmtId="3" fontId="29" fillId="0" borderId="61" xfId="0" applyNumberFormat="1" applyFont="1" applyFill="1" applyBorder="1" applyAlignment="1">
      <alignment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45" xfId="0" applyNumberFormat="1" applyFont="1" applyFill="1" applyBorder="1" applyAlignment="1" applyProtection="1">
      <alignment horizontal="right"/>
      <protection locked="0"/>
    </xf>
    <xf numFmtId="3" fontId="35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 vertical="center" wrapText="1"/>
    </xf>
    <xf numFmtId="3" fontId="2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>
      <alignment vertical="center" wrapText="1"/>
    </xf>
    <xf numFmtId="0" fontId="36" fillId="0" borderId="44" xfId="0" applyFont="1" applyFill="1" applyBorder="1" applyAlignment="1">
      <alignment horizontal="right"/>
    </xf>
    <xf numFmtId="3" fontId="29" fillId="0" borderId="44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45" xfId="0" applyNumberFormat="1" applyFont="1" applyFill="1" applyBorder="1" applyAlignment="1">
      <alignment vertical="center" wrapText="1"/>
    </xf>
    <xf numFmtId="3" fontId="29" fillId="0" borderId="48" xfId="0" applyNumberFormat="1" applyFont="1" applyFill="1" applyBorder="1" applyAlignment="1">
      <alignment vertical="center" wrapText="1"/>
    </xf>
    <xf numFmtId="3" fontId="29" fillId="0" borderId="85" xfId="0" applyNumberFormat="1" applyFont="1" applyFill="1" applyBorder="1" applyAlignment="1">
      <alignment horizontal="center" vertical="center" wrapText="1"/>
    </xf>
    <xf numFmtId="3" fontId="45" fillId="0" borderId="85" xfId="0" applyNumberFormat="1" applyFont="1" applyFill="1" applyBorder="1" applyAlignment="1">
      <alignment/>
    </xf>
    <xf numFmtId="3" fontId="35" fillId="0" borderId="85" xfId="0" applyNumberFormat="1" applyFont="1" applyFill="1" applyBorder="1" applyAlignment="1">
      <alignment vertical="center"/>
    </xf>
    <xf numFmtId="0" fontId="35" fillId="0" borderId="45" xfId="0" applyFont="1" applyFill="1" applyBorder="1" applyAlignment="1">
      <alignment horizontal="right"/>
    </xf>
    <xf numFmtId="3" fontId="45" fillId="0" borderId="45" xfId="0" applyNumberFormat="1" applyFont="1" applyFill="1" applyBorder="1" applyAlignment="1">
      <alignment/>
    </xf>
    <xf numFmtId="3" fontId="35" fillId="0" borderId="45" xfId="0" applyNumberFormat="1" applyFont="1" applyFill="1" applyBorder="1" applyAlignment="1">
      <alignment vertical="center"/>
    </xf>
    <xf numFmtId="3" fontId="36" fillId="0" borderId="45" xfId="0" applyNumberFormat="1" applyFont="1" applyFill="1" applyBorder="1" applyAlignment="1">
      <alignment/>
    </xf>
    <xf numFmtId="3" fontId="36" fillId="0" borderId="45" xfId="0" applyNumberFormat="1" applyFont="1" applyFill="1" applyBorder="1" applyAlignment="1">
      <alignment horizontal="right"/>
    </xf>
    <xf numFmtId="0" fontId="36" fillId="0" borderId="45" xfId="0" applyFont="1" applyFill="1" applyBorder="1" applyAlignment="1">
      <alignment horizontal="right"/>
    </xf>
    <xf numFmtId="3" fontId="35" fillId="0" borderId="38" xfId="0" applyNumberFormat="1" applyFont="1" applyFill="1" applyBorder="1" applyAlignment="1">
      <alignment horizontal="right"/>
    </xf>
    <xf numFmtId="0" fontId="29" fillId="0" borderId="86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vertical="center" wrapText="1"/>
    </xf>
    <xf numFmtId="3" fontId="0" fillId="0" borderId="86" xfId="0" applyNumberFormat="1" applyFont="1" applyFill="1" applyBorder="1" applyAlignment="1">
      <alignment vertical="center" wrapText="1"/>
    </xf>
    <xf numFmtId="3" fontId="29" fillId="0" borderId="86" xfId="0" applyNumberFormat="1" applyFont="1" applyFill="1" applyBorder="1" applyAlignment="1">
      <alignment vertical="center" wrapText="1"/>
    </xf>
    <xf numFmtId="0" fontId="0" fillId="0" borderId="86" xfId="0" applyFont="1" applyFill="1" applyBorder="1" applyAlignment="1">
      <alignment vertical="center" wrapText="1"/>
    </xf>
    <xf numFmtId="3" fontId="0" fillId="0" borderId="86" xfId="0" applyNumberFormat="1" applyFont="1" applyFill="1" applyBorder="1" applyAlignment="1">
      <alignment vertical="center" wrapText="1"/>
    </xf>
    <xf numFmtId="3" fontId="26" fillId="0" borderId="86" xfId="0" applyNumberFormat="1" applyFont="1" applyFill="1" applyBorder="1" applyAlignment="1">
      <alignment vertical="center" wrapText="1"/>
    </xf>
    <xf numFmtId="3" fontId="21" fillId="0" borderId="86" xfId="0" applyNumberFormat="1" applyFont="1" applyFill="1" applyBorder="1" applyAlignment="1">
      <alignment vertical="center" wrapText="1"/>
    </xf>
    <xf numFmtId="3" fontId="0" fillId="0" borderId="86" xfId="0" applyNumberFormat="1" applyFont="1" applyFill="1" applyBorder="1" applyAlignment="1">
      <alignment horizontal="right" vertical="center" wrapText="1"/>
    </xf>
    <xf numFmtId="3" fontId="0" fillId="0" borderId="86" xfId="0" applyNumberFormat="1" applyFont="1" applyFill="1" applyBorder="1" applyAlignment="1">
      <alignment horizontal="left" vertical="center" wrapText="1"/>
    </xf>
    <xf numFmtId="3" fontId="0" fillId="0" borderId="87" xfId="0" applyNumberFormat="1" applyFont="1" applyFill="1" applyBorder="1" applyAlignment="1">
      <alignment vertical="center" wrapText="1"/>
    </xf>
    <xf numFmtId="3" fontId="29" fillId="0" borderId="87" xfId="0" applyNumberFormat="1" applyFont="1" applyFill="1" applyBorder="1" applyAlignment="1">
      <alignment vertical="center" wrapText="1"/>
    </xf>
    <xf numFmtId="3" fontId="0" fillId="0" borderId="71" xfId="0" applyNumberFormat="1" applyFont="1" applyFill="1" applyBorder="1" applyAlignment="1">
      <alignment horizontal="left" vertical="center" wrapText="1"/>
    </xf>
    <xf numFmtId="3" fontId="29" fillId="0" borderId="63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3" fontId="35" fillId="0" borderId="25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0" fontId="35" fillId="0" borderId="25" xfId="0" applyFont="1" applyFill="1" applyBorder="1" applyAlignment="1">
      <alignment horizontal="justify"/>
    </xf>
    <xf numFmtId="0" fontId="35" fillId="0" borderId="25" xfId="0" applyFont="1" applyFill="1" applyBorder="1" applyAlignment="1">
      <alignment horizontal="right"/>
    </xf>
    <xf numFmtId="3" fontId="29" fillId="0" borderId="69" xfId="0" applyNumberFormat="1" applyFont="1" applyFill="1" applyBorder="1" applyAlignment="1" applyProtection="1">
      <alignment vertical="center" wrapText="1"/>
      <protection locked="0"/>
    </xf>
    <xf numFmtId="0" fontId="29" fillId="0" borderId="4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/>
    </xf>
    <xf numFmtId="0" fontId="29" fillId="0" borderId="45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/>
    </xf>
    <xf numFmtId="0" fontId="36" fillId="0" borderId="45" xfId="0" applyFont="1" applyFill="1" applyBorder="1" applyAlignment="1">
      <alignment horizontal="justify"/>
    </xf>
    <xf numFmtId="0" fontId="35" fillId="0" borderId="45" xfId="0" applyFont="1" applyFill="1" applyBorder="1" applyAlignment="1">
      <alignment horizontal="justify"/>
    </xf>
    <xf numFmtId="3" fontId="0" fillId="0" borderId="45" xfId="0" applyNumberFormat="1" applyFill="1" applyBorder="1" applyAlignment="1">
      <alignment vertical="center" wrapText="1"/>
    </xf>
    <xf numFmtId="0" fontId="35" fillId="0" borderId="45" xfId="0" applyFont="1" applyFill="1" applyBorder="1" applyAlignment="1">
      <alignment horizontal="justify" vertical="center"/>
    </xf>
    <xf numFmtId="0" fontId="29" fillId="0" borderId="48" xfId="0" applyFont="1" applyFill="1" applyBorder="1" applyAlignment="1">
      <alignment horizontal="left" vertical="center" wrapText="1" indent="1"/>
    </xf>
    <xf numFmtId="0" fontId="29" fillId="0" borderId="45" xfId="0" applyFont="1" applyFill="1" applyBorder="1" applyAlignment="1" applyProtection="1">
      <alignment horizontal="left" vertical="center" wrapText="1" indent="1"/>
      <protection locked="0"/>
    </xf>
    <xf numFmtId="0" fontId="29" fillId="0" borderId="48" xfId="0" applyFont="1" applyFill="1" applyBorder="1" applyAlignment="1" applyProtection="1">
      <alignment horizontal="left" vertical="center" wrapText="1" indent="1"/>
      <protection locked="0"/>
    </xf>
    <xf numFmtId="3" fontId="22" fillId="0" borderId="0" xfId="0" applyNumberFormat="1" applyFont="1" applyFill="1" applyAlignment="1">
      <alignment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vertical="center" wrapText="1"/>
    </xf>
    <xf numFmtId="0" fontId="29" fillId="0" borderId="45" xfId="0" applyFont="1" applyBorder="1" applyAlignment="1">
      <alignment horizontal="center" vertical="center" wrapText="1"/>
    </xf>
    <xf numFmtId="3" fontId="29" fillId="0" borderId="63" xfId="0" applyNumberFormat="1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3" fontId="0" fillId="0" borderId="65" xfId="0" applyNumberFormat="1" applyFont="1" applyFill="1" applyBorder="1" applyAlignment="1">
      <alignment horizontal="center" vertical="center" wrapText="1"/>
    </xf>
    <xf numFmtId="3" fontId="29" fillId="0" borderId="73" xfId="0" applyNumberFormat="1" applyFont="1" applyFill="1" applyBorder="1" applyAlignment="1">
      <alignment horizontal="center" vertical="center" wrapText="1"/>
    </xf>
    <xf numFmtId="3" fontId="29" fillId="0" borderId="88" xfId="0" applyNumberFormat="1" applyFont="1" applyFill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 wrapText="1"/>
    </xf>
    <xf numFmtId="3" fontId="29" fillId="0" borderId="84" xfId="0" applyNumberFormat="1" applyFont="1" applyFill="1" applyBorder="1" applyAlignment="1">
      <alignment horizontal="center" vertical="center" wrapText="1"/>
    </xf>
    <xf numFmtId="3" fontId="29" fillId="0" borderId="51" xfId="0" applyNumberFormat="1" applyFont="1" applyFill="1" applyBorder="1" applyAlignment="1">
      <alignment horizontal="center" vertical="center" wrapText="1"/>
    </xf>
    <xf numFmtId="3" fontId="22" fillId="0" borderId="0" xfId="97" applyNumberFormat="1" applyFont="1" applyFill="1" applyAlignment="1">
      <alignment horizontal="center"/>
      <protection/>
    </xf>
    <xf numFmtId="3" fontId="24" fillId="0" borderId="10" xfId="0" applyNumberFormat="1" applyFont="1" applyFill="1" applyBorder="1" applyAlignment="1" applyProtection="1">
      <alignment horizontal="right"/>
      <protection/>
    </xf>
    <xf numFmtId="3" fontId="22" fillId="0" borderId="0" xfId="9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3" fontId="23" fillId="0" borderId="10" xfId="97" applyNumberFormat="1" applyFont="1" applyFill="1" applyBorder="1" applyAlignment="1" applyProtection="1">
      <alignment horizontal="left" vertical="center"/>
      <protection/>
    </xf>
    <xf numFmtId="165" fontId="22" fillId="0" borderId="0" xfId="0" applyNumberFormat="1" applyFont="1" applyFill="1" applyAlignment="1">
      <alignment horizontal="center" vertical="center" wrapText="1"/>
    </xf>
    <xf numFmtId="165" fontId="24" fillId="0" borderId="10" xfId="0" applyNumberFormat="1" applyFont="1" applyFill="1" applyBorder="1" applyAlignment="1" applyProtection="1">
      <alignment horizontal="right" wrapText="1"/>
      <protection/>
    </xf>
    <xf numFmtId="0" fontId="29" fillId="0" borderId="65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>
      <alignment horizontal="center" vertical="center" wrapText="1"/>
    </xf>
    <xf numFmtId="3" fontId="0" fillId="0" borderId="5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29" fillId="0" borderId="88" xfId="0" applyNumberFormat="1" applyFont="1" applyFill="1" applyBorder="1" applyAlignment="1">
      <alignment horizontal="center" vertical="center" wrapText="1"/>
    </xf>
    <xf numFmtId="3" fontId="29" fillId="0" borderId="42" xfId="0" applyNumberFormat="1" applyFont="1" applyFill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horizontal="right" wrapText="1"/>
      <protection/>
    </xf>
    <xf numFmtId="3" fontId="21" fillId="0" borderId="75" xfId="0" applyNumberFormat="1" applyFont="1" applyFill="1" applyBorder="1" applyAlignment="1">
      <alignment horizontal="justify"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3" fontId="21" fillId="0" borderId="20" xfId="0" applyNumberFormat="1" applyFont="1" applyFill="1" applyBorder="1" applyAlignment="1" applyProtection="1">
      <alignment horizontal="right" indent="1"/>
      <protection locked="0"/>
    </xf>
    <xf numFmtId="3" fontId="21" fillId="0" borderId="50" xfId="0" applyNumberFormat="1" applyFont="1" applyFill="1" applyBorder="1" applyAlignment="1" applyProtection="1">
      <alignment horizontal="right" indent="1"/>
      <protection locked="0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Alignment="1">
      <alignment horizontal="center"/>
    </xf>
    <xf numFmtId="3" fontId="26" fillId="0" borderId="12" xfId="0" applyNumberFormat="1" applyFont="1" applyFill="1" applyBorder="1" applyAlignment="1">
      <alignment horizontal="right" indent="1"/>
    </xf>
    <xf numFmtId="3" fontId="26" fillId="0" borderId="13" xfId="0" applyNumberFormat="1" applyFont="1" applyFill="1" applyBorder="1" applyAlignment="1">
      <alignment horizontal="right" indent="1"/>
    </xf>
    <xf numFmtId="3" fontId="25" fillId="0" borderId="23" xfId="0" applyNumberFormat="1" applyFont="1" applyFill="1" applyBorder="1" applyAlignment="1">
      <alignment horizontal="center"/>
    </xf>
    <xf numFmtId="3" fontId="25" fillId="0" borderId="64" xfId="0" applyNumberFormat="1" applyFont="1" applyFill="1" applyBorder="1" applyAlignment="1">
      <alignment horizontal="center"/>
    </xf>
    <xf numFmtId="3" fontId="25" fillId="0" borderId="82" xfId="0" applyNumberFormat="1" applyFont="1" applyFill="1" applyBorder="1" applyAlignment="1">
      <alignment horizontal="center"/>
    </xf>
    <xf numFmtId="3" fontId="25" fillId="0" borderId="75" xfId="0" applyNumberFormat="1" applyFont="1" applyFill="1" applyBorder="1" applyAlignment="1">
      <alignment horizontal="center"/>
    </xf>
    <xf numFmtId="3" fontId="25" fillId="0" borderId="73" xfId="0" applyNumberFormat="1" applyFont="1" applyFill="1" applyBorder="1" applyAlignment="1">
      <alignment horizontal="center"/>
    </xf>
    <xf numFmtId="3" fontId="21" fillId="0" borderId="65" xfId="0" applyNumberFormat="1" applyFont="1" applyFill="1" applyBorder="1" applyAlignment="1" applyProtection="1">
      <alignment horizontal="left" indent="1"/>
      <protection locked="0"/>
    </xf>
    <xf numFmtId="3" fontId="21" fillId="0" borderId="56" xfId="0" applyNumberFormat="1" applyFont="1" applyFill="1" applyBorder="1" applyAlignment="1" applyProtection="1">
      <alignment horizontal="left" indent="1"/>
      <protection locked="0"/>
    </xf>
    <xf numFmtId="3" fontId="21" fillId="0" borderId="58" xfId="0" applyNumberFormat="1" applyFont="1" applyFill="1" applyBorder="1" applyAlignment="1" applyProtection="1">
      <alignment horizontal="left" indent="1"/>
      <protection locked="0"/>
    </xf>
    <xf numFmtId="3" fontId="21" fillId="0" borderId="87" xfId="0" applyNumberFormat="1" applyFont="1" applyFill="1" applyBorder="1" applyAlignment="1" applyProtection="1">
      <alignment horizontal="left" indent="1"/>
      <protection locked="0"/>
    </xf>
    <xf numFmtId="3" fontId="21" fillId="0" borderId="49" xfId="0" applyNumberFormat="1" applyFont="1" applyFill="1" applyBorder="1" applyAlignment="1" applyProtection="1">
      <alignment horizontal="left" indent="1"/>
      <protection locked="0"/>
    </xf>
    <xf numFmtId="3" fontId="21" fillId="0" borderId="69" xfId="0" applyNumberFormat="1" applyFont="1" applyFill="1" applyBorder="1" applyAlignment="1" applyProtection="1">
      <alignment horizontal="left" indent="1"/>
      <protection locked="0"/>
    </xf>
    <xf numFmtId="3" fontId="25" fillId="0" borderId="72" xfId="0" applyNumberFormat="1" applyFont="1" applyFill="1" applyBorder="1" applyAlignment="1">
      <alignment horizontal="left" indent="1"/>
    </xf>
    <xf numFmtId="3" fontId="25" fillId="0" borderId="34" xfId="0" applyNumberFormat="1" applyFont="1" applyFill="1" applyBorder="1" applyAlignment="1">
      <alignment horizontal="left" indent="1"/>
    </xf>
    <xf numFmtId="3" fontId="25" fillId="0" borderId="66" xfId="0" applyNumberFormat="1" applyFont="1" applyFill="1" applyBorder="1" applyAlignment="1">
      <alignment horizontal="left" indent="1"/>
    </xf>
    <xf numFmtId="3" fontId="29" fillId="0" borderId="0" xfId="0" applyNumberFormat="1" applyFont="1" applyFill="1" applyAlignment="1" applyProtection="1">
      <alignment horizontal="left"/>
      <protection locked="0"/>
    </xf>
    <xf numFmtId="3" fontId="24" fillId="0" borderId="0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 applyProtection="1">
      <alignment horizontal="right" indent="1"/>
      <protection locked="0"/>
    </xf>
    <xf numFmtId="3" fontId="21" fillId="0" borderId="57" xfId="0" applyNumberFormat="1" applyFont="1" applyFill="1" applyBorder="1" applyAlignment="1" applyProtection="1">
      <alignment horizontal="right" indent="1"/>
      <protection locked="0"/>
    </xf>
    <xf numFmtId="0" fontId="29" fillId="0" borderId="5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3" fontId="21" fillId="0" borderId="75" xfId="0" applyNumberFormat="1" applyFont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 wrapText="1"/>
    </xf>
    <xf numFmtId="3" fontId="25" fillId="0" borderId="39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3" fontId="25" fillId="0" borderId="72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center"/>
      <protection locked="0"/>
    </xf>
    <xf numFmtId="3" fontId="15" fillId="0" borderId="0" xfId="0" applyNumberFormat="1" applyFont="1" applyFill="1" applyAlignment="1" applyProtection="1">
      <alignment horizontal="center"/>
      <protection locked="0"/>
    </xf>
    <xf numFmtId="0" fontId="22" fillId="0" borderId="0" xfId="0" applyFont="1" applyBorder="1" applyAlignment="1">
      <alignment horizontal="center" wrapText="1"/>
    </xf>
    <xf numFmtId="0" fontId="25" fillId="0" borderId="72" xfId="0" applyFont="1" applyBorder="1" applyAlignment="1">
      <alignment horizontal="left" vertical="center" indent="2"/>
    </xf>
    <xf numFmtId="0" fontId="25" fillId="0" borderId="66" xfId="0" applyFont="1" applyBorder="1" applyAlignment="1">
      <alignment horizontal="left" vertical="center" indent="2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40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0" fontId="49" fillId="0" borderId="0" xfId="0" applyFont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horizontal="center" vertical="top" wrapText="1"/>
    </xf>
    <xf numFmtId="3" fontId="22" fillId="0" borderId="28" xfId="92" applyNumberFormat="1" applyFont="1" applyFill="1" applyBorder="1" applyAlignment="1">
      <alignment horizontal="center"/>
      <protection/>
    </xf>
    <xf numFmtId="3" fontId="22" fillId="0" borderId="0" xfId="92" applyNumberFormat="1" applyFont="1" applyFill="1" applyBorder="1" applyAlignment="1">
      <alignment horizontal="center"/>
      <protection/>
    </xf>
    <xf numFmtId="3" fontId="22" fillId="0" borderId="79" xfId="92" applyNumberFormat="1" applyFont="1" applyFill="1" applyBorder="1" applyAlignment="1">
      <alignment horizontal="center"/>
      <protection/>
    </xf>
    <xf numFmtId="3" fontId="22" fillId="0" borderId="0" xfId="92" applyNumberFormat="1" applyFont="1" applyFill="1" applyBorder="1" applyAlignment="1" applyProtection="1">
      <alignment horizontal="left"/>
      <protection locked="0"/>
    </xf>
    <xf numFmtId="3" fontId="22" fillId="0" borderId="79" xfId="92" applyNumberFormat="1" applyFont="1" applyFill="1" applyBorder="1" applyAlignment="1" applyProtection="1">
      <alignment horizontal="left"/>
      <protection locked="0"/>
    </xf>
    <xf numFmtId="3" fontId="24" fillId="0" borderId="0" xfId="92" applyNumberFormat="1" applyFont="1" applyFill="1" applyBorder="1" applyAlignment="1">
      <alignment horizontal="right"/>
      <protection/>
    </xf>
    <xf numFmtId="3" fontId="24" fillId="0" borderId="79" xfId="92" applyNumberFormat="1" applyFont="1" applyFill="1" applyBorder="1" applyAlignment="1">
      <alignment horizontal="right"/>
      <protection/>
    </xf>
    <xf numFmtId="3" fontId="20" fillId="0" borderId="0" xfId="92" applyNumberFormat="1" applyFont="1" applyFill="1" applyBorder="1" applyAlignment="1" applyProtection="1">
      <alignment horizontal="left"/>
      <protection locked="0"/>
    </xf>
    <xf numFmtId="3" fontId="20" fillId="0" borderId="79" xfId="92" applyNumberFormat="1" applyFont="1" applyFill="1" applyBorder="1" applyAlignment="1" applyProtection="1">
      <alignment horizontal="left"/>
      <protection locked="0"/>
    </xf>
    <xf numFmtId="0" fontId="0" fillId="0" borderId="89" xfId="92" applyBorder="1" applyAlignment="1">
      <alignment vertical="center" wrapText="1"/>
      <protection/>
    </xf>
    <xf numFmtId="0" fontId="0" fillId="0" borderId="10" xfId="92" applyBorder="1" applyAlignment="1">
      <alignment vertical="center" wrapText="1"/>
      <protection/>
    </xf>
    <xf numFmtId="0" fontId="0" fillId="0" borderId="90" xfId="92" applyBorder="1" applyAlignment="1">
      <alignment vertical="center" wrapText="1"/>
      <protection/>
    </xf>
    <xf numFmtId="0" fontId="0" fillId="0" borderId="89" xfId="92" applyBorder="1" applyAlignment="1">
      <alignment wrapText="1"/>
      <protection/>
    </xf>
    <xf numFmtId="0" fontId="0" fillId="0" borderId="10" xfId="92" applyBorder="1" applyAlignment="1">
      <alignment wrapText="1"/>
      <protection/>
    </xf>
    <xf numFmtId="0" fontId="0" fillId="0" borderId="90" xfId="92" applyBorder="1" applyAlignment="1">
      <alignment wrapText="1"/>
      <protection/>
    </xf>
  </cellXfs>
  <cellStyles count="9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Figyelmeztetés" xfId="67"/>
    <cellStyle name="Figyelmeztetés 2" xfId="68"/>
    <cellStyle name="Hivatkozott cella" xfId="69"/>
    <cellStyle name="Hivatkozott cella 2" xfId="70"/>
    <cellStyle name="Jegyzet" xfId="71"/>
    <cellStyle name="Jegyzet 2" xfId="72"/>
    <cellStyle name="Jelölőszín (1)" xfId="73"/>
    <cellStyle name="Jelölőszín (1) 2" xfId="74"/>
    <cellStyle name="Jelölőszín (2)" xfId="75"/>
    <cellStyle name="Jelölőszín (2) 2" xfId="76"/>
    <cellStyle name="Jelölőszín (3)" xfId="77"/>
    <cellStyle name="Jelölőszín (3) 2" xfId="78"/>
    <cellStyle name="Jelölőszín (4)" xfId="79"/>
    <cellStyle name="Jelölőszín (4) 2" xfId="80"/>
    <cellStyle name="Jelölőszín (5)" xfId="81"/>
    <cellStyle name="Jelölőszín (5) 2" xfId="82"/>
    <cellStyle name="Jelölőszín (6)" xfId="83"/>
    <cellStyle name="Jelölőszín (6) 2" xfId="84"/>
    <cellStyle name="Jó" xfId="85"/>
    <cellStyle name="Jó 2" xfId="86"/>
    <cellStyle name="Kimenet" xfId="87"/>
    <cellStyle name="Kimenet 2" xfId="88"/>
    <cellStyle name="Magyarázó szöveg" xfId="89"/>
    <cellStyle name="Magyarázó szöveg 2" xfId="90"/>
    <cellStyle name="Normál 2" xfId="91"/>
    <cellStyle name="Normál 2 2" xfId="92"/>
    <cellStyle name="Normál 3" xfId="93"/>
    <cellStyle name="Normál 4" xfId="94"/>
    <cellStyle name="Normál 5" xfId="95"/>
    <cellStyle name="Normal_KARSZJ3" xfId="96"/>
    <cellStyle name="Normál_KVRENMUNKA" xfId="97"/>
    <cellStyle name="Összesen" xfId="98"/>
    <cellStyle name="Összesen 2" xfId="99"/>
    <cellStyle name="Currency" xfId="100"/>
    <cellStyle name="Currency [0]" xfId="101"/>
    <cellStyle name="Rossz" xfId="102"/>
    <cellStyle name="Rossz 2" xfId="103"/>
    <cellStyle name="Semleges" xfId="104"/>
    <cellStyle name="Semleges 2" xfId="105"/>
    <cellStyle name="Számítás" xfId="106"/>
    <cellStyle name="Számítás 2" xfId="107"/>
    <cellStyle name="Percent" xfId="108"/>
  </cellStyles>
  <dxfs count="1"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514350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8100" y="59817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umok\T&#246;bbc&#233;l&#250;Kist&#233;rs&#233;giT&#225;rsul&#225;s\Normat&#237;va_2006\BMelfogadott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9"/>
  <sheetViews>
    <sheetView view="pageBreakPreview" zoomScale="60" zoomScaleNormal="106" zoomScalePageLayoutView="0" workbookViewId="0" topLeftCell="A1">
      <selection activeCell="B35" sqref="B35"/>
    </sheetView>
  </sheetViews>
  <sheetFormatPr defaultColWidth="9.00390625" defaultRowHeight="12.75"/>
  <cols>
    <col min="1" max="1" width="7.375" style="1" customWidth="1"/>
    <col min="2" max="2" width="59.625" style="2" customWidth="1"/>
    <col min="3" max="5" width="12.125" style="2" customWidth="1"/>
    <col min="6" max="6" width="7.375" style="2" customWidth="1"/>
    <col min="7" max="7" width="10.50390625" style="4" bestFit="1" customWidth="1"/>
    <col min="8" max="8" width="9.875" style="4" bestFit="1" customWidth="1"/>
    <col min="9" max="31" width="9.375" style="4" customWidth="1"/>
    <col min="32" max="16384" width="9.375" style="2" customWidth="1"/>
  </cols>
  <sheetData>
    <row r="1" ht="15.75">
      <c r="F1" s="3"/>
    </row>
    <row r="3" spans="1:6" ht="15.75">
      <c r="A3" s="1313" t="s">
        <v>528</v>
      </c>
      <c r="B3" s="1313"/>
      <c r="C3" s="1313"/>
      <c r="D3" s="1313"/>
      <c r="E3" s="1313"/>
      <c r="F3" s="1313"/>
    </row>
    <row r="4" spans="1:6" ht="15.75">
      <c r="A4" s="1313" t="s">
        <v>529</v>
      </c>
      <c r="B4" s="1313"/>
      <c r="C4" s="1313"/>
      <c r="D4" s="1313"/>
      <c r="E4" s="1313"/>
      <c r="F4" s="1313"/>
    </row>
    <row r="6" spans="1:6" ht="15.75" customHeight="1">
      <c r="A6" s="5" t="s">
        <v>15</v>
      </c>
      <c r="B6" s="6"/>
      <c r="C6" s="6"/>
      <c r="D6" s="6"/>
      <c r="E6" s="6"/>
      <c r="F6" s="6"/>
    </row>
    <row r="7" spans="1:6" ht="15.75" customHeight="1" thickBot="1">
      <c r="A7" s="1317" t="s">
        <v>16</v>
      </c>
      <c r="B7" s="1317"/>
      <c r="C7" s="1314" t="s">
        <v>194</v>
      </c>
      <c r="D7" s="1314"/>
      <c r="E7" s="1314"/>
      <c r="F7" s="1314"/>
    </row>
    <row r="8" spans="1:6" ht="48" customHeight="1">
      <c r="A8" s="494" t="s">
        <v>18</v>
      </c>
      <c r="B8" s="495" t="s">
        <v>19</v>
      </c>
      <c r="C8" s="495" t="s">
        <v>417</v>
      </c>
      <c r="D8" s="508" t="s">
        <v>418</v>
      </c>
      <c r="E8" s="508" t="s">
        <v>12</v>
      </c>
      <c r="F8" s="496" t="s">
        <v>410</v>
      </c>
    </row>
    <row r="9" spans="1:6" s="4" customFormat="1" ht="12" customHeight="1" thickBot="1">
      <c r="A9" s="502" t="s">
        <v>419</v>
      </c>
      <c r="B9" s="503" t="s">
        <v>420</v>
      </c>
      <c r="C9" s="503" t="s">
        <v>421</v>
      </c>
      <c r="D9" s="509" t="s">
        <v>422</v>
      </c>
      <c r="E9" s="509" t="s">
        <v>423</v>
      </c>
      <c r="F9" s="504" t="s">
        <v>424</v>
      </c>
    </row>
    <row r="10" spans="1:31" s="14" customFormat="1" ht="12" customHeight="1" thickBot="1">
      <c r="A10" s="15" t="s">
        <v>21</v>
      </c>
      <c r="B10" s="22" t="s">
        <v>515</v>
      </c>
      <c r="C10" s="17">
        <f>C11+C18+C19+C20+C27+C28</f>
        <v>633811</v>
      </c>
      <c r="D10" s="17">
        <f>D11+D18+D20+D27</f>
        <v>0</v>
      </c>
      <c r="E10" s="17">
        <f>E11+E18+E20+E27</f>
        <v>0</v>
      </c>
      <c r="F10" s="49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4" customFormat="1" ht="12" customHeight="1">
      <c r="A11" s="497" t="s">
        <v>22</v>
      </c>
      <c r="B11" s="500" t="s">
        <v>507</v>
      </c>
      <c r="C11" s="499">
        <f>SUM(C12:C17)</f>
        <v>169778</v>
      </c>
      <c r="D11" s="499">
        <f>SUM(D12:D17)</f>
        <v>0</v>
      </c>
      <c r="E11" s="499">
        <f>SUM(E12:E17)</f>
        <v>0</v>
      </c>
      <c r="F11" s="57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4" customFormat="1" ht="12" customHeight="1">
      <c r="A12" s="19" t="s">
        <v>66</v>
      </c>
      <c r="B12" s="20" t="s">
        <v>577</v>
      </c>
      <c r="C12" s="579">
        <f>'8.2. Polgármesteri Hivatal'!D11</f>
        <v>1200</v>
      </c>
      <c r="D12" s="579"/>
      <c r="E12" s="579"/>
      <c r="F12" s="57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4" customFormat="1" ht="12" customHeight="1">
      <c r="A13" s="19" t="s">
        <v>68</v>
      </c>
      <c r="B13" s="20" t="s">
        <v>509</v>
      </c>
      <c r="C13" s="579">
        <v>15897</v>
      </c>
      <c r="D13" s="579"/>
      <c r="E13" s="579"/>
      <c r="F13" s="57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4" customFormat="1" ht="12" customHeight="1">
      <c r="A14" s="19" t="s">
        <v>70</v>
      </c>
      <c r="B14" s="56" t="s">
        <v>578</v>
      </c>
      <c r="C14" s="579"/>
      <c r="D14" s="579"/>
      <c r="E14" s="579"/>
      <c r="F14" s="57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14" customFormat="1" ht="12" customHeight="1">
      <c r="A15" s="19" t="s">
        <v>72</v>
      </c>
      <c r="B15" s="20" t="s">
        <v>510</v>
      </c>
      <c r="C15" s="21">
        <v>135440</v>
      </c>
      <c r="D15" s="21"/>
      <c r="E15" s="21"/>
      <c r="F15" s="57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4" customFormat="1" ht="12" customHeight="1">
      <c r="A16" s="25" t="s">
        <v>506</v>
      </c>
      <c r="B16" s="56" t="s">
        <v>511</v>
      </c>
      <c r="C16" s="28">
        <v>9241</v>
      </c>
      <c r="D16" s="28"/>
      <c r="E16" s="28"/>
      <c r="F16" s="72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4" customFormat="1" ht="12" customHeight="1">
      <c r="A17" s="19" t="s">
        <v>76</v>
      </c>
      <c r="B17" s="20" t="s">
        <v>512</v>
      </c>
      <c r="C17" s="21">
        <v>8000</v>
      </c>
      <c r="D17" s="21"/>
      <c r="E17" s="21"/>
      <c r="F17" s="57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4" customFormat="1" ht="12" customHeight="1">
      <c r="A18" s="497" t="s">
        <v>23</v>
      </c>
      <c r="B18" s="500" t="s">
        <v>505</v>
      </c>
      <c r="C18" s="43">
        <f>'8.1. sz. mell_Önk.'!D12+'8.3. sz. mell_össz.'!D11</f>
        <v>41628</v>
      </c>
      <c r="D18" s="43"/>
      <c r="E18" s="43"/>
      <c r="F18" s="57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4" customFormat="1" ht="12" customHeight="1">
      <c r="A19" s="497" t="s">
        <v>26</v>
      </c>
      <c r="B19" s="500" t="s">
        <v>579</v>
      </c>
      <c r="C19" s="780">
        <v>274987</v>
      </c>
      <c r="D19" s="780"/>
      <c r="E19" s="780"/>
      <c r="F19" s="57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4" customFormat="1" ht="12" customHeight="1">
      <c r="A20" s="497" t="s">
        <v>27</v>
      </c>
      <c r="B20" s="505" t="s">
        <v>580</v>
      </c>
      <c r="C20" s="38">
        <f>SUM(C21:C26)</f>
        <v>147376</v>
      </c>
      <c r="D20" s="32"/>
      <c r="E20" s="32"/>
      <c r="F20" s="57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14" customFormat="1" ht="12" customHeight="1">
      <c r="A21" s="19" t="s">
        <v>584</v>
      </c>
      <c r="B21" s="27" t="s">
        <v>499</v>
      </c>
      <c r="C21" s="21"/>
      <c r="D21" s="461"/>
      <c r="E21" s="472"/>
      <c r="F21" s="57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14" customFormat="1" ht="12" customHeight="1">
      <c r="A22" s="19" t="s">
        <v>585</v>
      </c>
      <c r="B22" s="27" t="s">
        <v>500</v>
      </c>
      <c r="C22" s="21">
        <v>15020</v>
      </c>
      <c r="D22" s="461"/>
      <c r="E22" s="472"/>
      <c r="F22" s="57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14" customFormat="1" ht="12" customHeight="1">
      <c r="A23" s="19" t="s">
        <v>586</v>
      </c>
      <c r="B23" s="27" t="s">
        <v>501</v>
      </c>
      <c r="C23" s="21">
        <v>116055</v>
      </c>
      <c r="D23" s="461"/>
      <c r="E23" s="472"/>
      <c r="F23" s="57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14" customFormat="1" ht="12" customHeight="1">
      <c r="A24" s="19" t="s">
        <v>587</v>
      </c>
      <c r="B24" s="27" t="s">
        <v>502</v>
      </c>
      <c r="C24" s="21">
        <v>11520</v>
      </c>
      <c r="D24" s="461"/>
      <c r="E24" s="472"/>
      <c r="F24" s="57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14" customFormat="1" ht="12" customHeight="1">
      <c r="A25" s="19" t="s">
        <v>588</v>
      </c>
      <c r="B25" s="27" t="s">
        <v>503</v>
      </c>
      <c r="C25" s="21">
        <v>0</v>
      </c>
      <c r="D25" s="461"/>
      <c r="E25" s="472"/>
      <c r="F25" s="57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14" customFormat="1" ht="12" customHeight="1">
      <c r="A26" s="19" t="s">
        <v>589</v>
      </c>
      <c r="B26" s="27" t="s">
        <v>504</v>
      </c>
      <c r="C26" s="21">
        <v>4781</v>
      </c>
      <c r="D26" s="461"/>
      <c r="E26" s="472"/>
      <c r="F26" s="57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14" customFormat="1" ht="12" customHeight="1">
      <c r="A27" s="497" t="s">
        <v>29</v>
      </c>
      <c r="B27" s="500" t="s">
        <v>581</v>
      </c>
      <c r="C27" s="43">
        <v>42</v>
      </c>
      <c r="D27" s="33"/>
      <c r="E27" s="511"/>
      <c r="F27" s="57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14" customFormat="1" ht="12" customHeight="1" thickBot="1">
      <c r="A28" s="992" t="s">
        <v>32</v>
      </c>
      <c r="B28" s="732" t="s">
        <v>582</v>
      </c>
      <c r="C28" s="730"/>
      <c r="D28" s="726"/>
      <c r="E28" s="727"/>
      <c r="F28" s="7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4" customFormat="1" ht="12" customHeight="1" thickBot="1">
      <c r="A29" s="15" t="s">
        <v>33</v>
      </c>
      <c r="B29" s="991" t="s">
        <v>516</v>
      </c>
      <c r="C29" s="17">
        <f>C30+C35+C36+C37</f>
        <v>174151</v>
      </c>
      <c r="D29" s="17">
        <f>SUM(D31:D33)</f>
        <v>0</v>
      </c>
      <c r="E29" s="460">
        <f>SUM(E31:E33)</f>
        <v>0</v>
      </c>
      <c r="F29" s="73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4" customFormat="1" ht="12" customHeight="1">
      <c r="A30" s="36" t="s">
        <v>34</v>
      </c>
      <c r="B30" s="728" t="s">
        <v>517</v>
      </c>
      <c r="C30" s="729">
        <f>SUM(C31:C33)</f>
        <v>0</v>
      </c>
      <c r="D30" s="729"/>
      <c r="E30" s="729"/>
      <c r="F30" s="57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14" customFormat="1" ht="12" customHeight="1">
      <c r="A31" s="19" t="s">
        <v>590</v>
      </c>
      <c r="B31" s="20" t="s">
        <v>519</v>
      </c>
      <c r="C31" s="21"/>
      <c r="D31" s="21"/>
      <c r="E31" s="21"/>
      <c r="F31" s="57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14" customFormat="1" ht="12" customHeight="1">
      <c r="A32" s="19" t="s">
        <v>591</v>
      </c>
      <c r="B32" s="20" t="s">
        <v>520</v>
      </c>
      <c r="C32" s="21"/>
      <c r="D32" s="461"/>
      <c r="E32" s="510"/>
      <c r="F32" s="57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14" customFormat="1" ht="12" customHeight="1">
      <c r="A33" s="19" t="s">
        <v>592</v>
      </c>
      <c r="B33" s="506" t="s">
        <v>521</v>
      </c>
      <c r="C33" s="28"/>
      <c r="D33" s="462"/>
      <c r="E33" s="510"/>
      <c r="F33" s="57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14" customFormat="1" ht="12" customHeight="1">
      <c r="A34" s="781" t="s">
        <v>37</v>
      </c>
      <c r="B34" s="725" t="s">
        <v>583</v>
      </c>
      <c r="C34" s="28"/>
      <c r="D34" s="462"/>
      <c r="E34" s="510"/>
      <c r="F34" s="57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14" customFormat="1" ht="12" customHeight="1">
      <c r="A35" s="781" t="s">
        <v>38</v>
      </c>
      <c r="B35" s="725" t="s">
        <v>803</v>
      </c>
      <c r="C35" s="21">
        <f>'8.1. sz. mell_Önk.'!D18+'8.2. Polgármesteri Hivatal'!D16+'8.3. sz. mell_össz.'!D16-C23</f>
        <v>174151</v>
      </c>
      <c r="D35" s="461"/>
      <c r="E35" s="511"/>
      <c r="F35" s="57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14" customFormat="1" ht="12" customHeight="1">
      <c r="A36" s="781" t="s">
        <v>39</v>
      </c>
      <c r="B36" s="725" t="s">
        <v>508</v>
      </c>
      <c r="C36" s="21"/>
      <c r="D36" s="33"/>
      <c r="E36" s="30"/>
      <c r="F36" s="57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14" customFormat="1" ht="12" customHeight="1" thickBot="1">
      <c r="A37" s="781" t="s">
        <v>40</v>
      </c>
      <c r="B37" s="732" t="s">
        <v>514</v>
      </c>
      <c r="C37" s="733"/>
      <c r="D37" s="733"/>
      <c r="E37" s="734"/>
      <c r="F37" s="57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14" customFormat="1" ht="12" customHeight="1" thickBot="1">
      <c r="A38" s="15" t="s">
        <v>43</v>
      </c>
      <c r="B38" s="55" t="s">
        <v>530</v>
      </c>
      <c r="C38" s="731">
        <f>C10+C29</f>
        <v>807962</v>
      </c>
      <c r="D38" s="739"/>
      <c r="E38" s="739"/>
      <c r="F38" s="49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1" customFormat="1" ht="12" customHeight="1">
      <c r="A39" s="36" t="s">
        <v>113</v>
      </c>
      <c r="B39" s="37" t="s">
        <v>518</v>
      </c>
      <c r="C39" s="38">
        <f>SUM(C40:C41)</f>
        <v>774674</v>
      </c>
      <c r="D39" s="38">
        <f>SUM(D40:D41)</f>
        <v>0</v>
      </c>
      <c r="E39" s="38">
        <f>SUM(E40:E41)</f>
        <v>0</v>
      </c>
      <c r="F39" s="724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14" customFormat="1" ht="12" customHeight="1">
      <c r="A40" s="19" t="s">
        <v>531</v>
      </c>
      <c r="B40" s="20" t="s">
        <v>522</v>
      </c>
      <c r="C40" s="21">
        <f>'8.1. sz. mell_Önk.'!D25</f>
        <v>60000</v>
      </c>
      <c r="D40" s="461"/>
      <c r="E40" s="461"/>
      <c r="F40" s="572"/>
      <c r="G40" s="3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14" customFormat="1" ht="12" customHeight="1">
      <c r="A41" s="19" t="s">
        <v>532</v>
      </c>
      <c r="B41" s="20" t="s">
        <v>523</v>
      </c>
      <c r="C41" s="21">
        <f>'8.1. sz. mell_Önk.'!D26</f>
        <v>714674</v>
      </c>
      <c r="D41" s="461"/>
      <c r="E41" s="461"/>
      <c r="F41" s="57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14" customFormat="1" ht="12" customHeight="1">
      <c r="A42" s="497" t="s">
        <v>115</v>
      </c>
      <c r="B42" s="498" t="s">
        <v>564</v>
      </c>
      <c r="C42" s="501">
        <f>C43+C46+C47</f>
        <v>0</v>
      </c>
      <c r="D42" s="501"/>
      <c r="E42" s="501"/>
      <c r="F42" s="57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1" customFormat="1" ht="12" customHeight="1">
      <c r="A43" s="497" t="s">
        <v>116</v>
      </c>
      <c r="B43" s="498" t="s">
        <v>565</v>
      </c>
      <c r="C43" s="43"/>
      <c r="D43" s="467"/>
      <c r="E43" s="467"/>
      <c r="F43" s="572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14" customFormat="1" ht="12" customHeight="1">
      <c r="A44" s="19" t="s">
        <v>533</v>
      </c>
      <c r="B44" s="20" t="s">
        <v>524</v>
      </c>
      <c r="C44" s="21"/>
      <c r="D44" s="461"/>
      <c r="E44" s="461"/>
      <c r="F44" s="57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14" customFormat="1" ht="12" customHeight="1">
      <c r="A45" s="19" t="s">
        <v>534</v>
      </c>
      <c r="B45" s="20" t="s">
        <v>525</v>
      </c>
      <c r="C45" s="21"/>
      <c r="D45" s="461"/>
      <c r="E45" s="461"/>
      <c r="F45" s="57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14" customFormat="1" ht="12" customHeight="1">
      <c r="A46" s="497" t="s">
        <v>535</v>
      </c>
      <c r="B46" s="725" t="s">
        <v>513</v>
      </c>
      <c r="C46" s="21"/>
      <c r="D46" s="461"/>
      <c r="E46" s="461"/>
      <c r="F46" s="57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14" customFormat="1" ht="12" customHeight="1">
      <c r="A47" s="497" t="s">
        <v>118</v>
      </c>
      <c r="B47" s="498" t="s">
        <v>566</v>
      </c>
      <c r="C47" s="43"/>
      <c r="D47" s="467"/>
      <c r="E47" s="467"/>
      <c r="F47" s="57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4" customFormat="1" ht="12" customHeight="1">
      <c r="A48" s="44" t="s">
        <v>536</v>
      </c>
      <c r="B48" s="26" t="s">
        <v>567</v>
      </c>
      <c r="C48" s="33"/>
      <c r="D48" s="464"/>
      <c r="E48" s="464"/>
      <c r="F48" s="57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4" customFormat="1" ht="12" customHeight="1">
      <c r="A49" s="19" t="s">
        <v>537</v>
      </c>
      <c r="B49" s="27" t="s">
        <v>41</v>
      </c>
      <c r="C49" s="21"/>
      <c r="D49" s="461"/>
      <c r="E49" s="461"/>
      <c r="F49" s="57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14" customFormat="1" ht="12" customHeight="1">
      <c r="A50" s="19" t="s">
        <v>538</v>
      </c>
      <c r="B50" s="27" t="s">
        <v>42</v>
      </c>
      <c r="C50" s="21"/>
      <c r="D50" s="461"/>
      <c r="E50" s="461"/>
      <c r="F50" s="57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14" customFormat="1" ht="12" customHeight="1">
      <c r="A51" s="44" t="s">
        <v>539</v>
      </c>
      <c r="B51" s="26" t="s">
        <v>568</v>
      </c>
      <c r="C51" s="33"/>
      <c r="D51" s="464"/>
      <c r="E51" s="464"/>
      <c r="F51" s="57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14" customFormat="1" ht="12" customHeight="1">
      <c r="A52" s="19" t="s">
        <v>540</v>
      </c>
      <c r="B52" s="27" t="s">
        <v>41</v>
      </c>
      <c r="C52" s="21"/>
      <c r="D52" s="461"/>
      <c r="E52" s="461"/>
      <c r="F52" s="57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s="14" customFormat="1" ht="12" customHeight="1" thickBot="1">
      <c r="A53" s="25" t="s">
        <v>541</v>
      </c>
      <c r="B53" s="29" t="s">
        <v>42</v>
      </c>
      <c r="C53" s="28"/>
      <c r="D53" s="462"/>
      <c r="E53" s="462"/>
      <c r="F53" s="57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s="14" customFormat="1" ht="15" customHeight="1" thickBot="1">
      <c r="A54" s="15" t="s">
        <v>119</v>
      </c>
      <c r="B54" s="45" t="s">
        <v>569</v>
      </c>
      <c r="C54" s="17">
        <f>C38+C39+C42</f>
        <v>1582636</v>
      </c>
      <c r="D54" s="17"/>
      <c r="E54" s="17"/>
      <c r="F54" s="493"/>
      <c r="G54" s="3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s="14" customFormat="1" ht="22.5" customHeight="1">
      <c r="A55" s="722"/>
      <c r="B55" s="722"/>
      <c r="C55" s="722"/>
      <c r="D55" s="722"/>
      <c r="E55" s="722"/>
      <c r="F55" s="72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6" s="4" customFormat="1" ht="12.75" customHeight="1">
      <c r="A56" s="46"/>
      <c r="B56" s="47"/>
      <c r="C56" s="47"/>
      <c r="D56" s="47"/>
      <c r="E56" s="47"/>
      <c r="F56" s="47"/>
    </row>
    <row r="57" s="4" customFormat="1" ht="12.75" customHeight="1"/>
    <row r="58" spans="1:6" s="4" customFormat="1" ht="12.75" customHeight="1">
      <c r="A58" s="46"/>
      <c r="B58" s="47"/>
      <c r="C58" s="47"/>
      <c r="D58" s="47"/>
      <c r="E58" s="47"/>
      <c r="F58" s="47"/>
    </row>
    <row r="59" spans="1:6" ht="16.5" customHeight="1">
      <c r="A59" s="1315" t="s">
        <v>44</v>
      </c>
      <c r="B59" s="1316"/>
      <c r="C59" s="1316"/>
      <c r="D59" s="1316"/>
      <c r="E59" s="1316"/>
      <c r="F59" s="1316"/>
    </row>
    <row r="60" spans="1:6" ht="16.5" customHeight="1" thickBot="1">
      <c r="A60" s="1317" t="s">
        <v>45</v>
      </c>
      <c r="B60" s="1317"/>
      <c r="C60" s="721"/>
      <c r="D60" s="721"/>
      <c r="E60" s="721"/>
      <c r="F60" s="721"/>
    </row>
    <row r="61" spans="1:6" ht="47.25" customHeight="1" thickBot="1">
      <c r="A61" s="8" t="s">
        <v>46</v>
      </c>
      <c r="B61" s="9" t="s">
        <v>47</v>
      </c>
      <c r="C61" s="9" t="s">
        <v>20</v>
      </c>
      <c r="D61" s="508" t="s">
        <v>418</v>
      </c>
      <c r="E61" s="508" t="s">
        <v>12</v>
      </c>
      <c r="F61" s="10" t="s">
        <v>410</v>
      </c>
    </row>
    <row r="62" spans="1:6" ht="12" customHeight="1" thickBot="1">
      <c r="A62" s="11" t="s">
        <v>419</v>
      </c>
      <c r="B62" s="12" t="s">
        <v>425</v>
      </c>
      <c r="C62" s="12" t="s">
        <v>421</v>
      </c>
      <c r="D62" s="12" t="s">
        <v>422</v>
      </c>
      <c r="E62" s="12" t="s">
        <v>423</v>
      </c>
      <c r="F62" s="574" t="s">
        <v>424</v>
      </c>
    </row>
    <row r="63" spans="1:6" ht="12" customHeight="1" thickBot="1">
      <c r="A63" s="13" t="s">
        <v>21</v>
      </c>
      <c r="B63" s="48" t="s">
        <v>576</v>
      </c>
      <c r="C63" s="55">
        <f>SUM(C64:C71)</f>
        <v>670584</v>
      </c>
      <c r="D63" s="55">
        <f>SUM(D64:D71)</f>
        <v>0</v>
      </c>
      <c r="E63" s="55">
        <f>SUM(E64:E71)</f>
        <v>0</v>
      </c>
      <c r="F63" s="507"/>
    </row>
    <row r="64" spans="1:6" ht="12" customHeight="1">
      <c r="A64" s="49" t="s">
        <v>48</v>
      </c>
      <c r="B64" s="50" t="s">
        <v>49</v>
      </c>
      <c r="C64" s="471">
        <f>'8.1. sz. mell_Önk.'!D31+'8.2. Polgármesteri Hivatal'!D32+'8.3. sz. mell_össz.'!D32</f>
        <v>227135</v>
      </c>
      <c r="D64" s="471"/>
      <c r="E64" s="471"/>
      <c r="F64" s="568"/>
    </row>
    <row r="65" spans="1:6" ht="12" customHeight="1">
      <c r="A65" s="19" t="s">
        <v>50</v>
      </c>
      <c r="B65" s="20" t="s">
        <v>574</v>
      </c>
      <c r="C65" s="471">
        <f>'8.1. sz. mell_Önk.'!D32+'8.2. Polgármesteri Hivatal'!D33+'8.3. sz. mell_össz.'!D33</f>
        <v>59477</v>
      </c>
      <c r="D65" s="471"/>
      <c r="E65" s="471"/>
      <c r="F65" s="569"/>
    </row>
    <row r="66" spans="1:6" ht="12" customHeight="1">
      <c r="A66" s="19" t="s">
        <v>52</v>
      </c>
      <c r="B66" s="20" t="s">
        <v>575</v>
      </c>
      <c r="C66" s="471">
        <f>'8.1. sz. mell_Önk.'!D33+'8.2. Polgármesteri Hivatal'!D34+'8.3. sz. mell_össz.'!D34</f>
        <v>216542</v>
      </c>
      <c r="D66" s="471"/>
      <c r="E66" s="471"/>
      <c r="F66" s="569"/>
    </row>
    <row r="67" spans="1:6" ht="12" customHeight="1">
      <c r="A67" s="19" t="s">
        <v>54</v>
      </c>
      <c r="B67" s="51" t="s">
        <v>491</v>
      </c>
      <c r="C67" s="471"/>
      <c r="D67" s="471"/>
      <c r="E67" s="471"/>
      <c r="F67" s="569"/>
    </row>
    <row r="68" spans="1:6" ht="12" customHeight="1">
      <c r="A68" s="19" t="s">
        <v>56</v>
      </c>
      <c r="B68" s="20" t="s">
        <v>593</v>
      </c>
      <c r="C68" s="471">
        <f>'8.1. sz. mell_Önk.'!D35</f>
        <v>8498</v>
      </c>
      <c r="D68" s="471"/>
      <c r="E68" s="471"/>
      <c r="F68" s="569"/>
    </row>
    <row r="69" spans="1:6" ht="12" customHeight="1">
      <c r="A69" s="19" t="s">
        <v>58</v>
      </c>
      <c r="B69" s="20" t="s">
        <v>492</v>
      </c>
      <c r="C69" s="471">
        <f>'8.1. sz. mell_Önk.'!D36+'8.2. Polgármesteri Hivatal'!D37+'8.3. sz. mell_össz.'!D37</f>
        <v>0</v>
      </c>
      <c r="D69" s="471"/>
      <c r="E69" s="471"/>
      <c r="F69" s="569"/>
    </row>
    <row r="70" spans="1:6" ht="12" customHeight="1">
      <c r="A70" s="19" t="s">
        <v>60</v>
      </c>
      <c r="B70" s="52" t="s">
        <v>63</v>
      </c>
      <c r="C70" s="471">
        <f>'8.1. sz. mell_Önk.'!D37+'8.2. Polgármesteri Hivatal'!D38+'8.3. sz. mell_össz.'!D38</f>
        <v>143790</v>
      </c>
      <c r="D70" s="471"/>
      <c r="E70" s="471"/>
      <c r="F70" s="569"/>
    </row>
    <row r="71" spans="1:6" ht="12" customHeight="1" thickBot="1">
      <c r="A71" s="19" t="s">
        <v>62</v>
      </c>
      <c r="B71" s="54" t="s">
        <v>408</v>
      </c>
      <c r="C71" s="471">
        <f>'8.1. sz. mell_Önk.'!D38+'8.2. Polgármesteri Hivatal'!D39+'8.3. sz. mell_össz.'!D39</f>
        <v>15142</v>
      </c>
      <c r="D71" s="471"/>
      <c r="E71" s="471"/>
      <c r="F71" s="569"/>
    </row>
    <row r="72" spans="1:6" ht="12" customHeight="1" thickBot="1">
      <c r="A72" s="15" t="s">
        <v>22</v>
      </c>
      <c r="B72" s="55" t="s">
        <v>65</v>
      </c>
      <c r="C72" s="470">
        <f>SUM(C73:C79)</f>
        <v>643298</v>
      </c>
      <c r="D72" s="470">
        <f>SUM(D73:D79)</f>
        <v>0</v>
      </c>
      <c r="E72" s="470">
        <f>SUM(E73:E79)</f>
        <v>0</v>
      </c>
      <c r="F72" s="507"/>
    </row>
    <row r="73" spans="1:6" ht="12" customHeight="1">
      <c r="A73" s="23" t="s">
        <v>66</v>
      </c>
      <c r="B73" s="24" t="s">
        <v>551</v>
      </c>
      <c r="C73" s="471">
        <f>'8.1. sz. mell_Önk.'!D41+'8.2. Polgármesteri Hivatal'!D42+'8.3. sz. mell_össz.'!D42</f>
        <v>84296</v>
      </c>
      <c r="D73" s="471"/>
      <c r="E73" s="471"/>
      <c r="F73" s="568"/>
    </row>
    <row r="74" spans="1:6" ht="12" customHeight="1">
      <c r="A74" s="23" t="s">
        <v>68</v>
      </c>
      <c r="B74" s="20" t="s">
        <v>550</v>
      </c>
      <c r="C74" s="471">
        <f>'8.1. sz. mell_Önk.'!D42+'8.2. Polgármesteri Hivatal'!D43+'8.3. sz. mell_össz.'!D43</f>
        <v>540438</v>
      </c>
      <c r="D74" s="471"/>
      <c r="E74" s="471"/>
      <c r="F74" s="569"/>
    </row>
    <row r="75" spans="1:6" ht="12" customHeight="1">
      <c r="A75" s="23" t="s">
        <v>70</v>
      </c>
      <c r="B75" s="51" t="s">
        <v>493</v>
      </c>
      <c r="C75" s="471"/>
      <c r="D75" s="471"/>
      <c r="E75" s="471"/>
      <c r="F75" s="569"/>
    </row>
    <row r="76" spans="1:6" ht="12" customHeight="1">
      <c r="A76" s="23" t="s">
        <v>70</v>
      </c>
      <c r="B76" s="20" t="s">
        <v>494</v>
      </c>
      <c r="C76" s="471">
        <f>'8.1. sz. mell_Önk.'!D44+'8.2. Polgármesteri Hivatal'!D45+'8.3. sz. mell_össz.'!D45</f>
        <v>0</v>
      </c>
      <c r="D76" s="471"/>
      <c r="E76" s="471"/>
      <c r="F76" s="569"/>
    </row>
    <row r="77" spans="1:6" ht="12" customHeight="1">
      <c r="A77" s="23" t="s">
        <v>72</v>
      </c>
      <c r="B77" s="20" t="s">
        <v>73</v>
      </c>
      <c r="C77" s="471">
        <f>'8.1. sz. mell_Önk.'!D45+'8.2. Polgármesteri Hivatal'!D46+'8.3. sz. mell_össz.'!D46</f>
        <v>0</v>
      </c>
      <c r="D77" s="471"/>
      <c r="E77" s="471"/>
      <c r="F77" s="569"/>
    </row>
    <row r="78" spans="1:6" ht="12" customHeight="1">
      <c r="A78" s="23" t="s">
        <v>74</v>
      </c>
      <c r="B78" s="20" t="s">
        <v>495</v>
      </c>
      <c r="C78" s="471">
        <f>'8.1. sz. mell_Önk.'!D46+'8.2. Polgármesteri Hivatal'!D47+'8.3. sz. mell_össz.'!D47</f>
        <v>0</v>
      </c>
      <c r="D78" s="471"/>
      <c r="E78" s="471"/>
      <c r="F78" s="569"/>
    </row>
    <row r="79" spans="1:6" ht="12" customHeight="1" thickBot="1">
      <c r="A79" s="554" t="s">
        <v>76</v>
      </c>
      <c r="B79" s="20" t="s">
        <v>75</v>
      </c>
      <c r="C79" s="471">
        <f>'8.1. sz. mell_Önk.'!D47+'8.2. Polgármesteri Hivatal'!D48+'8.3. sz. mell_össz.'!D48</f>
        <v>18564</v>
      </c>
      <c r="D79" s="555"/>
      <c r="E79" s="555"/>
      <c r="F79" s="570"/>
    </row>
    <row r="80" spans="1:6" ht="12" customHeight="1" thickBot="1">
      <c r="A80" s="15" t="s">
        <v>23</v>
      </c>
      <c r="B80" s="16" t="s">
        <v>498</v>
      </c>
      <c r="C80" s="558">
        <f>SUM(C81:C83)</f>
        <v>0</v>
      </c>
      <c r="D80" s="558">
        <f>SUM(D81:D83)</f>
        <v>0</v>
      </c>
      <c r="E80" s="558">
        <f>SUM(E81:E83)</f>
        <v>0</v>
      </c>
      <c r="F80" s="507"/>
    </row>
    <row r="81" spans="1:6" ht="12" customHeight="1">
      <c r="A81" s="556" t="s">
        <v>433</v>
      </c>
      <c r="B81" s="24" t="s">
        <v>434</v>
      </c>
      <c r="C81" s="557"/>
      <c r="D81" s="557"/>
      <c r="E81" s="557">
        <f>SUM(C81:D81)</f>
        <v>0</v>
      </c>
      <c r="F81" s="568"/>
    </row>
    <row r="82" spans="1:6" ht="12" customHeight="1">
      <c r="A82" s="556" t="s">
        <v>435</v>
      </c>
      <c r="B82" s="20" t="s">
        <v>436</v>
      </c>
      <c r="C82" s="718"/>
      <c r="D82" s="718"/>
      <c r="E82" s="557"/>
      <c r="F82" s="717"/>
    </row>
    <row r="83" spans="1:6" ht="12" customHeight="1" thickBot="1">
      <c r="A83" s="31" t="s">
        <v>496</v>
      </c>
      <c r="B83" s="54" t="s">
        <v>497</v>
      </c>
      <c r="C83" s="719"/>
      <c r="D83" s="719"/>
      <c r="E83" s="557">
        <f>SUM(C83:D83)</f>
        <v>0</v>
      </c>
      <c r="F83" s="570"/>
    </row>
    <row r="84" spans="1:6" ht="12" customHeight="1" thickBot="1">
      <c r="A84" s="15" t="s">
        <v>23</v>
      </c>
      <c r="B84" s="55" t="s">
        <v>129</v>
      </c>
      <c r="C84" s="470">
        <f>SUM(C85:C86)</f>
        <v>232432</v>
      </c>
      <c r="D84" s="470">
        <f>SUM(D85:D86)</f>
        <v>0</v>
      </c>
      <c r="E84" s="470">
        <f>SUM(E85:E86)</f>
        <v>0</v>
      </c>
      <c r="F84" s="507"/>
    </row>
    <row r="85" spans="1:6" ht="12" customHeight="1">
      <c r="A85" s="23" t="s">
        <v>24</v>
      </c>
      <c r="B85" s="24" t="s">
        <v>78</v>
      </c>
      <c r="C85" s="471">
        <v>4022</v>
      </c>
      <c r="D85" s="471">
        <f>'8.1. sz. mell_Önk.'!F80</f>
        <v>0</v>
      </c>
      <c r="E85" s="471"/>
      <c r="F85" s="568"/>
    </row>
    <row r="86" spans="1:6" ht="12" customHeight="1" thickBot="1">
      <c r="A86" s="19" t="s">
        <v>25</v>
      </c>
      <c r="B86" s="20" t="s">
        <v>79</v>
      </c>
      <c r="C86" s="469">
        <f>248664+53-20307</f>
        <v>228410</v>
      </c>
      <c r="D86" s="512">
        <f>'8.1. sz. mell_Önk.'!F81</f>
        <v>0</v>
      </c>
      <c r="E86" s="471"/>
      <c r="F86" s="570"/>
    </row>
    <row r="87" spans="1:6" ht="12" customHeight="1" thickBot="1">
      <c r="A87" s="15" t="s">
        <v>26</v>
      </c>
      <c r="B87" s="34" t="s">
        <v>80</v>
      </c>
      <c r="C87" s="55">
        <f>C63+C72+C80+C84</f>
        <v>1546314</v>
      </c>
      <c r="D87" s="55">
        <f>D63+D72+D80+D84</f>
        <v>0</v>
      </c>
      <c r="E87" s="55">
        <f>E63+E72+E80+E84</f>
        <v>0</v>
      </c>
      <c r="F87" s="507"/>
    </row>
    <row r="88" spans="1:6" ht="12" customHeight="1" thickBot="1">
      <c r="A88" s="15" t="s">
        <v>27</v>
      </c>
      <c r="B88" s="22" t="s">
        <v>335</v>
      </c>
      <c r="C88" s="470"/>
      <c r="D88" s="470"/>
      <c r="E88" s="470"/>
      <c r="F88" s="507"/>
    </row>
    <row r="89" spans="1:31" s="57" customFormat="1" ht="12" customHeight="1">
      <c r="A89" s="36" t="s">
        <v>29</v>
      </c>
      <c r="B89" s="37" t="s">
        <v>81</v>
      </c>
      <c r="C89" s="465"/>
      <c r="D89" s="465"/>
      <c r="E89" s="465"/>
      <c r="F89" s="568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6" ht="12" customHeight="1">
      <c r="A90" s="31" t="s">
        <v>30</v>
      </c>
      <c r="B90" s="20" t="s">
        <v>82</v>
      </c>
      <c r="C90" s="461"/>
      <c r="D90" s="461"/>
      <c r="E90" s="461"/>
      <c r="F90" s="569"/>
    </row>
    <row r="91" spans="1:6" ht="12" customHeight="1" thickBot="1">
      <c r="A91" s="25" t="s">
        <v>31</v>
      </c>
      <c r="B91" s="20" t="s">
        <v>83</v>
      </c>
      <c r="C91" s="461"/>
      <c r="D91" s="461"/>
      <c r="E91" s="461"/>
      <c r="F91" s="570"/>
    </row>
    <row r="92" spans="1:10" ht="12" customHeight="1" thickBot="1">
      <c r="A92" s="15" t="s">
        <v>32</v>
      </c>
      <c r="B92" s="55" t="s">
        <v>563</v>
      </c>
      <c r="C92" s="55">
        <f>C93+C96+C97</f>
        <v>36322</v>
      </c>
      <c r="D92" s="55">
        <f>D93+D96+D97</f>
        <v>0</v>
      </c>
      <c r="E92" s="55">
        <f>E93+E96+E97</f>
        <v>0</v>
      </c>
      <c r="F92" s="507"/>
      <c r="H92" s="35"/>
      <c r="I92" s="35"/>
      <c r="J92" s="35"/>
    </row>
    <row r="93" spans="1:10" ht="12" customHeight="1">
      <c r="A93" s="42" t="s">
        <v>33</v>
      </c>
      <c r="B93" s="37" t="s">
        <v>84</v>
      </c>
      <c r="C93" s="466"/>
      <c r="D93" s="466"/>
      <c r="E93" s="466"/>
      <c r="F93" s="568"/>
      <c r="H93" s="35"/>
      <c r="I93" s="35"/>
      <c r="J93" s="35"/>
    </row>
    <row r="94" spans="1:10" ht="12" customHeight="1">
      <c r="A94" s="23" t="s">
        <v>85</v>
      </c>
      <c r="B94" s="24" t="s">
        <v>86</v>
      </c>
      <c r="C94" s="463"/>
      <c r="D94" s="463"/>
      <c r="E94" s="463"/>
      <c r="F94" s="569"/>
      <c r="H94" s="35"/>
      <c r="I94" s="35"/>
      <c r="J94" s="35"/>
    </row>
    <row r="95" spans="1:10" ht="12" customHeight="1">
      <c r="A95" s="19" t="s">
        <v>87</v>
      </c>
      <c r="B95" s="20" t="s">
        <v>88</v>
      </c>
      <c r="C95" s="461"/>
      <c r="D95" s="461"/>
      <c r="E95" s="461"/>
      <c r="F95" s="569"/>
      <c r="H95" s="35"/>
      <c r="I95" s="58"/>
      <c r="J95" s="35"/>
    </row>
    <row r="96" spans="1:10" ht="12" customHeight="1">
      <c r="A96" s="36" t="s">
        <v>34</v>
      </c>
      <c r="B96" s="37" t="s">
        <v>89</v>
      </c>
      <c r="C96" s="467">
        <v>20307</v>
      </c>
      <c r="D96" s="467"/>
      <c r="E96" s="467"/>
      <c r="F96" s="569"/>
      <c r="H96" s="35"/>
      <c r="I96" s="58"/>
      <c r="J96" s="35"/>
    </row>
    <row r="97" spans="1:10" ht="12" customHeight="1">
      <c r="A97" s="36" t="s">
        <v>37</v>
      </c>
      <c r="B97" s="37" t="s">
        <v>90</v>
      </c>
      <c r="C97" s="468">
        <f>C98+C101</f>
        <v>16015</v>
      </c>
      <c r="D97" s="468"/>
      <c r="E97" s="468"/>
      <c r="F97" s="569"/>
      <c r="H97" s="35"/>
      <c r="I97" s="58"/>
      <c r="J97" s="35"/>
    </row>
    <row r="98" spans="1:10" ht="12" customHeight="1">
      <c r="A98" s="44" t="s">
        <v>91</v>
      </c>
      <c r="B98" s="26" t="s">
        <v>92</v>
      </c>
      <c r="C98" s="464">
        <f>SUM(C99:C100)</f>
        <v>16015</v>
      </c>
      <c r="D98" s="464"/>
      <c r="E98" s="464"/>
      <c r="F98" s="569"/>
      <c r="H98" s="35"/>
      <c r="I98" s="58"/>
      <c r="J98" s="35"/>
    </row>
    <row r="99" spans="1:10" ht="12" customHeight="1">
      <c r="A99" s="19" t="s">
        <v>93</v>
      </c>
      <c r="B99" s="27" t="s">
        <v>94</v>
      </c>
      <c r="C99" s="461"/>
      <c r="D99" s="461"/>
      <c r="E99" s="461"/>
      <c r="F99" s="569"/>
      <c r="H99" s="35"/>
      <c r="I99" s="58"/>
      <c r="J99" s="35"/>
    </row>
    <row r="100" spans="1:9" ht="12" customHeight="1">
      <c r="A100" s="19" t="s">
        <v>95</v>
      </c>
      <c r="B100" s="27" t="s">
        <v>637</v>
      </c>
      <c r="C100" s="461">
        <v>16015</v>
      </c>
      <c r="D100" s="461"/>
      <c r="E100" s="461"/>
      <c r="F100" s="569"/>
      <c r="I100" s="58"/>
    </row>
    <row r="101" spans="1:6" ht="12" customHeight="1">
      <c r="A101" s="44" t="s">
        <v>97</v>
      </c>
      <c r="B101" s="26" t="s">
        <v>98</v>
      </c>
      <c r="C101" s="464">
        <f>SUM(C102:C103)</f>
        <v>0</v>
      </c>
      <c r="D101" s="464"/>
      <c r="E101" s="464"/>
      <c r="F101" s="569"/>
    </row>
    <row r="102" spans="1:6" ht="12" customHeight="1">
      <c r="A102" s="19" t="s">
        <v>99</v>
      </c>
      <c r="B102" s="27" t="s">
        <v>94</v>
      </c>
      <c r="C102" s="461"/>
      <c r="D102" s="461"/>
      <c r="E102" s="461"/>
      <c r="F102" s="569"/>
    </row>
    <row r="103" spans="1:6" ht="12" customHeight="1" thickBot="1">
      <c r="A103" s="25" t="s">
        <v>100</v>
      </c>
      <c r="B103" s="29" t="s">
        <v>96</v>
      </c>
      <c r="C103" s="462"/>
      <c r="D103" s="462"/>
      <c r="E103" s="462"/>
      <c r="F103" s="570"/>
    </row>
    <row r="104" spans="1:12" ht="15" customHeight="1" thickBot="1">
      <c r="A104" s="15" t="s">
        <v>38</v>
      </c>
      <c r="B104" s="59" t="s">
        <v>101</v>
      </c>
      <c r="C104" s="55">
        <f>C87+C88+C92</f>
        <v>1582636</v>
      </c>
      <c r="D104" s="55">
        <f>D87+D88+D92</f>
        <v>0</v>
      </c>
      <c r="E104" s="55">
        <f>E87+E88+E92</f>
        <v>0</v>
      </c>
      <c r="F104" s="507"/>
      <c r="I104" s="40"/>
      <c r="J104" s="40"/>
      <c r="K104" s="40"/>
      <c r="L104" s="40"/>
    </row>
    <row r="105" spans="1:31" s="14" customFormat="1" ht="12.75" customHeight="1">
      <c r="A105" s="720"/>
      <c r="B105" s="720"/>
      <c r="C105" s="720"/>
      <c r="D105" s="720"/>
      <c r="E105" s="720"/>
      <c r="F105" s="72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="4" customFormat="1" ht="11.25">
      <c r="A106" s="60"/>
    </row>
    <row r="107" spans="1:6" ht="15.75">
      <c r="A107" s="1313" t="s">
        <v>102</v>
      </c>
      <c r="B107" s="1313"/>
      <c r="C107" s="1313"/>
      <c r="D107" s="1313"/>
      <c r="E107" s="1313"/>
      <c r="F107" s="1313"/>
    </row>
    <row r="108" spans="1:2" ht="16.5" thickBot="1">
      <c r="A108" s="61" t="s">
        <v>103</v>
      </c>
      <c r="B108" s="7"/>
    </row>
    <row r="109" spans="1:7" ht="23.25" customHeight="1" thickBot="1">
      <c r="A109" s="15">
        <v>1</v>
      </c>
      <c r="B109" s="55" t="s">
        <v>544</v>
      </c>
      <c r="C109" s="17">
        <f>C54-C87</f>
        <v>36322</v>
      </c>
      <c r="D109" s="17"/>
      <c r="E109" s="17"/>
      <c r="F109" s="493"/>
      <c r="G109" s="62"/>
    </row>
    <row r="110" spans="1:6" ht="15.75">
      <c r="A110" s="60"/>
      <c r="B110" s="4"/>
      <c r="C110" s="4"/>
      <c r="D110" s="4"/>
      <c r="E110" s="4"/>
      <c r="F110" s="4"/>
    </row>
    <row r="111" spans="1:6" ht="15.75">
      <c r="A111" s="1313" t="s">
        <v>104</v>
      </c>
      <c r="B111" s="1313"/>
      <c r="C111" s="1313"/>
      <c r="D111" s="1313"/>
      <c r="E111" s="1313"/>
      <c r="F111" s="1313"/>
    </row>
    <row r="112" spans="1:2" ht="16.5" thickBot="1">
      <c r="A112" s="61" t="s">
        <v>105</v>
      </c>
      <c r="B112" s="7"/>
    </row>
    <row r="113" spans="1:6" ht="12" customHeight="1" thickBot="1">
      <c r="A113" s="15" t="s">
        <v>21</v>
      </c>
      <c r="B113" s="55" t="s">
        <v>334</v>
      </c>
      <c r="C113" s="460">
        <f>C114-C115</f>
        <v>-36322</v>
      </c>
      <c r="D113" s="460"/>
      <c r="E113" s="460"/>
      <c r="F113" s="18"/>
    </row>
    <row r="114" spans="1:6" ht="12.75" customHeight="1">
      <c r="A114" s="23" t="s">
        <v>48</v>
      </c>
      <c r="B114" s="24" t="s">
        <v>542</v>
      </c>
      <c r="C114" s="472">
        <f>C42</f>
        <v>0</v>
      </c>
      <c r="D114" s="472"/>
      <c r="E114" s="472"/>
      <c r="F114" s="63"/>
    </row>
    <row r="115" spans="1:6" ht="12.75" customHeight="1" thickBot="1">
      <c r="A115" s="53" t="s">
        <v>50</v>
      </c>
      <c r="B115" s="54" t="s">
        <v>543</v>
      </c>
      <c r="C115" s="473">
        <f>C92</f>
        <v>36322</v>
      </c>
      <c r="D115" s="473"/>
      <c r="E115" s="473"/>
      <c r="F115" s="64"/>
    </row>
    <row r="116" spans="1:6" ht="15.75">
      <c r="A116" s="60"/>
      <c r="B116" s="4"/>
      <c r="C116" s="4"/>
      <c r="D116" s="4"/>
      <c r="E116" s="4"/>
      <c r="F116" s="4"/>
    </row>
    <row r="117" spans="1:2" ht="16.5" thickBot="1">
      <c r="A117" s="61" t="s">
        <v>570</v>
      </c>
      <c r="B117" s="7"/>
    </row>
    <row r="118" spans="1:6" ht="12" customHeight="1" thickBot="1">
      <c r="A118" s="15"/>
      <c r="B118" s="55" t="s">
        <v>571</v>
      </c>
      <c r="C118" s="460">
        <f>C119-C120</f>
        <v>0</v>
      </c>
      <c r="D118" s="460"/>
      <c r="E118" s="460"/>
      <c r="F118" s="18"/>
    </row>
    <row r="119" spans="1:6" ht="15.75">
      <c r="A119" s="60"/>
      <c r="B119" s="4"/>
      <c r="C119" s="4"/>
      <c r="D119" s="4"/>
      <c r="E119" s="4"/>
      <c r="F119" s="4"/>
    </row>
    <row r="120" spans="1:6" ht="15.75">
      <c r="A120" s="60"/>
      <c r="B120" s="4"/>
      <c r="C120" s="4"/>
      <c r="D120" s="4"/>
      <c r="E120" s="4"/>
      <c r="F120" s="4"/>
    </row>
    <row r="121" spans="1:6" ht="15.75">
      <c r="A121" s="60"/>
      <c r="B121" s="4"/>
      <c r="C121" s="4"/>
      <c r="D121" s="4"/>
      <c r="E121" s="4"/>
      <c r="F121" s="4"/>
    </row>
    <row r="122" spans="1:6" ht="15.75">
      <c r="A122" s="60"/>
      <c r="B122" s="4"/>
      <c r="C122" s="4"/>
      <c r="D122" s="4"/>
      <c r="E122" s="4"/>
      <c r="F122" s="4"/>
    </row>
    <row r="123" spans="1:6" ht="15.75">
      <c r="A123" s="60"/>
      <c r="B123" s="4"/>
      <c r="C123" s="4"/>
      <c r="D123" s="4"/>
      <c r="E123" s="4"/>
      <c r="F123" s="4"/>
    </row>
    <row r="124" spans="1:6" ht="15.75">
      <c r="A124" s="60"/>
      <c r="B124" s="4"/>
      <c r="C124" s="4"/>
      <c r="D124" s="4"/>
      <c r="E124" s="4"/>
      <c r="F124" s="4"/>
    </row>
    <row r="125" spans="1:6" ht="15.75">
      <c r="A125" s="60"/>
      <c r="B125" s="4"/>
      <c r="C125" s="4"/>
      <c r="D125" s="4"/>
      <c r="E125" s="4"/>
      <c r="F125" s="4"/>
    </row>
    <row r="126" spans="1:6" ht="15.75">
      <c r="A126" s="60"/>
      <c r="B126" s="4"/>
      <c r="C126" s="4"/>
      <c r="D126" s="4"/>
      <c r="E126" s="4"/>
      <c r="F126" s="4"/>
    </row>
    <row r="127" spans="1:6" ht="15.75">
      <c r="A127" s="60"/>
      <c r="B127" s="4"/>
      <c r="C127" s="4"/>
      <c r="D127" s="4"/>
      <c r="E127" s="4"/>
      <c r="F127" s="4"/>
    </row>
    <row r="128" spans="1:6" ht="15.75">
      <c r="A128" s="60"/>
      <c r="B128" s="4"/>
      <c r="C128" s="4"/>
      <c r="D128" s="4"/>
      <c r="E128" s="4"/>
      <c r="F128" s="4"/>
    </row>
    <row r="129" spans="1:6" ht="15.75">
      <c r="A129" s="60"/>
      <c r="B129" s="4"/>
      <c r="C129" s="4"/>
      <c r="D129" s="4"/>
      <c r="E129" s="4"/>
      <c r="F129" s="4"/>
    </row>
    <row r="130" spans="1:6" ht="15.75">
      <c r="A130" s="60"/>
      <c r="B130" s="4"/>
      <c r="C130" s="4"/>
      <c r="D130" s="4"/>
      <c r="E130" s="4"/>
      <c r="F130" s="4"/>
    </row>
    <row r="131" spans="1:6" ht="15.75">
      <c r="A131" s="60"/>
      <c r="B131" s="4"/>
      <c r="C131" s="4"/>
      <c r="D131" s="4"/>
      <c r="E131" s="4"/>
      <c r="F131" s="4"/>
    </row>
    <row r="132" spans="1:6" ht="15.75">
      <c r="A132" s="60"/>
      <c r="B132" s="4"/>
      <c r="C132" s="4"/>
      <c r="D132" s="4"/>
      <c r="E132" s="4"/>
      <c r="F132" s="4"/>
    </row>
    <row r="133" spans="1:6" ht="15.75">
      <c r="A133" s="60"/>
      <c r="B133" s="4"/>
      <c r="C133" s="4"/>
      <c r="D133" s="4"/>
      <c r="E133" s="4"/>
      <c r="F133" s="4"/>
    </row>
    <row r="134" spans="1:6" ht="15.75">
      <c r="A134" s="60"/>
      <c r="B134" s="4"/>
      <c r="C134" s="4"/>
      <c r="D134" s="4"/>
      <c r="E134" s="4"/>
      <c r="F134" s="4"/>
    </row>
    <row r="135" spans="1:6" ht="15.75">
      <c r="A135" s="60"/>
      <c r="B135" s="4"/>
      <c r="C135" s="4"/>
      <c r="D135" s="4"/>
      <c r="E135" s="4"/>
      <c r="F135" s="4"/>
    </row>
    <row r="136" spans="1:6" ht="15.75">
      <c r="A136" s="60"/>
      <c r="B136" s="4"/>
      <c r="C136" s="4"/>
      <c r="D136" s="4"/>
      <c r="E136" s="4"/>
      <c r="F136" s="4"/>
    </row>
    <row r="137" spans="1:6" ht="15.75">
      <c r="A137" s="60"/>
      <c r="B137" s="4"/>
      <c r="C137" s="4"/>
      <c r="D137" s="4"/>
      <c r="E137" s="4"/>
      <c r="F137" s="4"/>
    </row>
    <row r="138" spans="1:6" ht="15.75">
      <c r="A138" s="60"/>
      <c r="B138" s="4"/>
      <c r="C138" s="4"/>
      <c r="D138" s="4"/>
      <c r="E138" s="4"/>
      <c r="F138" s="4"/>
    </row>
    <row r="139" spans="1:6" ht="15.75">
      <c r="A139" s="60"/>
      <c r="B139" s="4"/>
      <c r="C139" s="4"/>
      <c r="D139" s="4"/>
      <c r="E139" s="4"/>
      <c r="F139" s="4"/>
    </row>
    <row r="140" spans="1:6" ht="15.75">
      <c r="A140" s="60"/>
      <c r="B140" s="4"/>
      <c r="C140" s="4"/>
      <c r="D140" s="4"/>
      <c r="E140" s="4"/>
      <c r="F140" s="4"/>
    </row>
    <row r="141" spans="1:6" ht="15.75">
      <c r="A141" s="60"/>
      <c r="B141" s="4"/>
      <c r="C141" s="4"/>
      <c r="D141" s="4"/>
      <c r="E141" s="4"/>
      <c r="F141" s="4"/>
    </row>
    <row r="142" spans="1:6" ht="15.75">
      <c r="A142" s="60"/>
      <c r="B142" s="4"/>
      <c r="C142" s="4"/>
      <c r="D142" s="4"/>
      <c r="E142" s="4"/>
      <c r="F142" s="4"/>
    </row>
    <row r="143" spans="1:6" ht="15.75">
      <c r="A143" s="60"/>
      <c r="B143" s="4"/>
      <c r="C143" s="4"/>
      <c r="D143" s="4"/>
      <c r="E143" s="4"/>
      <c r="F143" s="4"/>
    </row>
    <row r="144" spans="1:6" ht="15.75">
      <c r="A144" s="60"/>
      <c r="B144" s="4"/>
      <c r="C144" s="4"/>
      <c r="D144" s="4"/>
      <c r="E144" s="4"/>
      <c r="F144" s="4"/>
    </row>
    <row r="145" spans="1:6" ht="15.75">
      <c r="A145" s="60"/>
      <c r="B145" s="4"/>
      <c r="C145" s="4"/>
      <c r="D145" s="4"/>
      <c r="E145" s="4"/>
      <c r="F145" s="4"/>
    </row>
    <row r="146" spans="1:6" ht="15.75">
      <c r="A146" s="60"/>
      <c r="B146" s="4"/>
      <c r="C146" s="4"/>
      <c r="D146" s="4"/>
      <c r="E146" s="4"/>
      <c r="F146" s="4"/>
    </row>
    <row r="147" spans="1:6" ht="15.75">
      <c r="A147" s="60"/>
      <c r="B147" s="4"/>
      <c r="C147" s="4"/>
      <c r="D147" s="4"/>
      <c r="E147" s="4"/>
      <c r="F147" s="4"/>
    </row>
    <row r="148" spans="1:6" ht="15.75">
      <c r="A148" s="60"/>
      <c r="B148" s="4"/>
      <c r="C148" s="4"/>
      <c r="D148" s="4"/>
      <c r="E148" s="4"/>
      <c r="F148" s="4"/>
    </row>
    <row r="149" spans="1:6" ht="15.75">
      <c r="A149" s="60"/>
      <c r="B149" s="4"/>
      <c r="C149" s="4"/>
      <c r="D149" s="4"/>
      <c r="E149" s="4"/>
      <c r="F149" s="4"/>
    </row>
    <row r="150" spans="1:6" ht="15.75">
      <c r="A150" s="60"/>
      <c r="B150" s="4"/>
      <c r="C150" s="4"/>
      <c r="D150" s="4"/>
      <c r="E150" s="4"/>
      <c r="F150" s="4"/>
    </row>
    <row r="151" spans="1:6" ht="15.75">
      <c r="A151" s="60"/>
      <c r="B151" s="4"/>
      <c r="C151" s="4"/>
      <c r="D151" s="4"/>
      <c r="E151" s="4"/>
      <c r="F151" s="4"/>
    </row>
    <row r="152" spans="1:6" ht="15.75">
      <c r="A152" s="60"/>
      <c r="B152" s="4"/>
      <c r="C152" s="4"/>
      <c r="D152" s="4"/>
      <c r="E152" s="4"/>
      <c r="F152" s="4"/>
    </row>
    <row r="153" spans="1:6" ht="15.75">
      <c r="A153" s="60"/>
      <c r="B153" s="4"/>
      <c r="C153" s="4"/>
      <c r="D153" s="4"/>
      <c r="E153" s="4"/>
      <c r="F153" s="4"/>
    </row>
    <row r="154" spans="1:6" ht="15.75">
      <c r="A154" s="60"/>
      <c r="B154" s="4"/>
      <c r="C154" s="4"/>
      <c r="D154" s="4"/>
      <c r="E154" s="4"/>
      <c r="F154" s="4"/>
    </row>
    <row r="155" spans="1:6" ht="15.75">
      <c r="A155" s="60"/>
      <c r="B155" s="4"/>
      <c r="C155" s="4"/>
      <c r="D155" s="4"/>
      <c r="E155" s="4"/>
      <c r="F155" s="4"/>
    </row>
    <row r="156" spans="1:6" ht="15.75">
      <c r="A156" s="60"/>
      <c r="B156" s="4"/>
      <c r="C156" s="4"/>
      <c r="D156" s="4"/>
      <c r="E156" s="4"/>
      <c r="F156" s="4"/>
    </row>
    <row r="157" spans="1:6" ht="15.75">
      <c r="A157" s="60"/>
      <c r="B157" s="4"/>
      <c r="C157" s="4"/>
      <c r="D157" s="4"/>
      <c r="E157" s="4"/>
      <c r="F157" s="4"/>
    </row>
    <row r="158" spans="1:6" ht="15.75">
      <c r="A158" s="60"/>
      <c r="B158" s="4"/>
      <c r="C158" s="4"/>
      <c r="D158" s="4"/>
      <c r="E158" s="4"/>
      <c r="F158" s="4"/>
    </row>
    <row r="159" spans="1:6" ht="15.75">
      <c r="A159" s="60"/>
      <c r="B159" s="4"/>
      <c r="C159" s="4"/>
      <c r="D159" s="4"/>
      <c r="E159" s="4"/>
      <c r="F159" s="4"/>
    </row>
    <row r="160" spans="1:6" ht="15.75">
      <c r="A160" s="60"/>
      <c r="B160" s="4"/>
      <c r="C160" s="4"/>
      <c r="D160" s="4"/>
      <c r="E160" s="4"/>
      <c r="F160" s="4"/>
    </row>
    <row r="161" spans="1:6" ht="15.75">
      <c r="A161" s="60"/>
      <c r="B161" s="4"/>
      <c r="C161" s="4"/>
      <c r="D161" s="4"/>
      <c r="E161" s="4"/>
      <c r="F161" s="4"/>
    </row>
    <row r="162" spans="1:6" ht="15.75">
      <c r="A162" s="60"/>
      <c r="B162" s="4"/>
      <c r="C162" s="4"/>
      <c r="D162" s="4"/>
      <c r="E162" s="4"/>
      <c r="F162" s="4"/>
    </row>
    <row r="163" spans="1:6" ht="15.75">
      <c r="A163" s="60"/>
      <c r="B163" s="4"/>
      <c r="C163" s="4"/>
      <c r="D163" s="4"/>
      <c r="E163" s="4"/>
      <c r="F163" s="4"/>
    </row>
    <row r="164" spans="1:6" ht="15.75">
      <c r="A164" s="60"/>
      <c r="B164" s="4"/>
      <c r="C164" s="4"/>
      <c r="D164" s="4"/>
      <c r="E164" s="4"/>
      <c r="F164" s="4"/>
    </row>
    <row r="165" spans="1:6" ht="15.75">
      <c r="A165" s="60"/>
      <c r="B165" s="4"/>
      <c r="C165" s="4"/>
      <c r="D165" s="4"/>
      <c r="E165" s="4"/>
      <c r="F165" s="4"/>
    </row>
    <row r="166" spans="1:6" ht="15.75">
      <c r="A166" s="60"/>
      <c r="B166" s="4"/>
      <c r="C166" s="4"/>
      <c r="D166" s="4"/>
      <c r="E166" s="4"/>
      <c r="F166" s="4"/>
    </row>
    <row r="167" spans="1:6" ht="15.75">
      <c r="A167" s="60"/>
      <c r="B167" s="4"/>
      <c r="C167" s="4"/>
      <c r="D167" s="4"/>
      <c r="E167" s="4"/>
      <c r="F167" s="4"/>
    </row>
    <row r="168" spans="1:6" ht="15.75">
      <c r="A168" s="60"/>
      <c r="B168" s="4"/>
      <c r="C168" s="4"/>
      <c r="D168" s="4"/>
      <c r="E168" s="4"/>
      <c r="F168" s="4"/>
    </row>
    <row r="169" spans="1:6" ht="15.75">
      <c r="A169" s="60"/>
      <c r="B169" s="4"/>
      <c r="C169" s="4"/>
      <c r="D169" s="4"/>
      <c r="E169" s="4"/>
      <c r="F169" s="4"/>
    </row>
    <row r="170" spans="1:6" ht="15.75">
      <c r="A170" s="60"/>
      <c r="B170" s="4"/>
      <c r="C170" s="4"/>
      <c r="D170" s="4"/>
      <c r="E170" s="4"/>
      <c r="F170" s="4"/>
    </row>
    <row r="171" spans="1:6" ht="15.75">
      <c r="A171" s="60"/>
      <c r="B171" s="4"/>
      <c r="C171" s="4"/>
      <c r="D171" s="4"/>
      <c r="E171" s="4"/>
      <c r="F171" s="4"/>
    </row>
    <row r="172" spans="1:6" ht="15.75">
      <c r="A172" s="60"/>
      <c r="B172" s="4"/>
      <c r="C172" s="4"/>
      <c r="D172" s="4"/>
      <c r="E172" s="4"/>
      <c r="F172" s="4"/>
    </row>
    <row r="173" spans="1:6" ht="15.75">
      <c r="A173" s="60"/>
      <c r="B173" s="4"/>
      <c r="C173" s="4"/>
      <c r="D173" s="4"/>
      <c r="E173" s="4"/>
      <c r="F173" s="4"/>
    </row>
    <row r="174" spans="1:6" ht="15.75">
      <c r="A174" s="60"/>
      <c r="B174" s="4"/>
      <c r="C174" s="4"/>
      <c r="D174" s="4"/>
      <c r="E174" s="4"/>
      <c r="F174" s="4"/>
    </row>
    <row r="175" spans="1:6" ht="15.75">
      <c r="A175" s="60"/>
      <c r="B175" s="4"/>
      <c r="C175" s="4"/>
      <c r="D175" s="4"/>
      <c r="E175" s="4"/>
      <c r="F175" s="4"/>
    </row>
    <row r="176" spans="1:6" ht="15.75">
      <c r="A176" s="60"/>
      <c r="B176" s="4"/>
      <c r="C176" s="4"/>
      <c r="D176" s="4"/>
      <c r="E176" s="4"/>
      <c r="F176" s="4"/>
    </row>
    <row r="177" s="4" customFormat="1" ht="11.25">
      <c r="A177" s="60"/>
    </row>
    <row r="178" s="4" customFormat="1" ht="11.25">
      <c r="A178" s="60"/>
    </row>
    <row r="179" s="4" customFormat="1" ht="11.25">
      <c r="A179" s="60"/>
    </row>
    <row r="180" s="4" customFormat="1" ht="11.25">
      <c r="A180" s="60"/>
    </row>
    <row r="181" s="4" customFormat="1" ht="11.25">
      <c r="A181" s="60"/>
    </row>
    <row r="182" s="4" customFormat="1" ht="11.25">
      <c r="A182" s="60"/>
    </row>
    <row r="183" s="4" customFormat="1" ht="11.25">
      <c r="A183" s="60"/>
    </row>
    <row r="184" s="4" customFormat="1" ht="11.25">
      <c r="A184" s="60"/>
    </row>
    <row r="185" s="4" customFormat="1" ht="11.25">
      <c r="A185" s="60"/>
    </row>
    <row r="186" s="4" customFormat="1" ht="11.25">
      <c r="A186" s="60"/>
    </row>
    <row r="187" s="4" customFormat="1" ht="11.25">
      <c r="A187" s="60"/>
    </row>
    <row r="188" s="4" customFormat="1" ht="11.25">
      <c r="A188" s="60"/>
    </row>
    <row r="189" s="4" customFormat="1" ht="11.25">
      <c r="A189" s="60"/>
    </row>
  </sheetData>
  <sheetProtection/>
  <mergeCells count="8">
    <mergeCell ref="A107:F107"/>
    <mergeCell ref="A111:F111"/>
    <mergeCell ref="A7:B7"/>
    <mergeCell ref="A60:B60"/>
    <mergeCell ref="A3:F3"/>
    <mergeCell ref="A4:F4"/>
    <mergeCell ref="C7:F7"/>
    <mergeCell ref="A59:F59"/>
  </mergeCells>
  <printOptions horizontalCentered="1"/>
  <pageMargins left="0.5511811023622047" right="0.5511811023622047" top="0.3937007874015748" bottom="0.5118110236220472" header="0.2362204724409449" footer="0.3937007874015748"/>
  <pageSetup fitToHeight="2" horizontalDpi="600" verticalDpi="600" orientation="portrait" paperSize="9" scale="92" r:id="rId1"/>
  <headerFooter alignWithMargins="0">
    <oddHeader>&amp;C&amp;"Times New Roman CE,Félkövér"&amp;12Martonvásár Város Képviselőtestület  ..../2013 (......) önkormányzati rendelete Martonvásár Város 2013. évi költségvetéséről&amp;R&amp;"Times New Roman CE,Félkövér"&amp;12
 1. melléklet</oddHeader>
  </headerFooter>
  <rowBreaks count="1" manualBreakCount="1">
    <brk id="5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8.625" style="261" customWidth="1"/>
    <col min="2" max="4" width="13.875" style="261" customWidth="1"/>
    <col min="5" max="5" width="15.50390625" style="261" customWidth="1"/>
    <col min="6" max="16384" width="9.375" style="261" customWidth="1"/>
  </cols>
  <sheetData>
    <row r="1" ht="14.25">
      <c r="E1" s="262" t="s">
        <v>191</v>
      </c>
    </row>
    <row r="2" ht="15.75">
      <c r="E2" s="263"/>
    </row>
    <row r="3" spans="1:5" ht="15.75">
      <c r="A3" s="1336" t="s">
        <v>192</v>
      </c>
      <c r="B3" s="1336"/>
      <c r="C3" s="1336"/>
      <c r="D3" s="1336"/>
      <c r="E3" s="1336"/>
    </row>
    <row r="4" spans="1:2" ht="12.75">
      <c r="A4" s="434" t="s">
        <v>345</v>
      </c>
      <c r="B4" s="434" t="s">
        <v>398</v>
      </c>
    </row>
    <row r="5" spans="1:5" ht="15.75">
      <c r="A5" s="264" t="s">
        <v>193</v>
      </c>
      <c r="B5" s="1353" t="s">
        <v>344</v>
      </c>
      <c r="C5" s="1353"/>
      <c r="D5" s="1353"/>
      <c r="E5" s="1353"/>
    </row>
    <row r="6" spans="4:5" ht="15" customHeight="1" thickBot="1">
      <c r="D6" s="1354" t="s">
        <v>194</v>
      </c>
      <c r="E6" s="1354"/>
    </row>
    <row r="7" spans="1:5" ht="26.25" customHeight="1" thickBot="1">
      <c r="A7" s="265" t="s">
        <v>195</v>
      </c>
      <c r="B7" s="266" t="s">
        <v>130</v>
      </c>
      <c r="C7" s="267" t="s">
        <v>168</v>
      </c>
      <c r="D7" s="267" t="s">
        <v>196</v>
      </c>
      <c r="E7" s="268" t="s">
        <v>167</v>
      </c>
    </row>
    <row r="8" spans="1:5" ht="12.75">
      <c r="A8" s="269" t="s">
        <v>197</v>
      </c>
      <c r="B8" s="270"/>
      <c r="C8" s="270"/>
      <c r="D8" s="270"/>
      <c r="E8" s="271"/>
    </row>
    <row r="9" spans="1:5" ht="12.75">
      <c r="A9" s="272" t="s">
        <v>198</v>
      </c>
      <c r="B9" s="273"/>
      <c r="C9" s="273"/>
      <c r="D9" s="273"/>
      <c r="E9" s="274"/>
    </row>
    <row r="10" spans="1:5" ht="12.75">
      <c r="A10" s="275" t="s">
        <v>199</v>
      </c>
      <c r="B10" s="276"/>
      <c r="C10" s="276"/>
      <c r="D10" s="276"/>
      <c r="E10" s="277"/>
    </row>
    <row r="11" spans="1:5" ht="12.75">
      <c r="A11" s="275" t="s">
        <v>200</v>
      </c>
      <c r="B11" s="276"/>
      <c r="C11" s="276"/>
      <c r="D11" s="276"/>
      <c r="E11" s="277"/>
    </row>
    <row r="12" spans="1:5" ht="12.75">
      <c r="A12" s="275" t="s">
        <v>201</v>
      </c>
      <c r="B12" s="276"/>
      <c r="C12" s="276"/>
      <c r="D12" s="276"/>
      <c r="E12" s="277"/>
    </row>
    <row r="13" spans="1:5" ht="12.75">
      <c r="A13" s="275" t="s">
        <v>202</v>
      </c>
      <c r="B13" s="276"/>
      <c r="C13" s="276"/>
      <c r="D13" s="276"/>
      <c r="E13" s="277"/>
    </row>
    <row r="14" spans="1:5" ht="13.5" thickBot="1">
      <c r="A14" s="278"/>
      <c r="B14" s="279"/>
      <c r="C14" s="279"/>
      <c r="D14" s="279"/>
      <c r="E14" s="277"/>
    </row>
    <row r="15" spans="1:5" ht="13.5" thickBot="1">
      <c r="A15" s="280" t="s">
        <v>203</v>
      </c>
      <c r="B15" s="281"/>
      <c r="C15" s="281"/>
      <c r="D15" s="281"/>
      <c r="E15" s="282"/>
    </row>
    <row r="16" spans="1:5" ht="15" customHeight="1" thickBot="1">
      <c r="A16" s="283"/>
      <c r="B16" s="283"/>
      <c r="C16" s="283"/>
      <c r="D16" s="283"/>
      <c r="E16" s="283"/>
    </row>
    <row r="17" spans="1:5" ht="25.5" customHeight="1" thickBot="1">
      <c r="A17" s="265" t="s">
        <v>204</v>
      </c>
      <c r="B17" s="266" t="s">
        <v>130</v>
      </c>
      <c r="C17" s="267" t="s">
        <v>168</v>
      </c>
      <c r="D17" s="267" t="s">
        <v>196</v>
      </c>
      <c r="E17" s="268" t="s">
        <v>167</v>
      </c>
    </row>
    <row r="18" spans="1:5" ht="12.75">
      <c r="A18" s="269" t="s">
        <v>205</v>
      </c>
      <c r="B18" s="270"/>
      <c r="C18" s="270"/>
      <c r="D18" s="270"/>
      <c r="E18" s="271"/>
    </row>
    <row r="19" spans="1:5" ht="12.75">
      <c r="A19" s="284" t="s">
        <v>206</v>
      </c>
      <c r="B19" s="276"/>
      <c r="C19" s="276"/>
      <c r="D19" s="276"/>
      <c r="E19" s="277"/>
    </row>
    <row r="20" spans="1:5" ht="12.75">
      <c r="A20" s="275" t="s">
        <v>207</v>
      </c>
      <c r="B20" s="285"/>
      <c r="C20" s="276"/>
      <c r="D20" s="276"/>
      <c r="E20" s="277"/>
    </row>
    <row r="21" spans="1:5" ht="12.75">
      <c r="A21" s="275" t="s">
        <v>208</v>
      </c>
      <c r="B21" s="276"/>
      <c r="C21" s="276"/>
      <c r="D21" s="276"/>
      <c r="E21" s="277"/>
    </row>
    <row r="22" spans="1:5" ht="12.75">
      <c r="A22" s="286"/>
      <c r="B22" s="276"/>
      <c r="C22" s="276"/>
      <c r="D22" s="276"/>
      <c r="E22" s="277"/>
    </row>
    <row r="23" spans="1:5" ht="12.75">
      <c r="A23" s="286"/>
      <c r="B23" s="276"/>
      <c r="C23" s="276"/>
      <c r="D23" s="276"/>
      <c r="E23" s="277"/>
    </row>
    <row r="24" spans="1:5" ht="13.5" thickBot="1">
      <c r="A24" s="278"/>
      <c r="B24" s="279"/>
      <c r="C24" s="279"/>
      <c r="D24" s="279"/>
      <c r="E24" s="277"/>
    </row>
    <row r="25" spans="1:5" ht="13.5" thickBot="1">
      <c r="A25" s="280" t="s">
        <v>190</v>
      </c>
      <c r="B25" s="281"/>
      <c r="C25" s="281"/>
      <c r="D25" s="281"/>
      <c r="E25" s="282"/>
    </row>
    <row r="29" spans="1:5" ht="19.5" customHeight="1">
      <c r="A29" s="1335" t="s">
        <v>209</v>
      </c>
      <c r="B29" s="1335"/>
      <c r="C29" s="1335"/>
      <c r="D29" s="1335"/>
      <c r="E29" s="1335"/>
    </row>
    <row r="30" ht="13.5" thickBot="1"/>
    <row r="31" spans="1:5" ht="13.5" thickBot="1">
      <c r="A31" s="1341" t="s">
        <v>210</v>
      </c>
      <c r="B31" s="1342"/>
      <c r="C31" s="1343"/>
      <c r="D31" s="1339" t="s">
        <v>211</v>
      </c>
      <c r="E31" s="1340"/>
    </row>
    <row r="32" spans="1:5" ht="12.75">
      <c r="A32" s="1344"/>
      <c r="B32" s="1345"/>
      <c r="C32" s="1346"/>
      <c r="D32" s="1355"/>
      <c r="E32" s="1356"/>
    </row>
    <row r="33" spans="1:5" ht="13.5" thickBot="1">
      <c r="A33" s="1347"/>
      <c r="B33" s="1348"/>
      <c r="C33" s="1349"/>
      <c r="D33" s="1333"/>
      <c r="E33" s="1334"/>
    </row>
    <row r="34" spans="1:5" ht="13.5" thickBot="1">
      <c r="A34" s="1350" t="s">
        <v>190</v>
      </c>
      <c r="B34" s="1351"/>
      <c r="C34" s="1352"/>
      <c r="D34" s="1337"/>
      <c r="E34" s="1338"/>
    </row>
  </sheetData>
  <sheetProtection/>
  <mergeCells count="12">
    <mergeCell ref="D6:E6"/>
    <mergeCell ref="D32:E32"/>
    <mergeCell ref="D33:E33"/>
    <mergeCell ref="A29:E29"/>
    <mergeCell ref="A3:E3"/>
    <mergeCell ref="D34:E34"/>
    <mergeCell ref="D31:E31"/>
    <mergeCell ref="A31:C31"/>
    <mergeCell ref="A32:C32"/>
    <mergeCell ref="A33:C33"/>
    <mergeCell ref="A34:C34"/>
    <mergeCell ref="B5:E5"/>
  </mergeCells>
  <printOptions horizontalCentered="1"/>
  <pageMargins left="0.7874015748031497" right="0.7874015748031497" top="0.5905511811023623" bottom="0.984251968503937" header="0.31496062992125984" footer="0.7874015748031497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1.125" style="799" customWidth="1"/>
    <col min="2" max="2" width="45.875" style="799" customWidth="1"/>
    <col min="3" max="5" width="14.125" style="799" customWidth="1"/>
    <col min="6" max="16384" width="9.375" style="799" customWidth="1"/>
  </cols>
  <sheetData>
    <row r="1" ht="14.25">
      <c r="C1" s="93"/>
    </row>
    <row r="2" spans="1:2" ht="12.75">
      <c r="A2" s="800"/>
      <c r="B2" s="801"/>
    </row>
    <row r="3" spans="1:5" ht="15.75">
      <c r="A3" s="1359" t="s">
        <v>619</v>
      </c>
      <c r="B3" s="1359"/>
      <c r="C3" s="1359"/>
      <c r="D3" s="1360"/>
      <c r="E3" s="1360"/>
    </row>
    <row r="4" spans="1:3" ht="13.5" thickBot="1">
      <c r="A4" s="800"/>
      <c r="C4" s="802"/>
    </row>
    <row r="5" spans="1:5" ht="12.75" customHeight="1">
      <c r="A5" s="1361" t="s">
        <v>401</v>
      </c>
      <c r="B5" s="1363" t="s">
        <v>109</v>
      </c>
      <c r="C5" s="1365" t="s">
        <v>620</v>
      </c>
      <c r="D5" s="1365" t="s">
        <v>621</v>
      </c>
      <c r="E5" s="1357" t="s">
        <v>622</v>
      </c>
    </row>
    <row r="6" spans="1:5" ht="12.75">
      <c r="A6" s="1362"/>
      <c r="B6" s="1364"/>
      <c r="C6" s="1366"/>
      <c r="D6" s="1366"/>
      <c r="E6" s="1358"/>
    </row>
    <row r="7" spans="1:5" ht="12.75">
      <c r="A7" s="1362"/>
      <c r="B7" s="1364"/>
      <c r="C7" s="1366"/>
      <c r="D7" s="1366"/>
      <c r="E7" s="1358"/>
    </row>
    <row r="8" spans="1:5" ht="12.75">
      <c r="A8" s="1362"/>
      <c r="B8" s="1364"/>
      <c r="C8" s="1366"/>
      <c r="D8" s="1366"/>
      <c r="E8" s="1358"/>
    </row>
    <row r="9" spans="1:5" ht="12.75">
      <c r="A9" s="803" t="s">
        <v>419</v>
      </c>
      <c r="B9" s="804" t="s">
        <v>425</v>
      </c>
      <c r="C9" s="805" t="s">
        <v>421</v>
      </c>
      <c r="D9" s="566" t="s">
        <v>422</v>
      </c>
      <c r="E9" s="806" t="s">
        <v>423</v>
      </c>
    </row>
    <row r="10" spans="1:5" ht="12.75">
      <c r="A10" s="807">
        <v>1</v>
      </c>
      <c r="B10" s="513" t="s">
        <v>346</v>
      </c>
      <c r="C10" s="808">
        <v>1</v>
      </c>
      <c r="D10" s="513">
        <v>1</v>
      </c>
      <c r="E10" s="809">
        <v>1</v>
      </c>
    </row>
    <row r="11" spans="1:5" ht="12.75">
      <c r="A11" s="807">
        <v>2</v>
      </c>
      <c r="B11" s="513" t="s">
        <v>400</v>
      </c>
      <c r="C11" s="810"/>
      <c r="D11" s="513"/>
      <c r="E11" s="809"/>
    </row>
    <row r="12" spans="1:5" ht="12.75">
      <c r="A12" s="807">
        <v>3</v>
      </c>
      <c r="B12" s="811" t="s">
        <v>347</v>
      </c>
      <c r="C12" s="810">
        <v>41.5</v>
      </c>
      <c r="D12" s="811">
        <v>41.5</v>
      </c>
      <c r="E12" s="812">
        <v>0</v>
      </c>
    </row>
    <row r="13" spans="1:6" ht="12.75">
      <c r="A13" s="807">
        <v>4</v>
      </c>
      <c r="B13" s="811" t="s">
        <v>348</v>
      </c>
      <c r="C13" s="810">
        <v>37.5</v>
      </c>
      <c r="D13" s="811">
        <v>37.5</v>
      </c>
      <c r="E13" s="812">
        <v>37.5</v>
      </c>
      <c r="F13" s="813"/>
    </row>
    <row r="14" spans="1:5" ht="12.75">
      <c r="A14" s="807">
        <v>5</v>
      </c>
      <c r="B14" s="811" t="s">
        <v>440</v>
      </c>
      <c r="C14" s="810">
        <v>16.8</v>
      </c>
      <c r="D14" s="811">
        <v>16.8</v>
      </c>
      <c r="E14" s="812">
        <v>0</v>
      </c>
    </row>
    <row r="15" spans="1:5" ht="12.75">
      <c r="A15" s="807">
        <v>8</v>
      </c>
      <c r="B15" s="811" t="s">
        <v>451</v>
      </c>
      <c r="C15" s="810">
        <v>6.1</v>
      </c>
      <c r="D15" s="811">
        <v>7.3</v>
      </c>
      <c r="E15" s="812">
        <v>7.3</v>
      </c>
    </row>
    <row r="16" spans="1:5" ht="12.75">
      <c r="A16" s="807">
        <v>9</v>
      </c>
      <c r="B16" s="513" t="s">
        <v>212</v>
      </c>
      <c r="C16" s="808">
        <f>SUM(C12:C15)</f>
        <v>101.89999999999999</v>
      </c>
      <c r="D16" s="716">
        <f>SUM(D12:D15)</f>
        <v>103.1</v>
      </c>
      <c r="E16" s="814">
        <f>SUM(E12:E15)</f>
        <v>44.8</v>
      </c>
    </row>
    <row r="17" spans="1:5" ht="12.75">
      <c r="A17" s="807">
        <v>10</v>
      </c>
      <c r="B17" s="513" t="s">
        <v>623</v>
      </c>
      <c r="C17" s="808">
        <v>29</v>
      </c>
      <c r="D17" s="513">
        <v>29</v>
      </c>
      <c r="E17" s="809">
        <v>26</v>
      </c>
    </row>
    <row r="18" spans="1:5" ht="12.75">
      <c r="A18" s="807">
        <v>11</v>
      </c>
      <c r="B18" s="513" t="s">
        <v>342</v>
      </c>
      <c r="C18" s="808">
        <v>3</v>
      </c>
      <c r="D18" s="513">
        <v>3</v>
      </c>
      <c r="E18" s="809">
        <v>3</v>
      </c>
    </row>
    <row r="19" spans="1:5" ht="12.75">
      <c r="A19" s="807">
        <v>12</v>
      </c>
      <c r="B19" s="513" t="s">
        <v>399</v>
      </c>
      <c r="C19" s="808">
        <v>1</v>
      </c>
      <c r="D19" s="513">
        <v>1</v>
      </c>
      <c r="E19" s="809">
        <v>1</v>
      </c>
    </row>
    <row r="20" spans="1:5" ht="12.75">
      <c r="A20" s="807">
        <v>15</v>
      </c>
      <c r="B20" s="715" t="s">
        <v>490</v>
      </c>
      <c r="C20" s="815">
        <v>5.7</v>
      </c>
      <c r="D20" s="513">
        <v>5.7</v>
      </c>
      <c r="E20" s="809">
        <v>7</v>
      </c>
    </row>
    <row r="21" spans="1:5" ht="13.5" thickBot="1">
      <c r="A21" s="816">
        <v>16</v>
      </c>
      <c r="B21" s="817" t="s">
        <v>624</v>
      </c>
      <c r="C21" s="818">
        <f>SUM(C16:C20)+C10</f>
        <v>141.59999999999997</v>
      </c>
      <c r="D21" s="818">
        <f>SUM(D16:D20)+D10</f>
        <v>142.79999999999998</v>
      </c>
      <c r="E21" s="818">
        <f>SUM(E16:E20)+E10</f>
        <v>82.8</v>
      </c>
    </row>
  </sheetData>
  <sheetProtection/>
  <mergeCells count="6">
    <mergeCell ref="E5:E8"/>
    <mergeCell ref="A3:E3"/>
    <mergeCell ref="A5:A8"/>
    <mergeCell ref="B5:B8"/>
    <mergeCell ref="C5:C8"/>
    <mergeCell ref="D5:D8"/>
  </mergeCells>
  <printOptions horizontalCentered="1"/>
  <pageMargins left="1.4566929133858268" right="0.7086614173228347" top="0.4724409448818898" bottom="0.7480314960629921" header="0.31496062992125984" footer="0.31496062992125984"/>
  <pageSetup fitToHeight="1" fitToWidth="1" horizontalDpi="600" verticalDpi="600" orientation="portrait" paperSize="9" scale="87" r:id="rId1"/>
  <headerFooter alignWithMargins="0">
    <oddHeader>&amp;C&amp;"Times New Roman CE,Félkövér"Martonvásár Város Képviselőtestület  ..../2013 (........) önkormányzati rendelete Martonvásár Város 2013. évi költségvetéséről&amp;R&amp;"Times New Roman CE,Félkövér"
7.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120" zoomScaleNormal="120" zoomScalePageLayoutView="0" workbookViewId="0" topLeftCell="C1">
      <selection activeCell="F31" sqref="F31:F33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481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369" t="s">
        <v>248</v>
      </c>
      <c r="D4" s="539"/>
      <c r="E4" s="539"/>
      <c r="F4" s="521"/>
      <c r="G4" s="575"/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SUM(D11:D15)</f>
        <v>514406</v>
      </c>
      <c r="E10" s="706">
        <f>SUM(E11:E15)</f>
        <v>514406</v>
      </c>
      <c r="F10" s="706">
        <f>SUM(F12:F15)</f>
        <v>0</v>
      </c>
      <c r="G10" s="142">
        <f>SUM(G12:G15)</f>
        <v>0</v>
      </c>
    </row>
    <row r="11" spans="1:7" s="339" customFormat="1" ht="13.5">
      <c r="A11" s="742"/>
      <c r="B11" s="743"/>
      <c r="C11" s="746" t="s">
        <v>547</v>
      </c>
      <c r="D11" s="745">
        <v>168578</v>
      </c>
      <c r="E11" s="745">
        <v>168578</v>
      </c>
      <c r="F11" s="744"/>
      <c r="G11" s="629"/>
    </row>
    <row r="12" spans="1:7" ht="12.75">
      <c r="A12" s="651"/>
      <c r="B12" s="298">
        <v>1</v>
      </c>
      <c r="C12" s="638" t="s">
        <v>243</v>
      </c>
      <c r="D12" s="654">
        <f>'8.1. a.sz. mell_Jogalkotás'!D11+'8.1.b. sz. mell_Szoc.ell.  '!D11+'8.1. c.sz. mell_Városüz '!D11+'8.1.f. sz. mell _Védőnő'!D11+'8.1.g. sz. mell_Egyéb eü. '!D11+'8.1.h. sz. mell _Egyéb tev. '!D11</f>
        <v>39478</v>
      </c>
      <c r="E12" s="654">
        <f>'8.1. a.sz. mell_Jogalkotás'!E11+'8.1.b. sz. mell_Szoc.ell.  '!E11+'8.1. c.sz. mell_Városüz '!E11+'8.1.f. sz. mell _Védőnő'!E11+'8.1.g. sz. mell_Egyéb eü. '!E11+'8.1.h. sz. mell _Egyéb tev. '!E11</f>
        <v>39478</v>
      </c>
      <c r="F12" s="658"/>
      <c r="G12" s="659">
        <v>0</v>
      </c>
    </row>
    <row r="13" spans="1:7" ht="12.75">
      <c r="A13" s="664"/>
      <c r="B13" s="298"/>
      <c r="C13" s="638" t="s">
        <v>636</v>
      </c>
      <c r="D13" s="663">
        <v>274987</v>
      </c>
      <c r="E13" s="663">
        <v>274987</v>
      </c>
      <c r="F13" s="658"/>
      <c r="G13" s="711"/>
    </row>
    <row r="14" spans="1:7" s="349" customFormat="1" ht="15">
      <c r="A14" s="664"/>
      <c r="B14" s="298">
        <v>2</v>
      </c>
      <c r="C14" s="639" t="s">
        <v>226</v>
      </c>
      <c r="D14" s="663">
        <v>31321</v>
      </c>
      <c r="E14" s="663">
        <v>31321</v>
      </c>
      <c r="F14" s="658"/>
      <c r="G14" s="711"/>
    </row>
    <row r="15" spans="1:7" s="349" customFormat="1" ht="15.75" thickBot="1">
      <c r="A15" s="651"/>
      <c r="B15" s="298">
        <v>3</v>
      </c>
      <c r="C15" s="640" t="s">
        <v>260</v>
      </c>
      <c r="D15" s="654">
        <v>42</v>
      </c>
      <c r="E15" s="654">
        <v>42</v>
      </c>
      <c r="F15" s="658"/>
      <c r="G15" s="659"/>
    </row>
    <row r="16" spans="1:7" s="339" customFormat="1" ht="14.25" thickBot="1">
      <c r="A16" s="673">
        <v>2</v>
      </c>
      <c r="B16" s="294"/>
      <c r="C16" s="637" t="s">
        <v>473</v>
      </c>
      <c r="D16" s="707">
        <f>SUM(D17:D18)</f>
        <v>231814</v>
      </c>
      <c r="E16" s="707">
        <f>SUM(E17:E18)</f>
        <v>231814</v>
      </c>
      <c r="F16" s="707">
        <f>SUM(F17:F19)</f>
        <v>0</v>
      </c>
      <c r="G16" s="713">
        <f>SUM(G17:G19)</f>
        <v>0</v>
      </c>
    </row>
    <row r="17" spans="1:7" ht="13.5">
      <c r="A17" s="688"/>
      <c r="B17" s="677">
        <v>1</v>
      </c>
      <c r="C17" s="641" t="s">
        <v>472</v>
      </c>
      <c r="D17" s="703"/>
      <c r="E17" s="703"/>
      <c r="F17" s="655"/>
      <c r="G17" s="656"/>
    </row>
    <row r="18" spans="1:7" s="349" customFormat="1" ht="15">
      <c r="A18" s="651"/>
      <c r="B18" s="652">
        <v>2</v>
      </c>
      <c r="C18" s="638" t="s">
        <v>227</v>
      </c>
      <c r="D18" s="654">
        <v>231814</v>
      </c>
      <c r="E18" s="654">
        <v>231814</v>
      </c>
      <c r="F18" s="658"/>
      <c r="G18" s="659"/>
    </row>
    <row r="19" spans="1:7" s="349" customFormat="1" ht="15.75" thickBot="1">
      <c r="A19" s="679"/>
      <c r="B19" s="680">
        <v>3</v>
      </c>
      <c r="C19" s="642" t="s">
        <v>464</v>
      </c>
      <c r="D19" s="682"/>
      <c r="E19" s="682"/>
      <c r="F19" s="683"/>
      <c r="G19" s="684"/>
    </row>
    <row r="20" spans="1:7" ht="13.5">
      <c r="A20" s="695">
        <v>3</v>
      </c>
      <c r="B20" s="630">
        <v>1</v>
      </c>
      <c r="C20" s="643" t="s">
        <v>465</v>
      </c>
      <c r="D20" s="631"/>
      <c r="E20" s="631"/>
      <c r="F20" s="631"/>
      <c r="G20" s="632"/>
    </row>
    <row r="21" spans="1:7" ht="12.75">
      <c r="A21" s="696"/>
      <c r="B21" s="633">
        <v>2</v>
      </c>
      <c r="C21" s="644" t="s">
        <v>466</v>
      </c>
      <c r="D21" s="517"/>
      <c r="E21" s="517"/>
      <c r="F21" s="517"/>
      <c r="G21" s="518"/>
    </row>
    <row r="22" spans="1:7" ht="13.5" thickBot="1">
      <c r="A22" s="697"/>
      <c r="B22" s="634">
        <v>3</v>
      </c>
      <c r="C22" s="645" t="s">
        <v>467</v>
      </c>
      <c r="D22" s="635"/>
      <c r="E22" s="635"/>
      <c r="F22" s="635"/>
      <c r="G22" s="636"/>
    </row>
    <row r="23" spans="1:7" ht="14.25" thickBot="1">
      <c r="A23" s="673">
        <v>7</v>
      </c>
      <c r="B23" s="241"/>
      <c r="C23" s="637" t="s">
        <v>249</v>
      </c>
      <c r="D23" s="706">
        <f>D10+D16</f>
        <v>746220</v>
      </c>
      <c r="E23" s="706">
        <f>E10+E16</f>
        <v>746220</v>
      </c>
      <c r="F23" s="706">
        <f>F10+F16</f>
        <v>0</v>
      </c>
      <c r="G23" s="706">
        <f>G10+G16</f>
        <v>0</v>
      </c>
    </row>
    <row r="24" spans="1:7" ht="14.25" thickBot="1">
      <c r="A24" s="673">
        <v>8</v>
      </c>
      <c r="B24" s="312"/>
      <c r="C24" s="702" t="s">
        <v>231</v>
      </c>
      <c r="D24" s="687">
        <f>SUM(D25:D26)</f>
        <v>774674</v>
      </c>
      <c r="E24" s="687">
        <f>SUM(E25:E26)</f>
        <v>774674</v>
      </c>
      <c r="F24" s="546"/>
      <c r="G24" s="547"/>
    </row>
    <row r="25" spans="1:7" ht="13.5">
      <c r="A25" s="688"/>
      <c r="B25" s="319">
        <v>1</v>
      </c>
      <c r="C25" s="646" t="s">
        <v>35</v>
      </c>
      <c r="D25" s="678">
        <v>60000</v>
      </c>
      <c r="E25" s="678">
        <v>60000</v>
      </c>
      <c r="F25" s="710"/>
      <c r="G25" s="711"/>
    </row>
    <row r="26" spans="1:7" ht="14.25" thickBot="1">
      <c r="A26" s="699"/>
      <c r="B26" s="298">
        <v>2</v>
      </c>
      <c r="C26" s="647" t="s">
        <v>36</v>
      </c>
      <c r="D26" s="654">
        <f>688164+26510</f>
        <v>714674</v>
      </c>
      <c r="E26" s="654">
        <f>688164+26510</f>
        <v>714674</v>
      </c>
      <c r="F26" s="669"/>
      <c r="G26" s="670"/>
    </row>
    <row r="27" spans="1:7" s="349" customFormat="1" ht="15.75" thickBot="1">
      <c r="A27" s="673">
        <v>9</v>
      </c>
      <c r="B27" s="312"/>
      <c r="C27" s="648" t="s">
        <v>232</v>
      </c>
      <c r="D27" s="704">
        <f>D23+D24</f>
        <v>1520894</v>
      </c>
      <c r="E27" s="704">
        <f>E23+E24</f>
        <v>1520894</v>
      </c>
      <c r="F27" s="704"/>
      <c r="G27" s="705"/>
    </row>
    <row r="28" spans="1:7" s="349" customFormat="1" ht="12.75" customHeight="1" thickBot="1">
      <c r="A28" s="700"/>
      <c r="B28" s="353"/>
      <c r="C28" s="354"/>
      <c r="D28" s="582"/>
      <c r="E28" s="582"/>
      <c r="F28" s="587"/>
      <c r="G28" s="588"/>
    </row>
    <row r="29" spans="1:7" s="338" customFormat="1" ht="15" customHeight="1" thickBot="1">
      <c r="A29" s="701"/>
      <c r="B29" s="336"/>
      <c r="C29" s="694" t="s">
        <v>108</v>
      </c>
      <c r="D29" s="583"/>
      <c r="E29" s="583"/>
      <c r="F29" s="546"/>
      <c r="G29" s="547"/>
    </row>
    <row r="30" spans="1:7" s="339" customFormat="1" ht="14.25" thickBot="1">
      <c r="A30" s="673">
        <v>10</v>
      </c>
      <c r="B30" s="649"/>
      <c r="C30" s="637" t="s">
        <v>233</v>
      </c>
      <c r="D30" s="707">
        <f>SUM(D31:D39)</f>
        <v>618604</v>
      </c>
      <c r="E30" s="707">
        <f>SUM(E31:E39)</f>
        <v>548879</v>
      </c>
      <c r="F30" s="707">
        <f>SUM(F31:F39)</f>
        <v>69725</v>
      </c>
      <c r="G30" s="713">
        <f>SUM(G31:G39)</f>
        <v>0</v>
      </c>
    </row>
    <row r="31" spans="1:7" ht="12.75">
      <c r="A31" s="651"/>
      <c r="B31" s="652">
        <v>1</v>
      </c>
      <c r="C31" s="653" t="s">
        <v>49</v>
      </c>
      <c r="D31" s="654">
        <f>SUM(E31:G31)</f>
        <v>29267</v>
      </c>
      <c r="E31" s="654">
        <f>'8.1. a.sz. mell_Jogalkotás'!E32+'8.1.b. sz. mell_Szoc.ell.  '!E32+'8.1. c.sz. mell_Városüz '!E32+'8.1.f. sz. mell _Védőnő'!E32+'8.1.g. sz. mell_Egyéb eü. '!E32+'8.1.h. sz. mell _Egyéb tev. '!E32</f>
        <v>26844</v>
      </c>
      <c r="F31" s="654">
        <f>'8.1. a.sz. mell_Jogalkotás'!F32+'8.1.b. sz. mell_Szoc.ell.  '!F32+'8.1. c.sz. mell_Városüz '!F32+'8.1.d.sz.mell. Vf.saját forrás'!F32+'8.1.e.sz.mell.Vf.EU-s forrás'!F32+'8.1.f. sz. mell _Védőnő'!F32+'8.1.g. sz. mell_Egyéb eü. '!F32+'8.1.h. sz. mell _Egyéb tev. '!F32</f>
        <v>2423</v>
      </c>
      <c r="G31" s="654">
        <f>'8.1. a.sz. mell_Jogalkotás'!G32+'8.1.b. sz. mell_Szoc.ell.  '!G32+'8.1. c.sz. mell_Városüz '!G32+'8.1.f. sz. mell _Védőnő'!G32+'8.1.g. sz. mell_Egyéb eü. '!G32+'8.1.h. sz. mell _Egyéb tev. '!G32</f>
        <v>0</v>
      </c>
    </row>
    <row r="32" spans="1:7" ht="12.75">
      <c r="A32" s="651"/>
      <c r="B32" s="652">
        <v>2</v>
      </c>
      <c r="C32" s="657" t="s">
        <v>51</v>
      </c>
      <c r="D32" s="654">
        <f aca="true" t="shared" si="0" ref="D32:D39">SUM(E32:G32)</f>
        <v>7840</v>
      </c>
      <c r="E32" s="654">
        <f>'8.1. a.sz. mell_Jogalkotás'!E33+'8.1.b. sz. mell_Szoc.ell.  '!E33+'8.1. c.sz. mell_Városüz '!E33+'8.1.f. sz. mell _Védőnő'!E33+'8.1.g. sz. mell_Egyéb eü. '!E33+'8.1.h. sz. mell _Egyéb tev. '!E33</f>
        <v>7208</v>
      </c>
      <c r="F32" s="654">
        <f>'8.1. a.sz. mell_Jogalkotás'!F33+'8.1.b. sz. mell_Szoc.ell.  '!F33+'8.1. c.sz. mell_Városüz '!F33+'8.1.d.sz.mell. Vf.saját forrás'!F33+'8.1.e.sz.mell.Vf.EU-s forrás'!F33+'8.1.f. sz. mell _Védőnő'!F33+'8.1.g. sz. mell_Egyéb eü. '!F33+'8.1.h. sz. mell _Egyéb tev. '!F33</f>
        <v>632</v>
      </c>
      <c r="G32" s="654">
        <f>'8.1. a.sz. mell_Jogalkotás'!G33+'8.1.b. sz. mell_Szoc.ell.  '!G33+'8.1. c.sz. mell_Városüz '!G33+'8.1.f. sz. mell _Védőnő'!G33+'8.1.g. sz. mell_Egyéb eü. '!G33+'8.1.h. sz. mell _Egyéb tev. '!G33</f>
        <v>0</v>
      </c>
    </row>
    <row r="33" spans="1:7" ht="12.75">
      <c r="A33" s="660"/>
      <c r="B33" s="661">
        <v>3</v>
      </c>
      <c r="C33" s="657" t="s">
        <v>452</v>
      </c>
      <c r="D33" s="654">
        <f t="shared" si="0"/>
        <v>130189</v>
      </c>
      <c r="E33" s="654">
        <f>'8.1. a.sz. mell_Jogalkotás'!E34+'8.1.b. sz. mell_Szoc.ell.  '!E34+'8.1. c.sz. mell_Városüz '!E34+'8.1.f. sz. mell _Védőnő'!E34+'8.1.g. sz. mell_Egyéb eü. '!E34+'8.1.h. sz. mell _Egyéb tev. '!E34</f>
        <v>66019</v>
      </c>
      <c r="F33" s="654">
        <f>'8.1. a.sz. mell_Jogalkotás'!F34+'8.1.b. sz. mell_Szoc.ell.  '!F34+'8.1. c.sz. mell_Városüz '!F34+'8.1.d.sz.mell. Vf.saját forrás'!F34+'8.1.e.sz.mell.Vf.EU-s forrás'!F34+'8.1.f. sz. mell _Védőnő'!F34+'8.1.g. sz. mell_Egyéb eü. '!F34+'8.1.h. sz. mell _Egyéb tev. '!F34</f>
        <v>64170</v>
      </c>
      <c r="G33" s="654">
        <f>'8.1. a.sz. mell_Jogalkotás'!G34+'8.1.b. sz. mell_Szoc.ell.  '!G34+'8.1. c.sz. mell_Városüz '!G34+'8.1.f. sz. mell _Védőnő'!G34+'8.1.g. sz. mell_Egyéb eü. '!G34+'8.1.h. sz. mell _Egyéb tev. '!G34</f>
        <v>0</v>
      </c>
    </row>
    <row r="34" spans="1:7" ht="12.75">
      <c r="A34" s="660"/>
      <c r="B34" s="661">
        <v>5</v>
      </c>
      <c r="C34" s="657" t="s">
        <v>453</v>
      </c>
      <c r="D34" s="654">
        <f t="shared" si="0"/>
        <v>311345</v>
      </c>
      <c r="E34" s="654">
        <f>'8.2. Polgármesteri Hivatal'!E23+'8.3. sz. mell_össz.'!E23-E43</f>
        <v>311345</v>
      </c>
      <c r="F34" s="654"/>
      <c r="G34" s="654"/>
    </row>
    <row r="35" spans="1:7" ht="12.75">
      <c r="A35" s="651"/>
      <c r="B35" s="652">
        <v>6</v>
      </c>
      <c r="C35" s="657" t="s">
        <v>61</v>
      </c>
      <c r="D35" s="654">
        <f t="shared" si="0"/>
        <v>8498</v>
      </c>
      <c r="E35" s="654">
        <f>'8.1. a.sz. mell_Jogalkotás'!E36+'8.1.b. sz. mell_Szoc.ell.  '!E36+'8.1. c.sz. mell_Városüz '!E36+'8.1.f. sz. mell _Védőnő'!E36+'8.1.g. sz. mell_Egyéb eü. '!E36+'8.1.h. sz. mell _Egyéb tev. '!E36</f>
        <v>8498</v>
      </c>
      <c r="F35" s="654">
        <f>'8.1. a.sz. mell_Jogalkotás'!F36+'8.1.b. sz. mell_Szoc.ell.  '!F36+'8.1. c.sz. mell_Városüz '!F36+'8.1.d.sz.mell. Vf.saját forrás'!F36+'8.1.e.sz.mell.Vf.EU-s forrás'!F36+'8.1.f. sz. mell _Védőnő'!F36+'8.1.g. sz. mell_Egyéb eü. '!F36+'8.1.h. sz. mell _Egyéb tev. '!F36</f>
        <v>0</v>
      </c>
      <c r="G35" s="654">
        <f>'8.1. a.sz. mell_Jogalkotás'!G36+'8.1.b. sz. mell_Szoc.ell.  '!G36+'8.1. c.sz. mell_Városüz '!G36+'8.1.f. sz. mell _Védőnő'!G36+'8.1.g. sz. mell_Egyéb eü. '!G36+'8.1.h. sz. mell _Egyéb tev. '!G36</f>
        <v>0</v>
      </c>
    </row>
    <row r="36" spans="1:7" s="339" customFormat="1" ht="12.75">
      <c r="A36" s="664"/>
      <c r="B36" s="652">
        <v>7</v>
      </c>
      <c r="C36" s="657" t="s">
        <v>454</v>
      </c>
      <c r="D36" s="654">
        <f t="shared" si="0"/>
        <v>0</v>
      </c>
      <c r="E36" s="654">
        <f>'8.1. a.sz. mell_Jogalkotás'!E37+'8.1.b. sz. mell_Szoc.ell.  '!E37+'8.1. c.sz. mell_Városüz '!E37+'8.1.f. sz. mell _Védőnő'!E37+'8.1.g. sz. mell_Egyéb eü. '!E37+'8.1.h. sz. mell _Egyéb tev. '!E37</f>
        <v>0</v>
      </c>
      <c r="F36" s="654">
        <f>'8.1. a.sz. mell_Jogalkotás'!F37+'8.1.b. sz. mell_Szoc.ell.  '!F37+'8.1. c.sz. mell_Városüz '!F37+'8.1.d.sz.mell. Vf.saját forrás'!F37+'8.1.e.sz.mell.Vf.EU-s forrás'!F37+'8.1.f. sz. mell _Védőnő'!F37+'8.1.g. sz. mell_Egyéb eü. '!F37+'8.1.h. sz. mell _Egyéb tev. '!F37</f>
        <v>0</v>
      </c>
      <c r="G36" s="654">
        <f>'8.1. a.sz. mell_Jogalkotás'!G37+'8.1.b. sz. mell_Szoc.ell.  '!G37+'8.1. c.sz. mell_Városüz '!G37+'8.1.f. sz. mell _Védőnő'!G37+'8.1.g. sz. mell_Egyéb eü. '!G37+'8.1.h. sz. mell _Egyéb tev. '!G37</f>
        <v>0</v>
      </c>
    </row>
    <row r="37" spans="1:7" s="339" customFormat="1" ht="12.75">
      <c r="A37" s="664"/>
      <c r="B37" s="665">
        <v>8</v>
      </c>
      <c r="C37" s="666" t="s">
        <v>455</v>
      </c>
      <c r="D37" s="654">
        <f t="shared" si="0"/>
        <v>116323</v>
      </c>
      <c r="E37" s="654">
        <f>'8.1. a.sz. mell_Jogalkotás'!E38+'8.1.b. sz. mell_Szoc.ell.  '!E38+'8.1. c.sz. mell_Városüz '!E38+'8.1.f. sz. mell _Védőnő'!E38+'8.1.g. sz. mell_Egyéb eü. '!E38+'8.1.h. sz. mell _Egyéb tev. '!E38</f>
        <v>113823</v>
      </c>
      <c r="F37" s="654">
        <f>'8.1. a.sz. mell_Jogalkotás'!F38+'8.1. c.sz. mell_Városüz '!F38+'8.1.d.sz.mell. Vf.saját forrás'!F38+'8.1.e.sz.mell.Vf.EU-s forrás'!F38+'8.1.h. sz. mell _Egyéb tev. '!F38</f>
        <v>2500</v>
      </c>
      <c r="G37" s="654">
        <f>'8.1. a.sz. mell_Jogalkotás'!G38+'8.1.b. sz. mell_Szoc.ell.  '!G38+'8.1. c.sz. mell_Városüz '!G38+'8.1.f. sz. mell _Védőnő'!G38+'8.1.g. sz. mell_Egyéb eü. '!G38+'8.1.h. sz. mell _Egyéb tev. '!G38</f>
        <v>0</v>
      </c>
    </row>
    <row r="38" spans="1:7" ht="12.75">
      <c r="A38" s="651"/>
      <c r="B38" s="652">
        <v>9</v>
      </c>
      <c r="C38" s="668" t="s">
        <v>456</v>
      </c>
      <c r="D38" s="654">
        <f t="shared" si="0"/>
        <v>15142</v>
      </c>
      <c r="E38" s="654">
        <f>'8.1. a.sz. mell_Jogalkotás'!E39+'8.1.b. sz. mell_Szoc.ell.  '!E39+'8.1. c.sz. mell_Városüz '!E39+'8.1.f. sz. mell _Védőnő'!E39+'8.1.g. sz. mell_Egyéb eü. '!E39+'8.1.h. sz. mell _Egyéb tev. '!E39</f>
        <v>15142</v>
      </c>
      <c r="F38" s="654">
        <f>'8.1. a.sz. mell_Jogalkotás'!F39+'8.1.b. sz. mell_Szoc.ell.  '!F39+'8.1. c.sz. mell_Városüz '!F39+'8.1.d.sz.mell. Vf.saját forrás'!F39+'8.1.e.sz.mell.Vf.EU-s forrás'!F39+'8.1.f. sz. mell _Védőnő'!F39+'8.1.g. sz. mell_Egyéb eü. '!F39+'8.1.h. sz. mell _Egyéb tev. '!F39</f>
        <v>0</v>
      </c>
      <c r="G38" s="654">
        <f>'8.1. a.sz. mell_Jogalkotás'!G39+'8.1.b. sz. mell_Szoc.ell.  '!G39+'8.1. c.sz. mell_Városüz '!G39+'8.1.f. sz. mell _Védőnő'!G39+'8.1.g. sz. mell_Egyéb eü. '!G39+'8.1.h. sz. mell _Egyéb tev. '!G39</f>
        <v>0</v>
      </c>
    </row>
    <row r="39" spans="1:7" ht="13.5" thickBot="1">
      <c r="A39" s="671"/>
      <c r="B39" s="672">
        <v>10</v>
      </c>
      <c r="C39" s="668" t="s">
        <v>408</v>
      </c>
      <c r="D39" s="654">
        <f t="shared" si="0"/>
        <v>0</v>
      </c>
      <c r="E39" s="654">
        <f>'8.1. a.sz. mell_Jogalkotás'!E40+'8.1.b. sz. mell_Szoc.ell.  '!E40+'8.1. c.sz. mell_Városüz '!E40+'8.1.f. sz. mell _Védőnő'!E40+'8.1.g. sz. mell_Egyéb eü. '!E40+'8.1.h. sz. mell _Egyéb tev. '!E40</f>
        <v>0</v>
      </c>
      <c r="F39" s="654">
        <f>'8.1. a.sz. mell_Jogalkotás'!F40+'8.1.b. sz. mell_Szoc.ell.  '!F40+'8.1. c.sz. mell_Városüz '!F40+'8.1.f. sz. mell _Védőnő'!F40+'8.1.g. sz. mell_Egyéb eü. '!F40+'8.1.h. sz. mell _Egyéb tev. '!F40</f>
        <v>0</v>
      </c>
      <c r="G39" s="654">
        <f>'8.1. a.sz. mell_Jogalkotás'!G40+'8.1.b. sz. mell_Szoc.ell.  '!G40+'8.1. c.sz. mell_Városüz '!G40+'8.1.f. sz. mell _Védőnő'!G40+'8.1.g. sz. mell_Egyéb eü. '!G40+'8.1.h. sz. mell _Egyéb tev. '!G40</f>
        <v>0</v>
      </c>
    </row>
    <row r="40" spans="1:7" s="339" customFormat="1" ht="14.25" thickBot="1">
      <c r="A40" s="673">
        <v>11</v>
      </c>
      <c r="B40" s="649"/>
      <c r="C40" s="637" t="s">
        <v>235</v>
      </c>
      <c r="D40" s="707">
        <f>SUM(D41:D47)</f>
        <v>633536</v>
      </c>
      <c r="E40" s="707">
        <f>SUM(E41:E47)</f>
        <v>190</v>
      </c>
      <c r="F40" s="707">
        <f>SUM(F41:F47)</f>
        <v>633346</v>
      </c>
      <c r="G40" s="713">
        <f>SUM(G41:G47)</f>
        <v>0</v>
      </c>
    </row>
    <row r="41" spans="1:7" ht="12.75">
      <c r="A41" s="651"/>
      <c r="B41" s="652">
        <v>1</v>
      </c>
      <c r="C41" s="675" t="s">
        <v>67</v>
      </c>
      <c r="D41" s="654">
        <f>SUM(E41:G41)</f>
        <v>84296</v>
      </c>
      <c r="E41" s="654">
        <f>'8.1. a.sz. mell_Jogalkotás'!E42+'8.1.b. sz. mell_Szoc.ell.  '!E42+'8.1. c.sz. mell_Városüz '!E42+'8.1.f. sz. mell _Védőnő'!E42+'8.1.g. sz. mell_Egyéb eü. '!E42+'8.1.h. sz. mell _Egyéb tev. '!E42</f>
        <v>0</v>
      </c>
      <c r="F41" s="654">
        <f>'8.1. a.sz. mell_Jogalkotás'!F42+'8.1.b. sz. mell_Szoc.ell.  '!F42+'8.1. c.sz. mell_Városüz '!F42+'8.1.d.sz.mell. Vf.saját forrás'!F42+'8.1.e.sz.mell.Vf.EU-s forrás'!F42</f>
        <v>84296</v>
      </c>
      <c r="G41" s="654">
        <f>'8.1. a.sz. mell_Jogalkotás'!G42+'8.1.b. sz. mell_Szoc.ell.  '!G42+'8.1. c.sz. mell_Városüz '!G42+'8.1.f. sz. mell _Védőnő'!G42+'8.1.g. sz. mell_Egyéb eü. '!G42+'8.1.h. sz. mell _Egyéb tev. '!G42</f>
        <v>0</v>
      </c>
    </row>
    <row r="42" spans="1:7" ht="12.75">
      <c r="A42" s="651"/>
      <c r="B42" s="652">
        <v>2</v>
      </c>
      <c r="C42" s="657" t="s">
        <v>69</v>
      </c>
      <c r="D42" s="654">
        <f aca="true" t="shared" si="1" ref="D42:D47">SUM(E42:G42)</f>
        <v>530676</v>
      </c>
      <c r="E42" s="654">
        <f>'8.1. a.sz. mell_Jogalkotás'!E43+'8.1. c.sz. mell_Városüz '!E43+'8.1.f. sz. mell _Védőnő'!E43+'8.1.g. sz. mell_Egyéb eü. '!E43</f>
        <v>190</v>
      </c>
      <c r="F42" s="654">
        <f>'8.1. a.sz. mell_Jogalkotás'!F43+'8.1.b. sz. mell_Szoc.ell.  '!F43+'8.1. c.sz. mell_Városüz '!F43+'8.1.d.sz.mell. Vf.saját forrás'!F43+'8.1.e.sz.mell.Vf.EU-s forrás'!F43</f>
        <v>530486</v>
      </c>
      <c r="G42" s="654">
        <f>'8.1. a.sz. mell_Jogalkotás'!G43+'8.1. c.sz. mell_Városüz '!G43+'8.1.f. sz. mell _Védőnő'!G43+'8.1.g. sz. mell_Egyéb eü. '!G43</f>
        <v>0</v>
      </c>
    </row>
    <row r="43" spans="1:7" ht="12.75">
      <c r="A43" s="651"/>
      <c r="B43" s="652">
        <v>3</v>
      </c>
      <c r="C43" s="657" t="s">
        <v>457</v>
      </c>
      <c r="D43" s="654">
        <f t="shared" si="1"/>
        <v>0</v>
      </c>
      <c r="E43" s="654"/>
      <c r="F43" s="654"/>
      <c r="G43" s="654"/>
    </row>
    <row r="44" spans="1:7" ht="12.75">
      <c r="A44" s="651"/>
      <c r="B44" s="652">
        <v>3</v>
      </c>
      <c r="C44" s="657" t="s">
        <v>458</v>
      </c>
      <c r="D44" s="654">
        <f t="shared" si="1"/>
        <v>0</v>
      </c>
      <c r="E44" s="654">
        <f>'8.1. a.sz. mell_Jogalkotás'!E45+'8.1.b. sz. mell_Szoc.ell.  '!E45+'8.1. c.sz. mell_Városüz '!E45+'8.1.f. sz. mell _Védőnő'!E45+'8.1.g. sz. mell_Egyéb eü. '!E45+'8.1.h. sz. mell _Egyéb tev. '!E45</f>
        <v>0</v>
      </c>
      <c r="F44" s="654">
        <f>'8.1. a.sz. mell_Jogalkotás'!F45+'8.1.b. sz. mell_Szoc.ell.  '!F45+'8.1. c.sz. mell_Városüz '!F45+'8.1.d.sz.mell. Vf.saját forrás'!F45+'8.1.e.sz.mell.Vf.EU-s forrás'!F45</f>
        <v>0</v>
      </c>
      <c r="G44" s="654">
        <f>'8.1. a.sz. mell_Jogalkotás'!G45+'8.1.b. sz. mell_Szoc.ell.  '!G45+'8.1. c.sz. mell_Városüz '!G45+'8.1.f. sz. mell _Védőnő'!G45+'8.1.g. sz. mell_Egyéb eü. '!G45+'8.1.h. sz. mell _Egyéb tev. '!G45</f>
        <v>0</v>
      </c>
    </row>
    <row r="45" spans="1:7" ht="12.75">
      <c r="A45" s="651"/>
      <c r="B45" s="652">
        <v>4</v>
      </c>
      <c r="C45" s="657" t="s">
        <v>73</v>
      </c>
      <c r="D45" s="654">
        <f t="shared" si="1"/>
        <v>0</v>
      </c>
      <c r="E45" s="654">
        <f>'8.1. a.sz. mell_Jogalkotás'!E46+'8.1.b. sz. mell_Szoc.ell.  '!E46+'8.1. c.sz. mell_Városüz '!E46+'8.1.f. sz. mell _Védőnő'!E46+'8.1.g. sz. mell_Egyéb eü. '!E46+'8.1.h. sz. mell _Egyéb tev. '!E46</f>
        <v>0</v>
      </c>
      <c r="F45" s="654">
        <f>'8.1. a.sz. mell_Jogalkotás'!F46+'8.1.b. sz. mell_Szoc.ell.  '!F46+'8.1. c.sz. mell_Városüz '!F46+'8.1.d.sz.mell. Vf.saját forrás'!F46+'8.1.e.sz.mell.Vf.EU-s forrás'!F46</f>
        <v>0</v>
      </c>
      <c r="G45" s="654">
        <f>'8.1. a.sz. mell_Jogalkotás'!G46+'8.1.b. sz. mell_Szoc.ell.  '!G46+'8.1. c.sz. mell_Városüz '!G46+'8.1.f. sz. mell _Védőnő'!G46+'8.1.g. sz. mell_Egyéb eü. '!G46+'8.1.h. sz. mell _Egyéb tev. '!G46</f>
        <v>0</v>
      </c>
    </row>
    <row r="46" spans="1:7" ht="12.75">
      <c r="A46" s="651"/>
      <c r="B46" s="652">
        <v>5</v>
      </c>
      <c r="C46" s="657" t="s">
        <v>459</v>
      </c>
      <c r="D46" s="654">
        <f t="shared" si="1"/>
        <v>0</v>
      </c>
      <c r="E46" s="654">
        <f>'8.1. a.sz. mell_Jogalkotás'!E47+'8.1.b. sz. mell_Szoc.ell.  '!E47+'8.1. c.sz. mell_Városüz '!E47+'8.1.f. sz. mell _Védőnő'!E47+'8.1.g. sz. mell_Egyéb eü. '!E47+'8.1.h. sz. mell _Egyéb tev. '!E47</f>
        <v>0</v>
      </c>
      <c r="F46" s="654">
        <f>'8.1. a.sz. mell_Jogalkotás'!F47+'8.1.b. sz. mell_Szoc.ell.  '!F47+'8.1. c.sz. mell_Városüz '!F47+'8.1.d.sz.mell. Vf.saját forrás'!F47+'8.1.e.sz.mell.Vf.EU-s forrás'!F47</f>
        <v>0</v>
      </c>
      <c r="G46" s="654">
        <f>'8.1. a.sz. mell_Jogalkotás'!G47+'8.1.b. sz. mell_Szoc.ell.  '!G47+'8.1. c.sz. mell_Városüz '!G47+'8.1.f. sz. mell _Védőnő'!G47+'8.1.g. sz. mell_Egyéb eü. '!G47+'8.1.h. sz. mell _Egyéb tev. '!G47</f>
        <v>0</v>
      </c>
    </row>
    <row r="47" spans="1:7" ht="13.5" thickBot="1">
      <c r="A47" s="660"/>
      <c r="B47" s="661">
        <v>6</v>
      </c>
      <c r="C47" s="668" t="s">
        <v>460</v>
      </c>
      <c r="D47" s="682">
        <f t="shared" si="1"/>
        <v>18564</v>
      </c>
      <c r="E47" s="682">
        <f>'8.1. a.sz. mell_Jogalkotás'!E48+'8.1.b. sz. mell_Szoc.ell.  '!E48+'8.1. c.sz. mell_Városüz '!E48+'8.1.f. sz. mell _Védőnő'!E48+'8.1.g. sz. mell_Egyéb eü. '!E48+'8.1.h. sz. mell _Egyéb tev. '!E48</f>
        <v>0</v>
      </c>
      <c r="F47" s="654">
        <f>'8.1. a.sz. mell_Jogalkotás'!F48+'8.1.b. sz. mell_Szoc.ell.  '!F48+'8.1. c.sz. mell_Városüz '!F48+'8.1.d.sz.mell. Vf.saját forrás'!F48+'8.1.e.sz.mell.Vf.EU-s forrás'!F48</f>
        <v>18564</v>
      </c>
      <c r="G47" s="682">
        <f>'8.1. a.sz. mell_Jogalkotás'!G48+'8.1.b. sz. mell_Szoc.ell.  '!G48+'8.1. c.sz. mell_Városüz '!G48+'8.1.f. sz. mell _Védőnő'!G48+'8.1.g. sz. mell_Egyéb eü. '!G48+'8.1.h. sz. mell _Egyéb tev. '!G48</f>
        <v>0</v>
      </c>
    </row>
    <row r="48" spans="1:7" ht="13.5">
      <c r="A48" s="676">
        <v>12</v>
      </c>
      <c r="B48" s="677">
        <v>1</v>
      </c>
      <c r="C48" s="653" t="s">
        <v>461</v>
      </c>
      <c r="D48" s="663">
        <f>'8.1. a.sz. mell_Jogalkotás'!D49+'8.1.b. sz. mell_Szoc.ell.  '!D49+'8.1. c.sz. mell_Városüz '!D49+'8.1.f. sz. mell _Védőnő'!D49+'8.1.g. sz. mell_Egyéb eü. '!D49+'8.1.h. sz. mell _Egyéb tev. '!D49</f>
        <v>0</v>
      </c>
      <c r="E48" s="663"/>
      <c r="F48" s="710"/>
      <c r="G48" s="656"/>
    </row>
    <row r="49" spans="1:7" ht="12.75">
      <c r="A49" s="651"/>
      <c r="B49" s="652">
        <v>2</v>
      </c>
      <c r="C49" s="657" t="s">
        <v>462</v>
      </c>
      <c r="D49" s="654">
        <f>'8.1. a.sz. mell_Jogalkotás'!D50+'8.1.b. sz. mell_Szoc.ell.  '!D50+'8.1. c.sz. mell_Városüz '!D50+'8.1.f. sz. mell _Védőnő'!D50+'8.1.g. sz. mell_Egyéb eü. '!D50+'8.1.h. sz. mell _Egyéb tev. '!D50</f>
        <v>0</v>
      </c>
      <c r="E49" s="654"/>
      <c r="F49" s="658"/>
      <c r="G49" s="659"/>
    </row>
    <row r="50" spans="1:7" ht="13.5" thickBot="1">
      <c r="A50" s="679"/>
      <c r="B50" s="680">
        <v>3</v>
      </c>
      <c r="C50" s="681" t="s">
        <v>463</v>
      </c>
      <c r="D50" s="654">
        <f>'8.1. a.sz. mell_Jogalkotás'!D51+'8.1.b. sz. mell_Szoc.ell.  '!D51+'8.1. c.sz. mell_Városüz '!D51+'8.1.f. sz. mell _Védőnő'!D51+'8.1.g. sz. mell_Egyéb eü. '!D51+'8.1.h. sz. mell _Egyéb tev. '!D51</f>
        <v>0</v>
      </c>
      <c r="E50" s="662"/>
      <c r="F50" s="683"/>
      <c r="G50" s="684"/>
    </row>
    <row r="51" spans="1:7" ht="14.25" thickBot="1">
      <c r="A51" s="673">
        <v>13</v>
      </c>
      <c r="B51" s="685"/>
      <c r="C51" s="637" t="s">
        <v>250</v>
      </c>
      <c r="D51" s="706">
        <f>D30+D40</f>
        <v>1252140</v>
      </c>
      <c r="E51" s="706">
        <f>E30+E40</f>
        <v>549069</v>
      </c>
      <c r="F51" s="706">
        <f>F30+F40</f>
        <v>703071</v>
      </c>
      <c r="G51" s="142">
        <f>G30+G40</f>
        <v>0</v>
      </c>
    </row>
    <row r="52" spans="1:7" ht="14.25" thickBot="1">
      <c r="A52" s="673">
        <v>14</v>
      </c>
      <c r="B52" s="686"/>
      <c r="C52" s="702" t="s">
        <v>237</v>
      </c>
      <c r="D52" s="708">
        <f>SUM(D53:D54)</f>
        <v>252739</v>
      </c>
      <c r="E52" s="708">
        <f>SUM(E53:E54)</f>
        <v>0</v>
      </c>
      <c r="F52" s="158">
        <f>SUM(F53:F54)</f>
        <v>0</v>
      </c>
      <c r="G52" s="709">
        <f>SUM(G53:G54)</f>
        <v>0</v>
      </c>
    </row>
    <row r="53" spans="1:7" ht="13.5">
      <c r="A53" s="688"/>
      <c r="B53" s="665">
        <v>1</v>
      </c>
      <c r="C53" s="689" t="s">
        <v>238</v>
      </c>
      <c r="D53" s="690">
        <v>4022</v>
      </c>
      <c r="E53" s="690"/>
      <c r="F53" s="655"/>
      <c r="G53" s="656"/>
    </row>
    <row r="54" spans="1:7" ht="14.25" thickBot="1">
      <c r="A54" s="742"/>
      <c r="B54" s="661">
        <v>2</v>
      </c>
      <c r="C54" s="692" t="s">
        <v>239</v>
      </c>
      <c r="D54" s="693">
        <v>248717</v>
      </c>
      <c r="E54" s="693"/>
      <c r="F54" s="669"/>
      <c r="G54" s="670"/>
    </row>
    <row r="55" spans="1:7" ht="14.25" thickBot="1">
      <c r="A55" s="673">
        <v>15</v>
      </c>
      <c r="B55" s="686"/>
      <c r="C55" s="751" t="s">
        <v>548</v>
      </c>
      <c r="D55" s="708">
        <f>SUM(D56)</f>
        <v>16015</v>
      </c>
      <c r="E55" s="708"/>
      <c r="F55" s="752"/>
      <c r="G55" s="753"/>
    </row>
    <row r="56" spans="1:7" ht="14.25" thickBot="1">
      <c r="A56" s="691"/>
      <c r="B56" s="672">
        <v>1</v>
      </c>
      <c r="C56" s="748" t="s">
        <v>96</v>
      </c>
      <c r="D56" s="749">
        <v>16015</v>
      </c>
      <c r="E56" s="749"/>
      <c r="F56" s="747"/>
      <c r="G56" s="750"/>
    </row>
    <row r="57" spans="1:7" ht="15" customHeight="1" thickBot="1">
      <c r="A57" s="325"/>
      <c r="B57" s="312"/>
      <c r="C57" s="326" t="s">
        <v>240</v>
      </c>
      <c r="D57" s="704">
        <f>D51+D52+D55</f>
        <v>1520894</v>
      </c>
      <c r="E57" s="704">
        <f>E51+E52+E55</f>
        <v>549069</v>
      </c>
      <c r="F57" s="704">
        <f>F51+F52</f>
        <v>703071</v>
      </c>
      <c r="G57" s="705">
        <f>G51+G52</f>
        <v>0</v>
      </c>
    </row>
    <row r="58" spans="4:7" ht="9.75" customHeight="1" thickBot="1">
      <c r="D58" s="584"/>
      <c r="E58" s="584"/>
      <c r="F58" s="519"/>
      <c r="G58" s="520"/>
    </row>
    <row r="59" spans="1:7" ht="15" customHeight="1" thickBot="1">
      <c r="A59" s="358" t="s">
        <v>241</v>
      </c>
      <c r="B59" s="359"/>
      <c r="C59" s="360"/>
      <c r="D59" s="529">
        <f>'8.1. a.sz. mell_Jogalkotás'!D58+'8.1. c.sz. mell_Városüz '!D58+'8.1.f. sz. mell _Védőnő'!D58</f>
        <v>11</v>
      </c>
      <c r="E59" s="529"/>
      <c r="F59" s="577"/>
      <c r="G59" s="578"/>
    </row>
    <row r="60" spans="1:7" ht="14.25" customHeight="1">
      <c r="A60" s="1367"/>
      <c r="B60" s="1367"/>
      <c r="C60" s="1367"/>
      <c r="D60" s="1367"/>
      <c r="E60" s="782"/>
      <c r="F60" s="532"/>
      <c r="G60" s="532"/>
    </row>
  </sheetData>
  <sheetProtection formatCells="0"/>
  <mergeCells count="7">
    <mergeCell ref="A60:D60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 melléklet</oddHeader>
  </headerFooter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0" zoomScaleNormal="120" zoomScalePageLayoutView="0" workbookViewId="0" topLeftCell="B1">
      <selection activeCell="F33" sqref="F33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346</v>
      </c>
      <c r="D4" s="539"/>
      <c r="E4" s="539"/>
      <c r="F4" s="521"/>
      <c r="G4" s="575" t="s">
        <v>214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0</v>
      </c>
      <c r="E10" s="706"/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0</v>
      </c>
      <c r="E11" s="654"/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/>
      <c r="E15" s="172"/>
      <c r="F15" s="631"/>
      <c r="G15" s="632"/>
    </row>
    <row r="16" spans="1:7" s="349" customFormat="1" ht="15">
      <c r="A16" s="651"/>
      <c r="B16" s="652">
        <v>2</v>
      </c>
      <c r="C16" s="638" t="s">
        <v>227</v>
      </c>
      <c r="D16" s="122"/>
      <c r="E16" s="122"/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209"/>
      <c r="E17" s="209"/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0</v>
      </c>
      <c r="E21" s="519"/>
      <c r="F21" s="519">
        <f>F10+F14+F18+F19+F20</f>
        <v>0</v>
      </c>
      <c r="G21" s="520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0</v>
      </c>
      <c r="E24" s="706"/>
      <c r="F24" s="706">
        <f>F21+F22+F23</f>
        <v>0</v>
      </c>
      <c r="G24" s="142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0</v>
      </c>
      <c r="E28" s="704"/>
      <c r="F28" s="704">
        <f>F24+F25</f>
        <v>0</v>
      </c>
      <c r="G28" s="705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31241</v>
      </c>
      <c r="E31" s="707">
        <f>SUM(E32:E40)</f>
        <v>31241</v>
      </c>
      <c r="F31" s="707">
        <f>SUM(F32:F40)</f>
        <v>0</v>
      </c>
      <c r="G31" s="713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v>13512</v>
      </c>
      <c r="E32" s="654">
        <v>13512</v>
      </c>
      <c r="F32" s="655"/>
      <c r="G32" s="656"/>
    </row>
    <row r="33" spans="1:7" ht="12.75">
      <c r="A33" s="651"/>
      <c r="B33" s="652">
        <v>2</v>
      </c>
      <c r="C33" s="657" t="s">
        <v>51</v>
      </c>
      <c r="D33" s="654">
        <v>3633</v>
      </c>
      <c r="E33" s="654">
        <v>3633</v>
      </c>
      <c r="F33" s="658"/>
      <c r="G33" s="659"/>
    </row>
    <row r="34" spans="1:7" ht="12.75">
      <c r="A34" s="660"/>
      <c r="B34" s="661">
        <v>3</v>
      </c>
      <c r="C34" s="657" t="s">
        <v>452</v>
      </c>
      <c r="D34" s="662">
        <v>5598</v>
      </c>
      <c r="E34" s="662">
        <v>5598</v>
      </c>
      <c r="F34" s="658"/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>
        <v>8498</v>
      </c>
      <c r="E36" s="663">
        <v>8498</v>
      </c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67"/>
      <c r="E38" s="667"/>
      <c r="F38" s="658"/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70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0</v>
      </c>
      <c r="E41" s="650"/>
      <c r="F41" s="650">
        <f>SUM(F42:F48)</f>
        <v>0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/>
      <c r="E43" s="654"/>
      <c r="F43" s="658"/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31241</v>
      </c>
      <c r="E52" s="706"/>
      <c r="F52" s="706">
        <f>F31+F41</f>
        <v>0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31241</v>
      </c>
      <c r="E56" s="704"/>
      <c r="F56" s="704">
        <f>F52+F53</f>
        <v>0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v>1</v>
      </c>
      <c r="E58" s="529"/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8.1.a melléklet</oddHeader>
  </headerFooter>
  <rowBreaks count="1" manualBreakCount="1">
    <brk id="202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0" zoomScaleNormal="120" zoomScalePageLayoutView="0" workbookViewId="0" topLeftCell="B40">
      <selection activeCell="C17" sqref="C17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349</v>
      </c>
      <c r="D4" s="539"/>
      <c r="E4" s="539"/>
      <c r="F4" s="521"/>
      <c r="G4" s="575" t="s">
        <v>244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0</v>
      </c>
      <c r="E10" s="706"/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0</v>
      </c>
      <c r="E11" s="654"/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/>
      <c r="E15" s="172"/>
      <c r="F15" s="631"/>
      <c r="G15" s="632"/>
    </row>
    <row r="16" spans="1:7" s="349" customFormat="1" ht="15">
      <c r="A16" s="651"/>
      <c r="B16" s="652">
        <v>2</v>
      </c>
      <c r="C16" s="638" t="s">
        <v>227</v>
      </c>
      <c r="D16" s="122"/>
      <c r="E16" s="122"/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209"/>
      <c r="E17" s="209"/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0</v>
      </c>
      <c r="E21" s="519"/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0</v>
      </c>
      <c r="E24" s="706"/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0</v>
      </c>
      <c r="E28" s="704"/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16142</v>
      </c>
      <c r="E31" s="707">
        <f>SUM(E32:E40)</f>
        <v>16142</v>
      </c>
      <c r="F31" s="707">
        <f>SUM(F32:F40)</f>
        <v>0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/>
      <c r="E32" s="663"/>
      <c r="F32" s="655"/>
      <c r="G32" s="656"/>
    </row>
    <row r="33" spans="1:7" ht="12.75">
      <c r="A33" s="651"/>
      <c r="B33" s="652">
        <v>2</v>
      </c>
      <c r="C33" s="657" t="s">
        <v>51</v>
      </c>
      <c r="D33" s="654"/>
      <c r="E33" s="654"/>
      <c r="F33" s="658"/>
      <c r="G33" s="659"/>
    </row>
    <row r="34" spans="1:7" ht="12.75">
      <c r="A34" s="660"/>
      <c r="B34" s="661">
        <v>3</v>
      </c>
      <c r="C34" s="657" t="s">
        <v>452</v>
      </c>
      <c r="D34" s="662">
        <v>1000</v>
      </c>
      <c r="E34" s="662">
        <v>1000</v>
      </c>
      <c r="F34" s="658"/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67"/>
      <c r="E38" s="667"/>
      <c r="F38" s="658"/>
      <c r="G38" s="659"/>
    </row>
    <row r="39" spans="1:7" ht="12.75">
      <c r="A39" s="651"/>
      <c r="B39" s="652">
        <v>9</v>
      </c>
      <c r="C39" s="668" t="s">
        <v>456</v>
      </c>
      <c r="D39" s="662">
        <v>15142</v>
      </c>
      <c r="E39" s="662">
        <v>15142</v>
      </c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0</v>
      </c>
      <c r="E41" s="650">
        <f>SUM(E42:E48)</f>
        <v>0</v>
      </c>
      <c r="F41" s="650">
        <f>SUM(F42:F48)</f>
        <v>0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/>
      <c r="E43" s="654"/>
      <c r="F43" s="658"/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16142</v>
      </c>
      <c r="E52" s="706">
        <f>E31+E41</f>
        <v>16142</v>
      </c>
      <c r="F52" s="706">
        <f>F31+F41</f>
        <v>0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16142</v>
      </c>
      <c r="E56" s="704">
        <f>E52+E53</f>
        <v>16142</v>
      </c>
      <c r="F56" s="704">
        <f>F52+F53</f>
        <v>0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/>
      <c r="E58" s="529"/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8.1.b  melléklet</oddHeader>
  </headerFooter>
  <rowBreaks count="1" manualBreakCount="1">
    <brk id="20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5" zoomScaleNormal="125" zoomScalePageLayoutView="0" workbookViewId="0" topLeftCell="B1">
      <selection activeCell="E29" sqref="E29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393</v>
      </c>
      <c r="D4" s="539"/>
      <c r="E4" s="539"/>
      <c r="F4" s="521"/>
      <c r="G4" s="575" t="s">
        <v>431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23139</v>
      </c>
      <c r="E10" s="706">
        <f>SUM(E11:E13)</f>
        <v>23139</v>
      </c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23139</v>
      </c>
      <c r="E11" s="654">
        <v>23139</v>
      </c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/>
      <c r="E15" s="172"/>
      <c r="F15" s="631"/>
      <c r="G15" s="632"/>
    </row>
    <row r="16" spans="1:7" s="349" customFormat="1" ht="15">
      <c r="A16" s="651"/>
      <c r="B16" s="652">
        <v>2</v>
      </c>
      <c r="C16" s="638" t="s">
        <v>227</v>
      </c>
      <c r="D16" s="122"/>
      <c r="E16" s="122"/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209"/>
      <c r="E17" s="209"/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23139</v>
      </c>
      <c r="E21" s="519">
        <f>E10+E14+E18+E19+E20</f>
        <v>23139</v>
      </c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23139</v>
      </c>
      <c r="E24" s="706">
        <f>E21+E22+E23</f>
        <v>23139</v>
      </c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23139</v>
      </c>
      <c r="E28" s="704">
        <f>E24+E25</f>
        <v>23139</v>
      </c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57786</v>
      </c>
      <c r="E31" s="707">
        <f>SUM(E32:E40)</f>
        <v>57786</v>
      </c>
      <c r="F31" s="707">
        <f>SUM(F32:F40)</f>
        <v>0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v>6795</v>
      </c>
      <c r="E32" s="654">
        <v>6795</v>
      </c>
      <c r="F32" s="655"/>
      <c r="G32" s="656"/>
    </row>
    <row r="33" spans="1:7" ht="12.75">
      <c r="A33" s="651"/>
      <c r="B33" s="652">
        <v>2</v>
      </c>
      <c r="C33" s="657" t="s">
        <v>51</v>
      </c>
      <c r="D33" s="654">
        <v>1835</v>
      </c>
      <c r="E33" s="654">
        <v>1835</v>
      </c>
      <c r="F33" s="658"/>
      <c r="G33" s="659"/>
    </row>
    <row r="34" spans="1:7" ht="12.75">
      <c r="A34" s="660"/>
      <c r="B34" s="661">
        <v>3</v>
      </c>
      <c r="C34" s="657" t="s">
        <v>452</v>
      </c>
      <c r="D34" s="662">
        <v>500</v>
      </c>
      <c r="E34" s="662">
        <v>500</v>
      </c>
      <c r="F34" s="658"/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590">
        <v>48656</v>
      </c>
      <c r="E38" s="590">
        <v>48656</v>
      </c>
      <c r="F38" s="658"/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0</v>
      </c>
      <c r="E41" s="650"/>
      <c r="F41" s="650">
        <f>SUM(F42:F48)</f>
        <v>0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/>
      <c r="E43" s="654"/>
      <c r="F43" s="658"/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57786</v>
      </c>
      <c r="E52" s="706">
        <f>E31+E41</f>
        <v>57786</v>
      </c>
      <c r="F52" s="706">
        <f>F31+F41</f>
        <v>0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57786</v>
      </c>
      <c r="E56" s="704">
        <f>E52+E53</f>
        <v>57786</v>
      </c>
      <c r="F56" s="704">
        <f>F52+F53</f>
        <v>0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v>7</v>
      </c>
      <c r="E58" s="529">
        <v>7</v>
      </c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8.1.c  melléklet</oddHeader>
  </headerFooter>
  <rowBreaks count="1" manualBreakCount="1">
    <brk id="202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707</v>
      </c>
      <c r="D4" s="539"/>
      <c r="E4" s="539"/>
      <c r="F4" s="521"/>
      <c r="G4" s="575" t="s">
        <v>245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0</v>
      </c>
      <c r="E10" s="706"/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0</v>
      </c>
      <c r="E11" s="654"/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/>
      <c r="E15" s="172"/>
      <c r="F15" s="631"/>
      <c r="G15" s="632"/>
    </row>
    <row r="16" spans="1:7" s="349" customFormat="1" ht="15">
      <c r="A16" s="651"/>
      <c r="B16" s="652">
        <v>2</v>
      </c>
      <c r="C16" s="638" t="s">
        <v>227</v>
      </c>
      <c r="D16" s="122"/>
      <c r="E16" s="122"/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209"/>
      <c r="E17" s="209"/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0</v>
      </c>
      <c r="E21" s="519"/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0</v>
      </c>
      <c r="E24" s="706"/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0</v>
      </c>
      <c r="E28" s="704"/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14762</v>
      </c>
      <c r="E31" s="707">
        <f>SUM(E32:E40)</f>
        <v>0</v>
      </c>
      <c r="F31" s="707">
        <f>SUM(F32:F40)</f>
        <v>14762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f>SUM(E32:F32)</f>
        <v>992</v>
      </c>
      <c r="E32" s="663"/>
      <c r="F32" s="655">
        <v>992</v>
      </c>
      <c r="G32" s="656"/>
    </row>
    <row r="33" spans="1:7" ht="12.75">
      <c r="A33" s="651"/>
      <c r="B33" s="652">
        <v>2</v>
      </c>
      <c r="C33" s="657" t="s">
        <v>51</v>
      </c>
      <c r="D33" s="654">
        <f aca="true" t="shared" si="0" ref="D33:D40">SUM(E33:F33)</f>
        <v>267</v>
      </c>
      <c r="E33" s="654"/>
      <c r="F33" s="658">
        <v>267</v>
      </c>
      <c r="G33" s="659"/>
    </row>
    <row r="34" spans="1:7" ht="12.75">
      <c r="A34" s="660"/>
      <c r="B34" s="661">
        <v>3</v>
      </c>
      <c r="C34" s="657" t="s">
        <v>452</v>
      </c>
      <c r="D34" s="654">
        <f t="shared" si="0"/>
        <v>13503</v>
      </c>
      <c r="E34" s="662"/>
      <c r="F34" s="658">
        <v>13503</v>
      </c>
      <c r="G34" s="659"/>
    </row>
    <row r="35" spans="1:7" ht="12.75">
      <c r="A35" s="660"/>
      <c r="B35" s="661">
        <v>5</v>
      </c>
      <c r="C35" s="657" t="s">
        <v>453</v>
      </c>
      <c r="D35" s="654">
        <f t="shared" si="0"/>
        <v>0</v>
      </c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54">
        <f t="shared" si="0"/>
        <v>0</v>
      </c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654">
        <f t="shared" si="0"/>
        <v>0</v>
      </c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54">
        <f t="shared" si="0"/>
        <v>0</v>
      </c>
      <c r="E38" s="667"/>
      <c r="F38" s="658"/>
      <c r="G38" s="659"/>
    </row>
    <row r="39" spans="1:7" ht="12.75">
      <c r="A39" s="651"/>
      <c r="B39" s="652">
        <v>9</v>
      </c>
      <c r="C39" s="668" t="s">
        <v>456</v>
      </c>
      <c r="D39" s="654">
        <f t="shared" si="0"/>
        <v>0</v>
      </c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54">
        <f t="shared" si="0"/>
        <v>0</v>
      </c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451195</v>
      </c>
      <c r="E41" s="650">
        <f>SUM(E42:E48)</f>
        <v>0</v>
      </c>
      <c r="F41" s="650">
        <f>SUM(F42:F48)</f>
        <v>451195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>
        <f>SUM(E42:F42)</f>
        <v>84296</v>
      </c>
      <c r="E42" s="663"/>
      <c r="F42" s="655">
        <v>84296</v>
      </c>
      <c r="G42" s="656"/>
    </row>
    <row r="43" spans="1:7" ht="12.75">
      <c r="A43" s="651"/>
      <c r="B43" s="652">
        <v>2</v>
      </c>
      <c r="C43" s="657" t="s">
        <v>69</v>
      </c>
      <c r="D43" s="654">
        <f aca="true" t="shared" si="1" ref="D43:D48">SUM(E43:F43)</f>
        <v>348335</v>
      </c>
      <c r="E43" s="654"/>
      <c r="F43" s="658">
        <v>348335</v>
      </c>
      <c r="G43" s="659"/>
    </row>
    <row r="44" spans="1:7" ht="12.75">
      <c r="A44" s="651"/>
      <c r="B44" s="652">
        <v>3</v>
      </c>
      <c r="C44" s="657" t="s">
        <v>457</v>
      </c>
      <c r="D44" s="654">
        <f t="shared" si="1"/>
        <v>0</v>
      </c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>
        <f t="shared" si="1"/>
        <v>0</v>
      </c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>
        <f t="shared" si="1"/>
        <v>0</v>
      </c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>
        <f t="shared" si="1"/>
        <v>0</v>
      </c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54">
        <f t="shared" si="1"/>
        <v>18564</v>
      </c>
      <c r="E48" s="662"/>
      <c r="F48" s="669">
        <v>18564</v>
      </c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465957</v>
      </c>
      <c r="E52" s="706">
        <f>E31+E41</f>
        <v>0</v>
      </c>
      <c r="F52" s="706">
        <f>F31+F41</f>
        <v>465957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465957</v>
      </c>
      <c r="E56" s="704">
        <f>E52+E53</f>
        <v>0</v>
      </c>
      <c r="F56" s="704">
        <f>F52+F53</f>
        <v>465957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/>
      <c r="E58" s="529"/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E6:E7"/>
    <mergeCell ref="F6:F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 alignWithMargins="0">
    <oddHeader>&amp;C&amp;"Times New Roman CE,Félkövér"&amp;12Martonvásár Város Képviselőtestület  ..../2013 (......) önkormányzati rendelete Martonvásár Város 2013. évi költségvetéséről&amp;R&amp;"Times New Roman CE,Félkövér"&amp;12
8.1.d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F44" sqref="F44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704</v>
      </c>
      <c r="D4" s="539"/>
      <c r="E4" s="539"/>
      <c r="F4" s="521"/>
      <c r="G4" s="575" t="s">
        <v>246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0</v>
      </c>
      <c r="E10" s="706"/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0</v>
      </c>
      <c r="E11" s="654"/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/>
      <c r="E15" s="172"/>
      <c r="F15" s="631"/>
      <c r="G15" s="632"/>
    </row>
    <row r="16" spans="1:7" s="349" customFormat="1" ht="15">
      <c r="A16" s="651"/>
      <c r="B16" s="652">
        <v>2</v>
      </c>
      <c r="C16" s="638" t="s">
        <v>227</v>
      </c>
      <c r="D16" s="122"/>
      <c r="E16" s="122"/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209"/>
      <c r="E17" s="209"/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0</v>
      </c>
      <c r="E21" s="519"/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0</v>
      </c>
      <c r="E24" s="706"/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0</v>
      </c>
      <c r="E28" s="704"/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49663</v>
      </c>
      <c r="E31" s="707">
        <f>SUM(E32:E40)</f>
        <v>0</v>
      </c>
      <c r="F31" s="707">
        <f>SUM(F32:F40)</f>
        <v>49663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f>SUM(E32:F32)</f>
        <v>1431</v>
      </c>
      <c r="E32" s="663"/>
      <c r="F32" s="655">
        <v>1431</v>
      </c>
      <c r="G32" s="656"/>
    </row>
    <row r="33" spans="1:7" ht="12.75">
      <c r="A33" s="651"/>
      <c r="B33" s="652">
        <v>2</v>
      </c>
      <c r="C33" s="657" t="s">
        <v>51</v>
      </c>
      <c r="D33" s="654">
        <f aca="true" t="shared" si="0" ref="D33:D39">SUM(E33:F33)</f>
        <v>365</v>
      </c>
      <c r="E33" s="654"/>
      <c r="F33" s="658">
        <v>365</v>
      </c>
      <c r="G33" s="659"/>
    </row>
    <row r="34" spans="1:7" ht="12.75">
      <c r="A34" s="660"/>
      <c r="B34" s="661">
        <v>3</v>
      </c>
      <c r="C34" s="657" t="s">
        <v>452</v>
      </c>
      <c r="D34" s="654">
        <f t="shared" si="0"/>
        <v>47867</v>
      </c>
      <c r="E34" s="662"/>
      <c r="F34" s="658">
        <v>47867</v>
      </c>
      <c r="G34" s="659"/>
    </row>
    <row r="35" spans="1:7" ht="12.75">
      <c r="A35" s="660"/>
      <c r="B35" s="661">
        <v>5</v>
      </c>
      <c r="C35" s="657" t="s">
        <v>453</v>
      </c>
      <c r="D35" s="654">
        <f t="shared" si="0"/>
        <v>0</v>
      </c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54">
        <f t="shared" si="0"/>
        <v>0</v>
      </c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654">
        <f t="shared" si="0"/>
        <v>0</v>
      </c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54">
        <f t="shared" si="0"/>
        <v>0</v>
      </c>
      <c r="E38" s="667"/>
      <c r="F38" s="658"/>
      <c r="G38" s="659"/>
    </row>
    <row r="39" spans="1:7" ht="12.75">
      <c r="A39" s="651"/>
      <c r="B39" s="652">
        <v>9</v>
      </c>
      <c r="C39" s="668" t="s">
        <v>456</v>
      </c>
      <c r="D39" s="654">
        <f t="shared" si="0"/>
        <v>0</v>
      </c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182151</v>
      </c>
      <c r="E41" s="650">
        <f>SUM(E42:E48)</f>
        <v>0</v>
      </c>
      <c r="F41" s="650">
        <f>SUM(F42:F48)</f>
        <v>182151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>
        <f aca="true" t="shared" si="1" ref="D42:D47">SUM(E42:F42)</f>
        <v>0</v>
      </c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>
        <f t="shared" si="1"/>
        <v>182151</v>
      </c>
      <c r="E43" s="654"/>
      <c r="F43" s="658">
        <v>182151</v>
      </c>
      <c r="G43" s="659"/>
    </row>
    <row r="44" spans="1:7" ht="12.75">
      <c r="A44" s="651"/>
      <c r="B44" s="652">
        <v>3</v>
      </c>
      <c r="C44" s="657" t="s">
        <v>457</v>
      </c>
      <c r="D44" s="654">
        <f t="shared" si="1"/>
        <v>0</v>
      </c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>
        <f t="shared" si="1"/>
        <v>0</v>
      </c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>
        <f t="shared" si="1"/>
        <v>0</v>
      </c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>
        <f t="shared" si="1"/>
        <v>0</v>
      </c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231814</v>
      </c>
      <c r="E52" s="706">
        <f>E31+E41</f>
        <v>0</v>
      </c>
      <c r="F52" s="706">
        <f>F31+F41</f>
        <v>231814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231814</v>
      </c>
      <c r="E56" s="704">
        <f>E52+E53</f>
        <v>0</v>
      </c>
      <c r="F56" s="704">
        <f>F52+F53</f>
        <v>231814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/>
      <c r="E58" s="529"/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E6:E7"/>
    <mergeCell ref="F6:F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 alignWithMargins="0">
    <oddHeader>&amp;C&amp;"Times New Roman CE,Félkövér"&amp;12Martonvásár Város Képviselőtestület  ..../2013 (......) önkormányzati rendelete Martonvásár Város 2013. évi költségvetéséről&amp;R&amp;"Times New Roman CE,Félkövér"&amp;12
8.1.e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0" zoomScaleNormal="120" zoomScalePageLayoutView="0" workbookViewId="0" topLeftCell="B46">
      <selection activeCell="G5" sqref="G5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477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476</v>
      </c>
      <c r="D4" s="539"/>
      <c r="E4" s="539"/>
      <c r="F4" s="521"/>
      <c r="G4" s="575" t="s">
        <v>415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0</v>
      </c>
      <c r="E10" s="706"/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0</v>
      </c>
      <c r="E11" s="654"/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/>
      <c r="E15" s="172"/>
      <c r="F15" s="631"/>
      <c r="G15" s="632"/>
    </row>
    <row r="16" spans="1:7" s="349" customFormat="1" ht="15">
      <c r="A16" s="651"/>
      <c r="B16" s="652">
        <v>2</v>
      </c>
      <c r="C16" s="638" t="s">
        <v>227</v>
      </c>
      <c r="D16" s="122"/>
      <c r="E16" s="122"/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209"/>
      <c r="E17" s="209"/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0</v>
      </c>
      <c r="E21" s="519"/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0</v>
      </c>
      <c r="E24" s="706"/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0</v>
      </c>
      <c r="E28" s="704"/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10065</v>
      </c>
      <c r="E31" s="707">
        <f>SUM(E32:E40)</f>
        <v>10065</v>
      </c>
      <c r="F31" s="707">
        <f>SUM(F32:F40)</f>
        <v>0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v>6537</v>
      </c>
      <c r="E32" s="654">
        <v>6537</v>
      </c>
      <c r="F32" s="655"/>
      <c r="G32" s="656"/>
    </row>
    <row r="33" spans="1:7" ht="12.75">
      <c r="A33" s="651"/>
      <c r="B33" s="652">
        <v>2</v>
      </c>
      <c r="C33" s="657" t="s">
        <v>51</v>
      </c>
      <c r="D33" s="654">
        <v>1740</v>
      </c>
      <c r="E33" s="654">
        <v>1740</v>
      </c>
      <c r="F33" s="658"/>
      <c r="G33" s="659"/>
    </row>
    <row r="34" spans="1:7" ht="12.75">
      <c r="A34" s="660"/>
      <c r="B34" s="661">
        <v>3</v>
      </c>
      <c r="C34" s="657" t="s">
        <v>452</v>
      </c>
      <c r="D34" s="662">
        <v>1788</v>
      </c>
      <c r="E34" s="662">
        <v>1788</v>
      </c>
      <c r="F34" s="658"/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67"/>
      <c r="E38" s="667"/>
      <c r="F38" s="658"/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707">
        <f>SUM(D42:D48)</f>
        <v>190</v>
      </c>
      <c r="E41" s="707">
        <f>SUM(E42:E48)</f>
        <v>190</v>
      </c>
      <c r="F41" s="707">
        <f>SUM(F42:F48)</f>
        <v>0</v>
      </c>
      <c r="G41" s="713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54"/>
      <c r="F42" s="655"/>
      <c r="G42" s="656"/>
    </row>
    <row r="43" spans="1:7" ht="12.75">
      <c r="A43" s="651"/>
      <c r="B43" s="652">
        <v>2</v>
      </c>
      <c r="C43" s="657" t="s">
        <v>69</v>
      </c>
      <c r="D43" s="654">
        <v>190</v>
      </c>
      <c r="E43" s="654">
        <v>190</v>
      </c>
      <c r="F43" s="658"/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10255</v>
      </c>
      <c r="E52" s="706">
        <f>E31+E41</f>
        <v>10255</v>
      </c>
      <c r="F52" s="706">
        <f>F31+F41</f>
        <v>0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10255</v>
      </c>
      <c r="E56" s="704">
        <f>E52+E53</f>
        <v>10255</v>
      </c>
      <c r="F56" s="704">
        <f>F52+F53</f>
        <v>0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v>3</v>
      </c>
      <c r="E58" s="529">
        <v>3</v>
      </c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8.1.f  melléklet</oddHeader>
  </headerFooter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1.625" style="357" customWidth="1"/>
    <col min="2" max="2" width="11.875" style="331" customWidth="1"/>
    <col min="3" max="3" width="48.00390625" style="331" customWidth="1"/>
    <col min="4" max="4" width="18.625" style="331" customWidth="1"/>
    <col min="5" max="16384" width="9.375" style="331" customWidth="1"/>
  </cols>
  <sheetData>
    <row r="1" spans="1:4" s="328" customFormat="1" ht="21" customHeight="1">
      <c r="A1" s="288"/>
      <c r="B1" s="289"/>
      <c r="C1" s="289"/>
      <c r="D1" s="66" t="s">
        <v>247</v>
      </c>
    </row>
    <row r="2" spans="1:4" s="328" customFormat="1" ht="21" customHeight="1" thickBot="1">
      <c r="A2" s="1380" t="s">
        <v>406</v>
      </c>
      <c r="B2" s="1380"/>
      <c r="C2" s="1380"/>
      <c r="D2" s="1380"/>
    </row>
    <row r="3" spans="1:4" s="329" customFormat="1" ht="15.75">
      <c r="A3" s="362" t="s">
        <v>213</v>
      </c>
      <c r="B3" s="363"/>
      <c r="C3" s="364" t="s">
        <v>242</v>
      </c>
      <c r="D3" s="365" t="s">
        <v>214</v>
      </c>
    </row>
    <row r="4" spans="1:4" s="329" customFormat="1" ht="16.5" thickBot="1">
      <c r="A4" s="366" t="s">
        <v>215</v>
      </c>
      <c r="B4" s="367"/>
      <c r="D4" s="368" t="s">
        <v>402</v>
      </c>
    </row>
    <row r="5" spans="1:4" s="330" customFormat="1" ht="21" customHeight="1" thickBot="1">
      <c r="A5" s="290"/>
      <c r="B5" s="290"/>
      <c r="C5" s="290"/>
      <c r="D5" s="229" t="s">
        <v>17</v>
      </c>
    </row>
    <row r="6" spans="1:4" ht="36">
      <c r="A6" s="291" t="s">
        <v>216</v>
      </c>
      <c r="B6" s="292" t="s">
        <v>217</v>
      </c>
      <c r="C6" s="1372" t="s">
        <v>218</v>
      </c>
      <c r="D6" s="1378" t="s">
        <v>219</v>
      </c>
    </row>
    <row r="7" spans="1:4" ht="13.5" thickBot="1">
      <c r="A7" s="332" t="s">
        <v>220</v>
      </c>
      <c r="B7" s="333"/>
      <c r="C7" s="1373"/>
      <c r="D7" s="1379"/>
    </row>
    <row r="8" spans="1:4" s="334" customFormat="1" ht="12" customHeight="1" thickBot="1">
      <c r="A8" s="68">
        <v>1</v>
      </c>
      <c r="B8" s="69">
        <v>2</v>
      </c>
      <c r="C8" s="69">
        <v>3</v>
      </c>
      <c r="D8" s="79">
        <v>4</v>
      </c>
    </row>
    <row r="9" spans="1:4" s="338" customFormat="1" ht="15.75" customHeight="1" thickBot="1">
      <c r="A9" s="335"/>
      <c r="B9" s="336"/>
      <c r="C9" s="322" t="s">
        <v>107</v>
      </c>
      <c r="D9" s="337"/>
    </row>
    <row r="10" spans="1:4" s="339" customFormat="1" ht="12" customHeight="1" thickBot="1">
      <c r="A10" s="293">
        <v>1</v>
      </c>
      <c r="B10" s="294"/>
      <c r="C10" s="295" t="s">
        <v>243</v>
      </c>
      <c r="D10" s="296"/>
    </row>
    <row r="11" spans="1:4" ht="12" customHeight="1">
      <c r="A11" s="297"/>
      <c r="B11" s="298">
        <v>1</v>
      </c>
      <c r="C11" s="299" t="s">
        <v>412</v>
      </c>
      <c r="D11" s="83"/>
    </row>
    <row r="12" spans="1:4" ht="12" customHeight="1">
      <c r="A12" s="297"/>
      <c r="B12" s="298">
        <v>2</v>
      </c>
      <c r="C12" s="299" t="s">
        <v>413</v>
      </c>
      <c r="D12" s="302"/>
    </row>
    <row r="13" spans="1:4" ht="12" customHeight="1">
      <c r="A13" s="297"/>
      <c r="B13" s="298">
        <v>3</v>
      </c>
      <c r="C13" s="299" t="s">
        <v>221</v>
      </c>
      <c r="D13" s="302"/>
    </row>
    <row r="14" spans="1:4" ht="12" customHeight="1" thickBot="1">
      <c r="A14" s="297"/>
      <c r="B14" s="298">
        <v>4</v>
      </c>
      <c r="C14" s="299" t="s">
        <v>222</v>
      </c>
      <c r="D14" s="83"/>
    </row>
    <row r="15" spans="1:4" ht="12" customHeight="1" thickBot="1">
      <c r="A15" s="293">
        <v>2</v>
      </c>
      <c r="B15" s="312"/>
      <c r="C15" s="295" t="s">
        <v>223</v>
      </c>
      <c r="D15" s="340"/>
    </row>
    <row r="16" spans="1:4" s="339" customFormat="1" ht="12" customHeight="1">
      <c r="A16" s="341"/>
      <c r="B16" s="319">
        <v>1</v>
      </c>
      <c r="C16" s="342" t="s">
        <v>224</v>
      </c>
      <c r="D16" s="343"/>
    </row>
    <row r="17" spans="1:4" s="349" customFormat="1" ht="12" customHeight="1">
      <c r="A17" s="344"/>
      <c r="B17" s="298">
        <v>2</v>
      </c>
      <c r="C17" s="345" t="s">
        <v>28</v>
      </c>
      <c r="D17" s="346"/>
    </row>
    <row r="18" spans="1:4" s="349" customFormat="1" ht="12" customHeight="1" thickBot="1">
      <c r="A18" s="347"/>
      <c r="B18" s="308">
        <v>3</v>
      </c>
      <c r="C18" s="309" t="s">
        <v>128</v>
      </c>
      <c r="D18" s="348"/>
    </row>
    <row r="19" spans="1:4" s="349" customFormat="1" ht="12" customHeight="1" thickBot="1">
      <c r="A19" s="293">
        <v>3</v>
      </c>
      <c r="B19" s="294"/>
      <c r="C19" s="295" t="s">
        <v>225</v>
      </c>
      <c r="D19" s="301"/>
    </row>
    <row r="20" spans="1:4" s="349" customFormat="1" ht="12" customHeight="1">
      <c r="A20" s="307"/>
      <c r="B20" s="308">
        <v>1</v>
      </c>
      <c r="C20" s="309" t="s">
        <v>226</v>
      </c>
      <c r="D20" s="82"/>
    </row>
    <row r="21" spans="1:4" s="349" customFormat="1" ht="12" customHeight="1">
      <c r="A21" s="297"/>
      <c r="B21" s="298">
        <v>2</v>
      </c>
      <c r="C21" s="309" t="s">
        <v>227</v>
      </c>
      <c r="D21" s="83"/>
    </row>
    <row r="22" spans="1:4" ht="12" customHeight="1">
      <c r="A22" s="297"/>
      <c r="B22" s="298">
        <v>3</v>
      </c>
      <c r="C22" s="299" t="s">
        <v>228</v>
      </c>
      <c r="D22" s="83"/>
    </row>
    <row r="23" spans="1:4" ht="12" customHeight="1">
      <c r="A23" s="297"/>
      <c r="B23" s="298">
        <v>4</v>
      </c>
      <c r="C23" s="310" t="s">
        <v>229</v>
      </c>
      <c r="D23" s="83"/>
    </row>
    <row r="24" spans="1:4" ht="12" customHeight="1" thickBot="1">
      <c r="A24" s="303"/>
      <c r="B24" s="304">
        <v>5</v>
      </c>
      <c r="C24" s="305" t="s">
        <v>230</v>
      </c>
      <c r="D24" s="306"/>
    </row>
    <row r="25" spans="1:4" s="349" customFormat="1" ht="15" customHeight="1" thickBot="1">
      <c r="A25" s="311">
        <v>4</v>
      </c>
      <c r="B25" s="312"/>
      <c r="C25" s="313" t="s">
        <v>231</v>
      </c>
      <c r="D25" s="350"/>
    </row>
    <row r="26" spans="1:4" s="349" customFormat="1" ht="12.75" customHeight="1">
      <c r="A26" s="351"/>
      <c r="B26" s="319">
        <v>1</v>
      </c>
      <c r="C26" s="320" t="s">
        <v>35</v>
      </c>
      <c r="D26" s="233"/>
    </row>
    <row r="27" spans="1:4" s="338" customFormat="1" ht="15" customHeight="1" thickBot="1">
      <c r="A27" s="303"/>
      <c r="B27" s="304">
        <v>2</v>
      </c>
      <c r="C27" s="317" t="s">
        <v>36</v>
      </c>
      <c r="D27" s="306"/>
    </row>
    <row r="28" spans="1:4" s="339" customFormat="1" ht="12" customHeight="1" thickBot="1">
      <c r="A28" s="293">
        <v>5</v>
      </c>
      <c r="B28" s="294"/>
      <c r="C28" s="295" t="s">
        <v>127</v>
      </c>
      <c r="D28" s="340"/>
    </row>
    <row r="29" spans="1:4" ht="12" customHeight="1" thickBot="1">
      <c r="A29" s="325"/>
      <c r="B29" s="312"/>
      <c r="C29" s="326" t="s">
        <v>232</v>
      </c>
      <c r="D29" s="327"/>
    </row>
    <row r="30" spans="1:4" ht="12" customHeight="1" thickBot="1">
      <c r="A30" s="352"/>
      <c r="B30" s="353"/>
      <c r="C30" s="354"/>
      <c r="D30" s="355"/>
    </row>
    <row r="31" spans="1:4" ht="12" customHeight="1" thickBot="1">
      <c r="A31" s="335"/>
      <c r="B31" s="336"/>
      <c r="C31" s="322" t="s">
        <v>108</v>
      </c>
      <c r="D31" s="321"/>
    </row>
    <row r="32" spans="1:4" ht="12" customHeight="1" thickBot="1">
      <c r="A32" s="293">
        <v>6</v>
      </c>
      <c r="B32" s="294"/>
      <c r="C32" s="295" t="s">
        <v>233</v>
      </c>
      <c r="D32" s="301"/>
    </row>
    <row r="33" spans="1:4" ht="12" customHeight="1">
      <c r="A33" s="297"/>
      <c r="B33" s="298">
        <v>1</v>
      </c>
      <c r="C33" s="90" t="s">
        <v>49</v>
      </c>
      <c r="D33" s="302"/>
    </row>
    <row r="34" spans="1:4" ht="12" customHeight="1">
      <c r="A34" s="297"/>
      <c r="B34" s="298">
        <v>2</v>
      </c>
      <c r="C34" s="89" t="s">
        <v>51</v>
      </c>
      <c r="D34" s="302"/>
    </row>
    <row r="35" spans="1:4" ht="12" customHeight="1">
      <c r="A35" s="303"/>
      <c r="B35" s="298">
        <v>3</v>
      </c>
      <c r="C35" s="89" t="s">
        <v>53</v>
      </c>
      <c r="D35" s="356"/>
    </row>
    <row r="36" spans="1:4" s="339" customFormat="1" ht="12" customHeight="1">
      <c r="A36" s="303"/>
      <c r="B36" s="298">
        <v>4</v>
      </c>
      <c r="C36" s="91" t="s">
        <v>55</v>
      </c>
      <c r="D36" s="306"/>
    </row>
    <row r="37" spans="1:4" s="339" customFormat="1" ht="12" customHeight="1">
      <c r="A37" s="303"/>
      <c r="B37" s="298">
        <v>5</v>
      </c>
      <c r="C37" s="89" t="s">
        <v>57</v>
      </c>
      <c r="D37" s="306"/>
    </row>
    <row r="38" spans="1:4" ht="12" customHeight="1">
      <c r="A38" s="297"/>
      <c r="B38" s="298">
        <v>6</v>
      </c>
      <c r="C38" s="89" t="s">
        <v>59</v>
      </c>
      <c r="D38" s="83"/>
    </row>
    <row r="39" spans="1:4" ht="12" customHeight="1">
      <c r="A39" s="307"/>
      <c r="B39" s="298">
        <v>7</v>
      </c>
      <c r="C39" s="89" t="s">
        <v>61</v>
      </c>
      <c r="D39" s="82"/>
    </row>
    <row r="40" spans="1:4" s="339" customFormat="1" ht="12" customHeight="1">
      <c r="A40" s="307"/>
      <c r="B40" s="298">
        <v>8</v>
      </c>
      <c r="C40" s="92" t="s">
        <v>234</v>
      </c>
      <c r="D40" s="302"/>
    </row>
    <row r="41" spans="1:4" ht="12" customHeight="1" thickBot="1">
      <c r="A41" s="307"/>
      <c r="B41" s="298">
        <v>9</v>
      </c>
      <c r="C41" s="323" t="s">
        <v>64</v>
      </c>
      <c r="D41" s="82"/>
    </row>
    <row r="42" spans="1:4" ht="12" customHeight="1" thickBot="1">
      <c r="A42" s="293">
        <v>7</v>
      </c>
      <c r="B42" s="294"/>
      <c r="C42" s="295" t="s">
        <v>235</v>
      </c>
      <c r="D42" s="301"/>
    </row>
    <row r="43" spans="1:4" ht="12" customHeight="1">
      <c r="A43" s="297"/>
      <c r="B43" s="298">
        <v>1</v>
      </c>
      <c r="C43" s="88" t="s">
        <v>67</v>
      </c>
      <c r="D43" s="83"/>
    </row>
    <row r="44" spans="1:4" ht="12" customHeight="1">
      <c r="A44" s="297"/>
      <c r="B44" s="298">
        <v>2</v>
      </c>
      <c r="C44" s="89" t="s">
        <v>69</v>
      </c>
      <c r="D44" s="302"/>
    </row>
    <row r="45" spans="1:4" ht="12" customHeight="1">
      <c r="A45" s="297"/>
      <c r="B45" s="298">
        <v>3</v>
      </c>
      <c r="C45" s="89" t="s">
        <v>71</v>
      </c>
      <c r="D45" s="302"/>
    </row>
    <row r="46" spans="1:4" ht="12" customHeight="1">
      <c r="A46" s="297"/>
      <c r="B46" s="298">
        <v>4</v>
      </c>
      <c r="C46" s="89" t="s">
        <v>73</v>
      </c>
      <c r="D46" s="302"/>
    </row>
    <row r="47" spans="1:4" ht="12" customHeight="1">
      <c r="A47" s="297"/>
      <c r="B47" s="298">
        <v>5</v>
      </c>
      <c r="C47" s="89" t="s">
        <v>236</v>
      </c>
      <c r="D47" s="302"/>
    </row>
    <row r="48" spans="1:4" ht="15" customHeight="1" thickBot="1">
      <c r="A48" s="297"/>
      <c r="B48" s="298">
        <v>6</v>
      </c>
      <c r="C48" s="324" t="s">
        <v>77</v>
      </c>
      <c r="D48" s="83"/>
    </row>
    <row r="49" spans="1:4" ht="13.5" thickBot="1">
      <c r="A49" s="311">
        <v>8</v>
      </c>
      <c r="B49" s="312"/>
      <c r="C49" s="313" t="s">
        <v>237</v>
      </c>
      <c r="D49" s="314"/>
    </row>
    <row r="50" spans="1:4" ht="15" customHeight="1">
      <c r="A50" s="234"/>
      <c r="B50" s="308">
        <v>1</v>
      </c>
      <c r="C50" s="315" t="s">
        <v>238</v>
      </c>
      <c r="D50" s="316"/>
    </row>
    <row r="51" spans="1:4" ht="14.25" customHeight="1" thickBot="1">
      <c r="A51" s="253"/>
      <c r="B51" s="304">
        <v>2</v>
      </c>
      <c r="C51" s="317" t="s">
        <v>239</v>
      </c>
      <c r="D51" s="318"/>
    </row>
    <row r="52" spans="1:4" ht="13.5" thickBot="1">
      <c r="A52" s="325"/>
      <c r="B52" s="312"/>
      <c r="C52" s="326" t="s">
        <v>240</v>
      </c>
      <c r="D52" s="327"/>
    </row>
    <row r="53" ht="13.5" thickBot="1"/>
    <row r="54" spans="1:4" ht="13.5" thickBot="1">
      <c r="A54" s="358" t="s">
        <v>241</v>
      </c>
      <c r="B54" s="359"/>
      <c r="C54" s="360"/>
      <c r="D54" s="361"/>
    </row>
    <row r="55" spans="1:4" ht="12.75">
      <c r="A55" s="1367"/>
      <c r="B55" s="1367"/>
      <c r="C55" s="1367"/>
      <c r="D55" s="1367"/>
    </row>
  </sheetData>
  <sheetProtection/>
  <mergeCells count="4">
    <mergeCell ref="C6:C7"/>
    <mergeCell ref="D6:D7"/>
    <mergeCell ref="A55:D55"/>
    <mergeCell ref="A2:D2"/>
  </mergeCells>
  <printOptions horizontalCentered="1"/>
  <pageMargins left="0.25" right="0.25" top="0.75" bottom="0.75" header="0.3" footer="0.3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4"/>
  <sheetViews>
    <sheetView view="pageBreakPreview" zoomScale="60" zoomScaleNormal="105" zoomScalePageLayoutView="0" workbookViewId="0" topLeftCell="A1">
      <selection activeCell="A4" sqref="A4"/>
    </sheetView>
  </sheetViews>
  <sheetFormatPr defaultColWidth="9.00390625" defaultRowHeight="12.75"/>
  <cols>
    <col min="1" max="1" width="41.00390625" style="0" customWidth="1"/>
    <col min="2" max="2" width="16.125" style="0" hidden="1" customWidth="1"/>
    <col min="3" max="3" width="13.375" style="0" hidden="1" customWidth="1"/>
    <col min="4" max="4" width="14.50390625" style="0" customWidth="1"/>
    <col min="5" max="6" width="13.625" style="0" customWidth="1"/>
    <col min="7" max="7" width="39.375" style="0" customWidth="1"/>
    <col min="8" max="8" width="15.00390625" style="0" customWidth="1"/>
    <col min="9" max="9" width="14.50390625" style="0" customWidth="1"/>
    <col min="10" max="10" width="15.50390625" style="0" customWidth="1"/>
    <col min="11" max="11" width="16.125" style="0" hidden="1" customWidth="1"/>
    <col min="12" max="12" width="13.375" style="0" hidden="1" customWidth="1"/>
    <col min="13" max="13" width="13.375" style="0" customWidth="1"/>
  </cols>
  <sheetData>
    <row r="3" ht="13.5" thickBot="1">
      <c r="J3" s="822" t="s">
        <v>638</v>
      </c>
    </row>
    <row r="4" spans="1:13" ht="60.75" thickBot="1">
      <c r="A4" s="823" t="s">
        <v>107</v>
      </c>
      <c r="B4" s="824" t="s">
        <v>639</v>
      </c>
      <c r="C4" s="824" t="s">
        <v>640</v>
      </c>
      <c r="D4" s="826" t="s">
        <v>426</v>
      </c>
      <c r="E4" s="913" t="s">
        <v>418</v>
      </c>
      <c r="F4" s="920" t="s">
        <v>8</v>
      </c>
      <c r="G4" s="825" t="s">
        <v>108</v>
      </c>
      <c r="H4" s="826" t="s">
        <v>426</v>
      </c>
      <c r="I4" s="913" t="s">
        <v>418</v>
      </c>
      <c r="J4" s="920" t="s">
        <v>8</v>
      </c>
      <c r="K4" s="827" t="s">
        <v>639</v>
      </c>
      <c r="L4" s="828" t="s">
        <v>640</v>
      </c>
      <c r="M4" s="829"/>
    </row>
    <row r="5" spans="1:13" ht="15" customHeight="1">
      <c r="A5" s="830" t="s">
        <v>641</v>
      </c>
      <c r="B5" s="831">
        <v>145858</v>
      </c>
      <c r="C5" s="831">
        <v>108884</v>
      </c>
      <c r="D5" s="835">
        <f>'1.sz.mell._Mérleg'!C18</f>
        <v>41628</v>
      </c>
      <c r="E5" s="908"/>
      <c r="F5" s="834"/>
      <c r="G5" s="830" t="s">
        <v>110</v>
      </c>
      <c r="H5" s="835">
        <f>'1.sz.mell._Mérleg'!C64</f>
        <v>227135</v>
      </c>
      <c r="I5" s="908"/>
      <c r="J5" s="834"/>
      <c r="K5" s="836">
        <v>348232</v>
      </c>
      <c r="L5" s="837">
        <v>263940</v>
      </c>
      <c r="M5" s="838"/>
    </row>
    <row r="6" spans="1:13" ht="15" customHeight="1">
      <c r="A6" s="839" t="s">
        <v>655</v>
      </c>
      <c r="B6" s="832">
        <v>299941</v>
      </c>
      <c r="C6" s="832">
        <v>266255</v>
      </c>
      <c r="D6" s="833">
        <f>'1.sz.mell._Mérleg'!C11</f>
        <v>169778</v>
      </c>
      <c r="E6" s="908"/>
      <c r="F6" s="834"/>
      <c r="G6" s="839" t="s">
        <v>51</v>
      </c>
      <c r="H6" s="840">
        <f>'1.sz.mell._Mérleg'!C65</f>
        <v>59477</v>
      </c>
      <c r="I6" s="914"/>
      <c r="J6" s="834"/>
      <c r="K6" s="836">
        <v>110663</v>
      </c>
      <c r="L6" s="837">
        <v>83288</v>
      </c>
      <c r="M6" s="838"/>
    </row>
    <row r="7" spans="1:13" ht="15" customHeight="1">
      <c r="A7" s="839" t="s">
        <v>656</v>
      </c>
      <c r="B7" s="832">
        <v>261178</v>
      </c>
      <c r="C7" s="832">
        <v>211213</v>
      </c>
      <c r="D7" s="833">
        <f>'1.sz.mell._Mérleg'!C19</f>
        <v>274987</v>
      </c>
      <c r="E7" s="908"/>
      <c r="F7" s="834"/>
      <c r="G7" s="839" t="s">
        <v>111</v>
      </c>
      <c r="H7" s="835">
        <f>'1.sz.mell._Mérleg'!C66</f>
        <v>216542</v>
      </c>
      <c r="I7" s="908"/>
      <c r="J7" s="834"/>
      <c r="K7" s="836">
        <v>253072</v>
      </c>
      <c r="L7" s="837">
        <v>195690</v>
      </c>
      <c r="M7" s="838"/>
    </row>
    <row r="8" spans="1:13" ht="15" customHeight="1">
      <c r="A8" s="839" t="s">
        <v>657</v>
      </c>
      <c r="B8" s="841">
        <v>25115</v>
      </c>
      <c r="C8" s="841">
        <v>21448</v>
      </c>
      <c r="D8" s="842">
        <f>'1.sz.mell._Mérleg'!C20</f>
        <v>147376</v>
      </c>
      <c r="E8" s="909"/>
      <c r="F8" s="834"/>
      <c r="G8" s="843" t="s">
        <v>642</v>
      </c>
      <c r="H8" s="844">
        <f>'1.sz.mell._Mérleg'!C71</f>
        <v>15142</v>
      </c>
      <c r="I8" s="909"/>
      <c r="J8" s="834"/>
      <c r="K8" s="845">
        <v>22854</v>
      </c>
      <c r="L8" s="846">
        <v>16217</v>
      </c>
      <c r="M8" s="847"/>
    </row>
    <row r="9" spans="1:13" ht="15" customHeight="1">
      <c r="A9" s="839" t="s">
        <v>658</v>
      </c>
      <c r="B9" s="841"/>
      <c r="C9" s="841"/>
      <c r="D9" s="842">
        <f>'1.sz.mell._Mérleg'!C27</f>
        <v>42</v>
      </c>
      <c r="E9" s="909"/>
      <c r="F9" s="834"/>
      <c r="G9" s="839" t="s">
        <v>659</v>
      </c>
      <c r="H9" s="844">
        <f>'1.sz.mell._Mérleg'!C68</f>
        <v>8498</v>
      </c>
      <c r="I9" s="909"/>
      <c r="J9" s="834"/>
      <c r="K9" s="845"/>
      <c r="L9" s="846"/>
      <c r="M9" s="847"/>
    </row>
    <row r="10" spans="1:13" ht="15" customHeight="1">
      <c r="A10" s="839" t="s">
        <v>643</v>
      </c>
      <c r="B10" s="841">
        <v>0</v>
      </c>
      <c r="C10" s="841">
        <v>0</v>
      </c>
      <c r="D10" s="842">
        <f>'1.sz.mell._Mérleg'!C40</f>
        <v>60000</v>
      </c>
      <c r="E10" s="909"/>
      <c r="F10" s="834"/>
      <c r="G10" s="839" t="s">
        <v>660</v>
      </c>
      <c r="H10" s="835">
        <f>'1.sz.mell._Mérleg'!C70</f>
        <v>143790</v>
      </c>
      <c r="I10" s="908"/>
      <c r="J10" s="834"/>
      <c r="K10" s="836">
        <v>13389</v>
      </c>
      <c r="L10" s="837">
        <v>7398</v>
      </c>
      <c r="M10" s="838"/>
    </row>
    <row r="11" spans="1:12" ht="15" customHeight="1">
      <c r="A11" s="839"/>
      <c r="B11" s="832">
        <v>700</v>
      </c>
      <c r="C11" s="832">
        <v>371</v>
      </c>
      <c r="D11" s="833"/>
      <c r="E11" s="908"/>
      <c r="F11" s="834"/>
      <c r="G11" s="843" t="s">
        <v>644</v>
      </c>
      <c r="H11" s="844">
        <f>'1.sz.mell._Mérleg'!C85</f>
        <v>4022</v>
      </c>
      <c r="I11" s="909"/>
      <c r="J11" s="834"/>
      <c r="K11" s="848"/>
      <c r="L11" s="848"/>
    </row>
    <row r="12" spans="1:13" ht="15" customHeight="1">
      <c r="A12" s="839"/>
      <c r="B12" s="832">
        <v>35000</v>
      </c>
      <c r="C12" s="832">
        <v>0</v>
      </c>
      <c r="D12" s="833"/>
      <c r="E12" s="908"/>
      <c r="F12" s="834"/>
      <c r="G12" s="849" t="s">
        <v>645</v>
      </c>
      <c r="H12" s="850">
        <v>6160</v>
      </c>
      <c r="I12" s="989"/>
      <c r="J12" s="990"/>
      <c r="K12" s="852">
        <v>25686</v>
      </c>
      <c r="L12" s="853">
        <v>0</v>
      </c>
      <c r="M12" s="854"/>
    </row>
    <row r="13" spans="1:13" s="860" customFormat="1" ht="15" customHeight="1" thickBot="1">
      <c r="A13" s="855"/>
      <c r="B13" s="856">
        <v>6104</v>
      </c>
      <c r="C13" s="856"/>
      <c r="D13" s="857"/>
      <c r="E13" s="910"/>
      <c r="F13" s="851"/>
      <c r="G13" s="858" t="s">
        <v>646</v>
      </c>
      <c r="H13" s="859">
        <v>9855</v>
      </c>
      <c r="I13" s="915"/>
      <c r="J13" s="851"/>
      <c r="K13" s="852"/>
      <c r="L13" s="853"/>
      <c r="M13" s="854"/>
    </row>
    <row r="14" spans="1:13" s="868" customFormat="1" ht="22.5" customHeight="1" thickBot="1">
      <c r="A14" s="861" t="s">
        <v>647</v>
      </c>
      <c r="B14" s="862">
        <f>B5+B6+B7+B8+B11+B10+B12+B13</f>
        <v>773896</v>
      </c>
      <c r="C14" s="862">
        <f>C5+C6+C7+C8+C11+C10+C12</f>
        <v>608171</v>
      </c>
      <c r="D14" s="865">
        <f>SUM(D5:D13)</f>
        <v>693811</v>
      </c>
      <c r="E14" s="911"/>
      <c r="F14" s="864"/>
      <c r="G14" s="861" t="s">
        <v>647</v>
      </c>
      <c r="H14" s="865">
        <f>SUM(H5:H13)</f>
        <v>690621</v>
      </c>
      <c r="I14" s="916"/>
      <c r="J14" s="864"/>
      <c r="K14" s="866">
        <f>K5+K6+K7+K8+K10+K13+K12</f>
        <v>773896</v>
      </c>
      <c r="L14" s="863">
        <f>L5+L6+L7+L8+L10</f>
        <v>566533</v>
      </c>
      <c r="M14" s="867"/>
    </row>
    <row r="15" spans="1:10" ht="15">
      <c r="A15" s="869"/>
      <c r="B15" s="869"/>
      <c r="C15" s="870"/>
      <c r="D15" s="869"/>
      <c r="E15" s="869"/>
      <c r="F15" s="871"/>
      <c r="G15" s="848"/>
      <c r="H15" s="848"/>
      <c r="I15" s="848"/>
      <c r="J15" s="871"/>
    </row>
    <row r="16" spans="3:10" ht="15" thickBot="1">
      <c r="C16" s="872"/>
      <c r="D16" s="848"/>
      <c r="E16" s="848"/>
      <c r="F16" s="871"/>
      <c r="J16" s="871"/>
    </row>
    <row r="17" spans="1:13" s="873" customFormat="1" ht="60.75" thickBot="1">
      <c r="A17" s="823" t="s">
        <v>107</v>
      </c>
      <c r="B17" s="824" t="s">
        <v>639</v>
      </c>
      <c r="C17" s="824" t="s">
        <v>640</v>
      </c>
      <c r="D17" s="826" t="s">
        <v>426</v>
      </c>
      <c r="E17" s="913" t="s">
        <v>418</v>
      </c>
      <c r="F17" s="920" t="s">
        <v>8</v>
      </c>
      <c r="G17" s="823" t="s">
        <v>108</v>
      </c>
      <c r="H17" s="826" t="s">
        <v>426</v>
      </c>
      <c r="I17" s="913" t="s">
        <v>418</v>
      </c>
      <c r="J17" s="920" t="s">
        <v>8</v>
      </c>
      <c r="K17" s="827" t="s">
        <v>639</v>
      </c>
      <c r="L17" s="828" t="s">
        <v>640</v>
      </c>
      <c r="M17" s="829"/>
    </row>
    <row r="18" spans="1:13" s="874" customFormat="1" ht="14.25">
      <c r="A18" s="830" t="s">
        <v>648</v>
      </c>
      <c r="B18" s="831">
        <v>12520</v>
      </c>
      <c r="C18" s="831">
        <v>10899</v>
      </c>
      <c r="D18" s="835"/>
      <c r="E18" s="908"/>
      <c r="F18" s="834"/>
      <c r="G18" s="830" t="s">
        <v>550</v>
      </c>
      <c r="H18" s="875">
        <f>'1.sz.mell._Mérleg'!C74+'1.sz.mell._Mérleg'!C79</f>
        <v>559002</v>
      </c>
      <c r="I18" s="917"/>
      <c r="J18" s="834"/>
      <c r="K18" s="836">
        <v>11250</v>
      </c>
      <c r="L18" s="837">
        <v>20585</v>
      </c>
      <c r="M18" s="838"/>
    </row>
    <row r="19" spans="1:13" s="874" customFormat="1" ht="14.25">
      <c r="A19" s="839" t="s">
        <v>649</v>
      </c>
      <c r="B19" s="832">
        <v>14868</v>
      </c>
      <c r="C19" s="832">
        <v>10008</v>
      </c>
      <c r="D19" s="833"/>
      <c r="E19" s="908"/>
      <c r="F19" s="834"/>
      <c r="G19" s="839" t="s">
        <v>551</v>
      </c>
      <c r="H19" s="875">
        <f>'1.sz.mell._Mérleg'!C73</f>
        <v>84296</v>
      </c>
      <c r="I19" s="917"/>
      <c r="J19" s="834"/>
      <c r="K19" s="876">
        <v>6800</v>
      </c>
      <c r="L19" s="877">
        <v>8650</v>
      </c>
      <c r="M19" s="847"/>
    </row>
    <row r="20" spans="1:13" s="874" customFormat="1" ht="14.25">
      <c r="A20" s="878" t="s">
        <v>650</v>
      </c>
      <c r="B20" s="832">
        <v>225</v>
      </c>
      <c r="C20" s="832">
        <v>358</v>
      </c>
      <c r="D20" s="833"/>
      <c r="E20" s="908"/>
      <c r="F20" s="834"/>
      <c r="G20" s="839" t="s">
        <v>720</v>
      </c>
      <c r="H20" s="875">
        <v>20307</v>
      </c>
      <c r="I20" s="917"/>
      <c r="J20" s="834"/>
      <c r="K20" s="836">
        <v>225</v>
      </c>
      <c r="L20" s="837">
        <v>314</v>
      </c>
      <c r="M20" s="838"/>
    </row>
    <row r="21" spans="1:13" s="874" customFormat="1" ht="14.25">
      <c r="A21" s="879" t="s">
        <v>651</v>
      </c>
      <c r="B21" s="832">
        <v>0</v>
      </c>
      <c r="C21" s="832">
        <v>0</v>
      </c>
      <c r="D21" s="833">
        <f>'1.sz.mell._Mérleg'!C35</f>
        <v>174151</v>
      </c>
      <c r="E21" s="908"/>
      <c r="F21" s="834"/>
      <c r="G21" s="839" t="s">
        <v>661</v>
      </c>
      <c r="H21" s="880">
        <f>248164-20307</f>
        <v>227857</v>
      </c>
      <c r="I21" s="918"/>
      <c r="J21" s="834"/>
      <c r="K21" s="836">
        <v>9338</v>
      </c>
      <c r="L21" s="837">
        <v>0</v>
      </c>
      <c r="M21" s="838"/>
    </row>
    <row r="22" spans="1:13" s="874" customFormat="1" ht="14.25">
      <c r="A22" s="839" t="s">
        <v>652</v>
      </c>
      <c r="B22" s="841">
        <v>392134</v>
      </c>
      <c r="C22" s="841">
        <v>0</v>
      </c>
      <c r="D22" s="842">
        <f>'1.sz.mell._Mérleg'!C41</f>
        <v>714674</v>
      </c>
      <c r="E22" s="909"/>
      <c r="F22" s="834"/>
      <c r="G22" s="839" t="s">
        <v>662</v>
      </c>
      <c r="H22" s="880">
        <v>553</v>
      </c>
      <c r="I22" s="917"/>
      <c r="J22" s="834"/>
      <c r="K22" s="881">
        <v>392134</v>
      </c>
      <c r="L22" s="882">
        <v>0</v>
      </c>
      <c r="M22" s="838"/>
    </row>
    <row r="23" spans="1:13" s="874" customFormat="1" ht="14.25">
      <c r="A23" s="839"/>
      <c r="B23" s="841"/>
      <c r="C23" s="841"/>
      <c r="D23" s="842"/>
      <c r="E23" s="909"/>
      <c r="F23" s="834"/>
      <c r="G23" s="839"/>
      <c r="H23" s="875"/>
      <c r="I23" s="917"/>
      <c r="J23" s="834"/>
      <c r="K23" s="883"/>
      <c r="L23" s="884"/>
      <c r="M23" s="838"/>
    </row>
    <row r="24" spans="1:13" s="874" customFormat="1" ht="15" thickBot="1">
      <c r="A24" s="839"/>
      <c r="B24" s="841"/>
      <c r="C24" s="841"/>
      <c r="D24" s="842"/>
      <c r="E24" s="909"/>
      <c r="F24" s="834"/>
      <c r="G24" s="839"/>
      <c r="H24" s="875"/>
      <c r="I24" s="917"/>
      <c r="J24" s="834"/>
      <c r="K24" s="883"/>
      <c r="L24" s="884"/>
      <c r="M24" s="838"/>
    </row>
    <row r="25" spans="1:13" s="868" customFormat="1" ht="22.5" customHeight="1" thickBot="1">
      <c r="A25" s="885" t="s">
        <v>653</v>
      </c>
      <c r="B25" s="886">
        <f>B18+B19+B21+B20+B22</f>
        <v>419747</v>
      </c>
      <c r="C25" s="886">
        <f>C18+C19+C21+C20+C22</f>
        <v>21265</v>
      </c>
      <c r="D25" s="887">
        <f>SUM(D18:D24)</f>
        <v>888825</v>
      </c>
      <c r="E25" s="912"/>
      <c r="F25" s="834"/>
      <c r="G25" s="885" t="s">
        <v>653</v>
      </c>
      <c r="H25" s="888">
        <f>SUM(H18:H24)</f>
        <v>892015</v>
      </c>
      <c r="I25" s="919"/>
      <c r="J25" s="834"/>
      <c r="K25" s="866">
        <f>K18+K19+K20+K21+K22</f>
        <v>419747</v>
      </c>
      <c r="L25" s="863">
        <f>L18+L19+L20+L21+L22</f>
        <v>29549</v>
      </c>
      <c r="M25" s="867"/>
    </row>
    <row r="26" spans="1:13" ht="15.75" hidden="1" thickBot="1">
      <c r="A26" s="787"/>
      <c r="B26" s="889"/>
      <c r="C26" s="889"/>
      <c r="D26" s="890"/>
      <c r="E26" s="890"/>
      <c r="F26" s="834" t="e">
        <f>D26/#REF!</f>
        <v>#REF!</v>
      </c>
      <c r="G26" s="891"/>
      <c r="H26" s="892"/>
      <c r="I26" s="892"/>
      <c r="J26" s="834" t="e">
        <f>(H26/#REF!)</f>
        <v>#REF!</v>
      </c>
      <c r="K26" s="893"/>
      <c r="L26" s="894"/>
      <c r="M26" s="895"/>
    </row>
    <row r="27" spans="1:13" ht="15.75" hidden="1" thickBot="1">
      <c r="A27" s="787"/>
      <c r="B27" s="756"/>
      <c r="C27" s="756"/>
      <c r="D27" s="896"/>
      <c r="E27" s="896"/>
      <c r="F27" s="834" t="e">
        <f>D27/#REF!</f>
        <v>#REF!</v>
      </c>
      <c r="G27" s="891"/>
      <c r="H27" s="892"/>
      <c r="I27" s="892"/>
      <c r="J27" s="834" t="e">
        <f>(H27/#REF!)</f>
        <v>#REF!</v>
      </c>
      <c r="K27" s="897"/>
      <c r="L27" s="898"/>
      <c r="M27" s="895"/>
    </row>
    <row r="28" spans="1:13" ht="15" hidden="1" thickBot="1">
      <c r="A28" s="899"/>
      <c r="B28" s="900"/>
      <c r="C28" s="900"/>
      <c r="D28" s="848"/>
      <c r="E28" s="848"/>
      <c r="F28" s="851" t="e">
        <f>D28/#REF!</f>
        <v>#REF!</v>
      </c>
      <c r="G28" s="901"/>
      <c r="H28" s="902"/>
      <c r="I28" s="902"/>
      <c r="J28" s="851" t="e">
        <f>(H28/#REF!)</f>
        <v>#REF!</v>
      </c>
      <c r="K28" s="903"/>
      <c r="L28" s="898"/>
      <c r="M28" s="895"/>
    </row>
    <row r="29" spans="1:13" s="907" customFormat="1" ht="29.25" customHeight="1" thickBot="1" thickTop="1">
      <c r="A29" s="986" t="s">
        <v>654</v>
      </c>
      <c r="B29" s="983">
        <f>B14+B25</f>
        <v>1193643</v>
      </c>
      <c r="C29" s="983">
        <f>C14+C25</f>
        <v>629436</v>
      </c>
      <c r="D29" s="984">
        <f>D14+D25</f>
        <v>1582636</v>
      </c>
      <c r="E29" s="985"/>
      <c r="F29" s="864"/>
      <c r="G29" s="986" t="s">
        <v>654</v>
      </c>
      <c r="H29" s="987">
        <f>H14+H25</f>
        <v>1582636</v>
      </c>
      <c r="I29" s="988"/>
      <c r="J29" s="864"/>
      <c r="K29" s="904">
        <f>K25+K14</f>
        <v>1193643</v>
      </c>
      <c r="L29" s="905">
        <f>L25+L14</f>
        <v>596082</v>
      </c>
      <c r="M29" s="906"/>
    </row>
    <row r="30" spans="2:6" ht="12.75">
      <c r="B30" s="789"/>
      <c r="C30" s="789"/>
      <c r="D30" s="789"/>
      <c r="E30" s="789"/>
      <c r="F30" s="789"/>
    </row>
    <row r="31" spans="2:10" ht="12.75">
      <c r="B31" s="789"/>
      <c r="C31" s="789"/>
      <c r="D31" s="789"/>
      <c r="E31" s="789"/>
      <c r="F31" s="789"/>
      <c r="G31" s="789"/>
      <c r="H31" s="789"/>
      <c r="I31" s="789"/>
      <c r="J31" s="789"/>
    </row>
    <row r="32" spans="2:9" ht="12.75">
      <c r="B32" s="789"/>
      <c r="C32" s="789"/>
      <c r="D32" s="789"/>
      <c r="E32" s="789"/>
      <c r="F32" s="789"/>
      <c r="G32" s="789"/>
      <c r="H32" s="789"/>
      <c r="I32" s="789"/>
    </row>
    <row r="34" spans="2:10" ht="12.75">
      <c r="B34" s="789"/>
      <c r="C34" s="789"/>
      <c r="D34" s="789"/>
      <c r="E34" s="789"/>
      <c r="F34" s="789"/>
      <c r="J34" s="789"/>
    </row>
    <row r="36" ht="12.75" customHeight="1"/>
    <row r="37" ht="12.75" customHeight="1"/>
    <row r="38" ht="12.75" customHeight="1"/>
    <row r="39" ht="15.75" customHeight="1"/>
    <row r="40" ht="18" customHeight="1"/>
    <row r="41" ht="18" customHeight="1"/>
    <row r="43" ht="12.75" customHeight="1" hidden="1"/>
    <row r="44" ht="15.75" customHeight="1" hidden="1"/>
  </sheetData>
  <sheetProtection/>
  <printOptions horizontalCentered="1"/>
  <pageMargins left="0.7874015748031497" right="0.7874015748031497" top="0.5118110236220472" bottom="0.4330708661417323" header="0.3937007874015748" footer="0.31496062992125984"/>
  <pageSetup fitToHeight="1" fitToWidth="1" horizontalDpi="600" verticalDpi="600" orientation="landscape" paperSize="9" scale="79" r:id="rId2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    
2.sz.melléklet
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0" zoomScaleNormal="120" zoomScalePageLayoutView="0" workbookViewId="0" topLeftCell="B1">
      <selection activeCell="G5" sqref="G5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394</v>
      </c>
      <c r="D4" s="539"/>
      <c r="E4" s="539"/>
      <c r="F4" s="521"/>
      <c r="G4" s="575" t="s">
        <v>708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0</v>
      </c>
      <c r="E10" s="706"/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0</v>
      </c>
      <c r="E11" s="654"/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712"/>
      <c r="E15" s="712"/>
      <c r="F15" s="655"/>
      <c r="G15" s="656"/>
    </row>
    <row r="16" spans="1:7" s="349" customFormat="1" ht="15">
      <c r="A16" s="651"/>
      <c r="B16" s="652">
        <v>2</v>
      </c>
      <c r="C16" s="638" t="s">
        <v>227</v>
      </c>
      <c r="D16" s="654"/>
      <c r="E16" s="654"/>
      <c r="F16" s="658"/>
      <c r="G16" s="659"/>
    </row>
    <row r="17" spans="1:7" s="349" customFormat="1" ht="15.75" thickBot="1">
      <c r="A17" s="679"/>
      <c r="B17" s="680">
        <v>3</v>
      </c>
      <c r="C17" s="642" t="s">
        <v>464</v>
      </c>
      <c r="D17" s="682"/>
      <c r="E17" s="682"/>
      <c r="F17" s="683"/>
      <c r="G17" s="684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0</v>
      </c>
      <c r="E21" s="519"/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0</v>
      </c>
      <c r="E24" s="706"/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0</v>
      </c>
      <c r="E28" s="704"/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3190</v>
      </c>
      <c r="E31" s="707">
        <f>SUM(E32:E40)</f>
        <v>390</v>
      </c>
      <c r="F31" s="707">
        <f>SUM(F32:F40)</f>
        <v>2800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/>
      <c r="E32" s="663"/>
      <c r="F32" s="655"/>
      <c r="G32" s="656"/>
    </row>
    <row r="33" spans="1:7" ht="12.75">
      <c r="A33" s="651"/>
      <c r="B33" s="652">
        <v>2</v>
      </c>
      <c r="C33" s="657" t="s">
        <v>51</v>
      </c>
      <c r="D33" s="654"/>
      <c r="E33" s="654"/>
      <c r="F33" s="658"/>
      <c r="G33" s="659"/>
    </row>
    <row r="34" spans="1:7" ht="12.75">
      <c r="A34" s="660"/>
      <c r="B34" s="661">
        <v>3</v>
      </c>
      <c r="C34" s="657" t="s">
        <v>452</v>
      </c>
      <c r="D34" s="662">
        <v>3190</v>
      </c>
      <c r="E34" s="662">
        <v>390</v>
      </c>
      <c r="F34" s="658">
        <v>2800</v>
      </c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67"/>
      <c r="E38" s="667"/>
      <c r="F38" s="658"/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707">
        <f>SUM(D42:D48)</f>
        <v>0</v>
      </c>
      <c r="E41" s="707"/>
      <c r="F41" s="707">
        <f>SUM(F42:F48)</f>
        <v>0</v>
      </c>
      <c r="G41" s="713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/>
      <c r="E43" s="654"/>
      <c r="F43" s="658"/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3190</v>
      </c>
      <c r="E52" s="706">
        <f>E31+E41</f>
        <v>390</v>
      </c>
      <c r="F52" s="706">
        <f>F31+F41</f>
        <v>2800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3190</v>
      </c>
      <c r="E56" s="704">
        <f>E52+E53</f>
        <v>390</v>
      </c>
      <c r="F56" s="704">
        <f>F52+F53</f>
        <v>2800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/>
      <c r="E58" s="529"/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8.1.g  melléklet</oddHeader>
  </headerFooter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0" zoomScaleNormal="120" zoomScalePageLayoutView="0" workbookViewId="0" topLeftCell="C1">
      <selection activeCell="E38" sqref="E38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5" width="13.1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474</v>
      </c>
      <c r="D3" s="536"/>
      <c r="E3" s="536"/>
      <c r="F3" s="537"/>
      <c r="G3" s="538" t="s">
        <v>214</v>
      </c>
    </row>
    <row r="4" spans="1:7" s="329" customFormat="1" ht="16.5" thickBot="1">
      <c r="A4" s="527" t="s">
        <v>215</v>
      </c>
      <c r="B4" s="528"/>
      <c r="C4" s="474" t="s">
        <v>166</v>
      </c>
      <c r="D4" s="539"/>
      <c r="E4" s="539"/>
      <c r="F4" s="521"/>
      <c r="G4" s="575" t="s">
        <v>709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16339</v>
      </c>
      <c r="E10" s="706">
        <f>SUM(E11:E13)</f>
        <v>16339</v>
      </c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v>16339</v>
      </c>
      <c r="E11" s="654">
        <v>16339</v>
      </c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712"/>
      <c r="E15" s="712"/>
      <c r="F15" s="655"/>
      <c r="G15" s="656"/>
    </row>
    <row r="16" spans="1:7" s="349" customFormat="1" ht="15">
      <c r="A16" s="651"/>
      <c r="B16" s="652">
        <v>2</v>
      </c>
      <c r="C16" s="638" t="s">
        <v>227</v>
      </c>
      <c r="D16" s="654"/>
      <c r="E16" s="654"/>
      <c r="F16" s="658"/>
      <c r="G16" s="659"/>
    </row>
    <row r="17" spans="1:7" s="349" customFormat="1" ht="15.75" thickBot="1">
      <c r="A17" s="679"/>
      <c r="B17" s="680">
        <v>3</v>
      </c>
      <c r="C17" s="642" t="s">
        <v>464</v>
      </c>
      <c r="D17" s="682"/>
      <c r="E17" s="682"/>
      <c r="F17" s="683"/>
      <c r="G17" s="684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51">
        <f>D10+D14+D18+D19+D20</f>
        <v>16339</v>
      </c>
      <c r="E21" s="551">
        <f>E10+E14+E18+E19+E20</f>
        <v>16339</v>
      </c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/>
      <c r="E23" s="635"/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16339</v>
      </c>
      <c r="E24" s="706">
        <f>E21+E22+E23</f>
        <v>16339</v>
      </c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16339</v>
      </c>
      <c r="E28" s="704">
        <f>E24+E25</f>
        <v>16339</v>
      </c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124410</v>
      </c>
      <c r="E31" s="707">
        <f>SUM(E32:E40)</f>
        <v>121910</v>
      </c>
      <c r="F31" s="707">
        <f>SUM(F32:F40)</f>
        <v>2500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/>
      <c r="E32" s="663"/>
      <c r="F32" s="655"/>
      <c r="G32" s="656"/>
    </row>
    <row r="33" spans="1:7" ht="12.75">
      <c r="A33" s="651"/>
      <c r="B33" s="652">
        <v>2</v>
      </c>
      <c r="C33" s="657" t="s">
        <v>51</v>
      </c>
      <c r="D33" s="654"/>
      <c r="E33" s="654"/>
      <c r="F33" s="658"/>
      <c r="G33" s="659"/>
    </row>
    <row r="34" spans="1:7" ht="12.75">
      <c r="A34" s="660"/>
      <c r="B34" s="661">
        <v>3</v>
      </c>
      <c r="C34" s="657" t="s">
        <v>452</v>
      </c>
      <c r="D34" s="662">
        <v>56743</v>
      </c>
      <c r="E34" s="662">
        <v>56743</v>
      </c>
      <c r="F34" s="658"/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590">
        <v>67667</v>
      </c>
      <c r="E38" s="590">
        <v>65167</v>
      </c>
      <c r="F38" s="658">
        <v>2500</v>
      </c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707">
        <f>SUM(D42:D48)</f>
        <v>0</v>
      </c>
      <c r="E41" s="707"/>
      <c r="F41" s="707">
        <f>SUM(F42:F48)</f>
        <v>0</v>
      </c>
      <c r="G41" s="713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/>
      <c r="E43" s="654"/>
      <c r="F43" s="658"/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124410</v>
      </c>
      <c r="E52" s="706">
        <f>E31+E41</f>
        <v>121910</v>
      </c>
      <c r="F52" s="706">
        <f>F31+F41</f>
        <v>2500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124410</v>
      </c>
      <c r="E56" s="704">
        <f>E52+E53</f>
        <v>121910</v>
      </c>
      <c r="F56" s="704">
        <f>F52+F53</f>
        <v>2500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/>
      <c r="E58" s="529"/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F6:F7"/>
    <mergeCell ref="G6:G7"/>
    <mergeCell ref="A2:G2"/>
    <mergeCell ref="C6:C7"/>
    <mergeCell ref="D6:D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8.1.h  melléklet</oddHeader>
  </headerFooter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5" zoomScaleNormal="125" zoomScalePageLayoutView="0" workbookViewId="0" topLeftCell="C1">
      <selection activeCell="G63" sqref="G63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4" width="13.125" style="331" customWidth="1"/>
    <col min="5" max="5" width="12.37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475</v>
      </c>
      <c r="D3" s="536"/>
      <c r="E3" s="536"/>
      <c r="F3" s="537"/>
      <c r="G3" s="538" t="s">
        <v>244</v>
      </c>
    </row>
    <row r="4" spans="1:7" s="329" customFormat="1" ht="16.5" thickBot="1">
      <c r="A4" s="527" t="s">
        <v>215</v>
      </c>
      <c r="B4" s="528"/>
      <c r="C4" s="474" t="s">
        <v>478</v>
      </c>
      <c r="D4" s="539"/>
      <c r="E4" s="539"/>
      <c r="F4" s="521"/>
      <c r="G4" s="575"/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1200</v>
      </c>
      <c r="E10" s="706">
        <f>SUM(E11:E13)</f>
        <v>1200</v>
      </c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625</v>
      </c>
      <c r="D11" s="654">
        <v>1200</v>
      </c>
      <c r="E11" s="654">
        <v>1200</v>
      </c>
      <c r="F11" s="658"/>
      <c r="G11" s="659"/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0</v>
      </c>
      <c r="E14" s="707"/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712"/>
      <c r="E15" s="712"/>
      <c r="F15" s="655"/>
      <c r="G15" s="656"/>
    </row>
    <row r="16" spans="1:7" s="349" customFormat="1" ht="15">
      <c r="A16" s="651"/>
      <c r="B16" s="652">
        <v>2</v>
      </c>
      <c r="C16" s="638" t="s">
        <v>227</v>
      </c>
      <c r="D16" s="654"/>
      <c r="E16" s="654"/>
      <c r="F16" s="658"/>
      <c r="G16" s="659"/>
    </row>
    <row r="17" spans="1:7" s="349" customFormat="1" ht="15.75" thickBot="1">
      <c r="A17" s="679"/>
      <c r="B17" s="680">
        <v>3</v>
      </c>
      <c r="C17" s="642" t="s">
        <v>464</v>
      </c>
      <c r="D17" s="682"/>
      <c r="E17" s="682"/>
      <c r="F17" s="683"/>
      <c r="G17" s="684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1200</v>
      </c>
      <c r="E21" s="519">
        <f>E10+E14+E18+E19+E20</f>
        <v>1200</v>
      </c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>
        <f>SUM(E23:G23)</f>
        <v>148180</v>
      </c>
      <c r="E23" s="635">
        <v>148180</v>
      </c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149380</v>
      </c>
      <c r="E24" s="706">
        <f>E21+E22+E23</f>
        <v>149380</v>
      </c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149380</v>
      </c>
      <c r="E28" s="704">
        <f>E24+E25</f>
        <v>149380</v>
      </c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146380</v>
      </c>
      <c r="E31" s="707">
        <f>SUM(E32:E40)</f>
        <v>73190</v>
      </c>
      <c r="F31" s="707">
        <f>SUM(F32:F40)</f>
        <v>0</v>
      </c>
      <c r="G31" s="707">
        <f>SUM(G32:G40)</f>
        <v>73190</v>
      </c>
    </row>
    <row r="32" spans="1:7" ht="12.75">
      <c r="A32" s="651"/>
      <c r="B32" s="652">
        <v>1</v>
      </c>
      <c r="C32" s="653" t="s">
        <v>49</v>
      </c>
      <c r="D32" s="654">
        <v>89007</v>
      </c>
      <c r="E32" s="663">
        <v>44504</v>
      </c>
      <c r="F32" s="655"/>
      <c r="G32" s="656">
        <v>44503</v>
      </c>
    </row>
    <row r="33" spans="1:7" ht="12.75">
      <c r="A33" s="651"/>
      <c r="B33" s="652">
        <v>2</v>
      </c>
      <c r="C33" s="657" t="s">
        <v>51</v>
      </c>
      <c r="D33" s="654">
        <v>23088</v>
      </c>
      <c r="E33" s="654">
        <v>11544</v>
      </c>
      <c r="F33" s="658"/>
      <c r="G33" s="659">
        <v>11544</v>
      </c>
    </row>
    <row r="34" spans="1:7" ht="12.75">
      <c r="A34" s="660"/>
      <c r="B34" s="661">
        <v>3</v>
      </c>
      <c r="C34" s="657" t="s">
        <v>626</v>
      </c>
      <c r="D34" s="662">
        <v>23217</v>
      </c>
      <c r="E34" s="662">
        <v>11608</v>
      </c>
      <c r="F34" s="658"/>
      <c r="G34" s="659">
        <v>11609</v>
      </c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590">
        <v>11068</v>
      </c>
      <c r="E38" s="590">
        <v>5534</v>
      </c>
      <c r="F38" s="658"/>
      <c r="G38" s="659">
        <v>5534</v>
      </c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3000</v>
      </c>
      <c r="E41" s="650">
        <f>SUM(E42:E48)</f>
        <v>1500</v>
      </c>
      <c r="F41" s="650">
        <f>SUM(F42:F48)</f>
        <v>0</v>
      </c>
      <c r="G41" s="674">
        <f>SUM(G42:G48)</f>
        <v>1500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>
        <v>3000</v>
      </c>
      <c r="E43" s="654">
        <v>1500</v>
      </c>
      <c r="F43" s="658"/>
      <c r="G43" s="659">
        <v>1500</v>
      </c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149380</v>
      </c>
      <c r="E52" s="706">
        <f>E31+E41</f>
        <v>74690</v>
      </c>
      <c r="F52" s="706">
        <f>F31+F41</f>
        <v>0</v>
      </c>
      <c r="G52" s="142">
        <f>G31+G41</f>
        <v>74690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149380</v>
      </c>
      <c r="E56" s="704">
        <f>E52+E53</f>
        <v>74690</v>
      </c>
      <c r="F56" s="704">
        <f>F52+F53</f>
        <v>0</v>
      </c>
      <c r="G56" s="705">
        <f>G52+G53</f>
        <v>74690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v>27</v>
      </c>
      <c r="E58" s="529">
        <v>13.5</v>
      </c>
      <c r="F58" s="577"/>
      <c r="G58" s="578">
        <v>13.5</v>
      </c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&amp;L               &amp;C&amp;"Times New Roman CE,Félkövér"Martonvásár Város Képviselőtestület  ..../2013 (......) önkormányzati rendelete Martonvásár Város 2013. évi költségvetéséről&amp;R&amp;"Times New Roman CE,Félkövér"
8.2  melléklet</oddHeader>
  </headerFooter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120" zoomScaleNormal="120" zoomScalePageLayoutView="0" workbookViewId="0" topLeftCell="A1">
      <selection activeCell="D60" sqref="D60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4" width="11.00390625" style="331" customWidth="1"/>
    <col min="5" max="5" width="10.625" style="331" customWidth="1"/>
    <col min="6" max="6" width="12.125" style="331" customWidth="1"/>
    <col min="7" max="7" width="10.1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350</v>
      </c>
      <c r="D3" s="536"/>
      <c r="E3" s="536"/>
      <c r="F3" s="537"/>
      <c r="G3" s="538" t="s">
        <v>431</v>
      </c>
    </row>
    <row r="4" spans="1:7" s="329" customFormat="1" ht="16.5" thickBot="1">
      <c r="A4" s="527" t="s">
        <v>215</v>
      </c>
      <c r="B4" s="528"/>
      <c r="C4" s="369" t="s">
        <v>248</v>
      </c>
      <c r="D4" s="539"/>
      <c r="E4" s="539"/>
      <c r="F4" s="521"/>
      <c r="G4" s="575"/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2150</v>
      </c>
      <c r="E10" s="706">
        <f>SUM(E11:E13)</f>
        <v>2150</v>
      </c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122">
        <f>'8.3. sz. mell_ (1)'!D11+'8.3.sz.mell_(2)'!D11</f>
        <v>2150</v>
      </c>
      <c r="E11" s="122">
        <f>'8.3. sz. mell_ (1)'!E11+'8.3.sz.mell_(2)'!E11</f>
        <v>2150</v>
      </c>
      <c r="F11" s="122">
        <f>'8.3. sz. mell_ (1)'!F11+'8.3.sz.mell_(2)'!F11</f>
        <v>0</v>
      </c>
      <c r="G11" s="518">
        <v>0</v>
      </c>
    </row>
    <row r="12" spans="1:7" s="349" customFormat="1" ht="15">
      <c r="A12" s="664"/>
      <c r="B12" s="298">
        <v>2</v>
      </c>
      <c r="C12" s="639" t="s">
        <v>226</v>
      </c>
      <c r="D12" s="122">
        <f>'8.3. sz. mell_ (1)'!D12+'8.3.sz.mell_(2)'!D12</f>
        <v>0</v>
      </c>
      <c r="E12" s="122">
        <f>'8.3. sz. mell_ (1)'!E12+'8.3.sz.mell_(2)'!E12</f>
        <v>0</v>
      </c>
      <c r="F12" s="517"/>
      <c r="G12" s="523"/>
    </row>
    <row r="13" spans="1:7" s="349" customFormat="1" ht="15.75" thickBot="1">
      <c r="A13" s="651"/>
      <c r="B13" s="298">
        <v>3</v>
      </c>
      <c r="C13" s="640" t="s">
        <v>260</v>
      </c>
      <c r="D13" s="122">
        <f>'8.3. sz. mell_ (1)'!D13+'8.3.sz.mell_(2)'!D13</f>
        <v>0</v>
      </c>
      <c r="E13" s="122">
        <f>'8.3. sz. mell_ (1)'!E13+'8.3.sz.mell_(2)'!E13</f>
        <v>0</v>
      </c>
      <c r="F13" s="517"/>
      <c r="G13" s="518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58392</v>
      </c>
      <c r="E14" s="707">
        <f>SUM(E15:E17)</f>
        <v>58392</v>
      </c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172">
        <f>SUM(E15:G15)</f>
        <v>0</v>
      </c>
      <c r="E15" s="172">
        <f>'8.3. sz. mell_ (1)'!E15+'8.3.sz.mell_(2)'!E15</f>
        <v>0</v>
      </c>
      <c r="F15" s="172">
        <f>'8.3. sz. mell_ (1)'!F15+'8.3.sz.mell_(2)'!F15</f>
        <v>0</v>
      </c>
      <c r="G15" s="172">
        <f>'8.3. sz. mell_ (1)'!G15+'8.3.sz.mell_(2)'!G15</f>
        <v>0</v>
      </c>
    </row>
    <row r="16" spans="1:7" s="349" customFormat="1" ht="15">
      <c r="A16" s="651"/>
      <c r="B16" s="652">
        <v>2</v>
      </c>
      <c r="C16" s="638" t="s">
        <v>227</v>
      </c>
      <c r="D16" s="122">
        <f>SUM(E16:G16)</f>
        <v>58392</v>
      </c>
      <c r="E16" s="122">
        <f>'8.3. sz. mell_ (1)'!E16+'8.3.sz.mell_(2)'!E16</f>
        <v>58392</v>
      </c>
      <c r="F16" s="517"/>
      <c r="G16" s="518"/>
    </row>
    <row r="17" spans="1:7" s="349" customFormat="1" ht="15.75" thickBot="1">
      <c r="A17" s="679"/>
      <c r="B17" s="680">
        <v>3</v>
      </c>
      <c r="C17" s="642" t="s">
        <v>464</v>
      </c>
      <c r="D17" s="980">
        <f>SUM(E17:G17)</f>
        <v>0</v>
      </c>
      <c r="E17" s="980">
        <f>'8.3. sz. mell_ (1)'!E17+'8.3.sz.mell_(2)'!E17</f>
        <v>0</v>
      </c>
      <c r="F17" s="635"/>
      <c r="G17" s="636"/>
    </row>
    <row r="18" spans="1:7" ht="13.5">
      <c r="A18" s="695">
        <v>3</v>
      </c>
      <c r="B18" s="630">
        <v>1</v>
      </c>
      <c r="C18" s="643" t="s">
        <v>465</v>
      </c>
      <c r="D18" s="531"/>
      <c r="E18" s="531"/>
      <c r="F18" s="631"/>
      <c r="G18" s="632"/>
    </row>
    <row r="19" spans="1:7" ht="12.75">
      <c r="A19" s="696"/>
      <c r="B19" s="633">
        <v>2</v>
      </c>
      <c r="C19" s="644" t="s">
        <v>466</v>
      </c>
      <c r="D19" s="981"/>
      <c r="E19" s="819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982"/>
      <c r="E20" s="820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51">
        <f>D10+D14+D18+D19+D20</f>
        <v>60542</v>
      </c>
      <c r="E21" s="551">
        <f>E10+E14+E18+E19+E20</f>
        <v>60542</v>
      </c>
      <c r="F21" s="551">
        <f>F10+F14+F18+F19+F20</f>
        <v>0</v>
      </c>
      <c r="G21" s="551">
        <f>G10+G14+G18+G19+G20</f>
        <v>0</v>
      </c>
    </row>
    <row r="22" spans="1:7" ht="14.25" thickBot="1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1">
        <f>'8.3. sz. mell_ (1)'!D23+'8.3.sz.mell_(2)'!D23</f>
        <v>163165</v>
      </c>
      <c r="E23" s="631">
        <f>'8.3. sz. mell_ (1)'!E23+'8.3.sz.mell_(2)'!E23</f>
        <v>163165</v>
      </c>
      <c r="F23" s="631">
        <f>'8.3. sz. mell_ (1)'!F23+'8.3.sz.mell_(2)'!F23</f>
        <v>0</v>
      </c>
      <c r="G23" s="631">
        <f>'8.3. sz. mell_ (1)'!G23+'8.3.sz.mell_(2)'!G23</f>
        <v>0</v>
      </c>
    </row>
    <row r="24" spans="1:7" ht="14.25" thickBot="1">
      <c r="A24" s="673">
        <v>7</v>
      </c>
      <c r="B24" s="241"/>
      <c r="C24" s="637" t="s">
        <v>249</v>
      </c>
      <c r="D24" s="706">
        <f>D21+D22+D23</f>
        <v>223707</v>
      </c>
      <c r="E24" s="706">
        <f>E21+E22+E23</f>
        <v>223707</v>
      </c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687"/>
      <c r="E25" s="687"/>
      <c r="F25" s="519"/>
      <c r="G25" s="520"/>
    </row>
    <row r="26" spans="1:7" ht="14.25" thickBot="1">
      <c r="A26" s="688"/>
      <c r="B26" s="319">
        <v>1</v>
      </c>
      <c r="C26" s="646" t="s">
        <v>35</v>
      </c>
      <c r="D26" s="703"/>
      <c r="E26" s="590"/>
      <c r="F26" s="522"/>
      <c r="G26" s="523"/>
    </row>
    <row r="27" spans="1:7" ht="14.25" thickBot="1">
      <c r="A27" s="699"/>
      <c r="B27" s="298">
        <v>2</v>
      </c>
      <c r="C27" s="647" t="s">
        <v>36</v>
      </c>
      <c r="D27" s="703"/>
      <c r="E27" s="589"/>
      <c r="F27" s="525"/>
      <c r="G27" s="526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223707</v>
      </c>
      <c r="E28" s="704">
        <f>E24+E25</f>
        <v>223707</v>
      </c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216945</v>
      </c>
      <c r="E31" s="707">
        <f>SUM(E32:E40)</f>
        <v>162250</v>
      </c>
      <c r="F31" s="707">
        <f>SUM(F32:F40)</f>
        <v>54695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f>'8.3. sz. mell_ (1)'!D32+'8.3.sz.mell_(2)'!D32</f>
        <v>108861</v>
      </c>
      <c r="E32" s="654">
        <f>'8.3. sz. mell_ (1)'!E32+'8.3.sz.mell_(2)'!E32</f>
        <v>90775</v>
      </c>
      <c r="F32" s="654">
        <f>'8.3. sz. mell_ (1)'!F32+'8.3.sz.mell_(2)'!F32</f>
        <v>18086</v>
      </c>
      <c r="G32" s="656"/>
    </row>
    <row r="33" spans="1:7" ht="12.75">
      <c r="A33" s="651"/>
      <c r="B33" s="652">
        <v>2</v>
      </c>
      <c r="C33" s="657" t="s">
        <v>51</v>
      </c>
      <c r="D33" s="654">
        <f>'8.3. sz. mell_ (1)'!D33+'8.3.sz.mell_(2)'!D33</f>
        <v>28549</v>
      </c>
      <c r="E33" s="654">
        <f>'8.3. sz. mell_ (1)'!E33+'8.3.sz.mell_(2)'!E33</f>
        <v>24078</v>
      </c>
      <c r="F33" s="654">
        <f>'8.3. sz. mell_ (1)'!F33+'8.3.sz.mell_(2)'!F33</f>
        <v>4471</v>
      </c>
      <c r="G33" s="659"/>
    </row>
    <row r="34" spans="1:7" ht="12.75">
      <c r="A34" s="660"/>
      <c r="B34" s="661">
        <v>3</v>
      </c>
      <c r="C34" s="657" t="s">
        <v>452</v>
      </c>
      <c r="D34" s="654">
        <f>'8.3. sz. mell_ (1)'!D34+'8.3.sz.mell_(2)'!D34</f>
        <v>63136</v>
      </c>
      <c r="E34" s="654">
        <f>'8.3. sz. mell_ (1)'!E34+'8.3.sz.mell_(2)'!E34</f>
        <v>30998</v>
      </c>
      <c r="F34" s="654">
        <f>'8.3. sz. mell_ (1)'!F34+'8.3.sz.mell_(2)'!F34</f>
        <v>32138</v>
      </c>
      <c r="G34" s="659"/>
    </row>
    <row r="35" spans="1:7" ht="12.75">
      <c r="A35" s="660"/>
      <c r="B35" s="661">
        <v>5</v>
      </c>
      <c r="C35" s="657" t="s">
        <v>453</v>
      </c>
      <c r="D35" s="654">
        <f>'8.3. sz. mell_ (1)'!D35+'8.3.sz.mell_(2)'!D35</f>
        <v>0</v>
      </c>
      <c r="E35" s="654">
        <f>'8.3. sz. mell_ (1)'!E35+'8.3.sz.mell_(2)'!E35</f>
        <v>0</v>
      </c>
      <c r="F35" s="654">
        <f>'8.3. sz. mell_ (1)'!F35+'8.3.sz.mell_(2)'!F35</f>
        <v>0</v>
      </c>
      <c r="G35" s="659"/>
    </row>
    <row r="36" spans="1:7" ht="12.75">
      <c r="A36" s="651"/>
      <c r="B36" s="652">
        <v>6</v>
      </c>
      <c r="C36" s="657" t="s">
        <v>61</v>
      </c>
      <c r="D36" s="654">
        <f>'8.3. sz. mell_ (1)'!D36+'8.3.sz.mell_(2)'!D36</f>
        <v>0</v>
      </c>
      <c r="E36" s="654">
        <f>'8.3. sz. mell_ (1)'!E36+'8.3.sz.mell_(2)'!E36</f>
        <v>0</v>
      </c>
      <c r="F36" s="654">
        <f>'8.3. sz. mell_ (1)'!F36+'8.3.sz.mell_(2)'!F36</f>
        <v>0</v>
      </c>
      <c r="G36" s="659"/>
    </row>
    <row r="37" spans="1:7" s="339" customFormat="1" ht="12.75">
      <c r="A37" s="664"/>
      <c r="B37" s="652">
        <v>7</v>
      </c>
      <c r="C37" s="657" t="s">
        <v>454</v>
      </c>
      <c r="D37" s="654">
        <f>'8.3. sz. mell_ (1)'!D37+'8.3.sz.mell_(2)'!D37</f>
        <v>0</v>
      </c>
      <c r="E37" s="654">
        <f>'8.3. sz. mell_ (1)'!E37+'8.3.sz.mell_(2)'!E37</f>
        <v>0</v>
      </c>
      <c r="F37" s="654">
        <f>'8.3. sz. mell_ (1)'!F37+'8.3.sz.mell_(2)'!F37</f>
        <v>0</v>
      </c>
      <c r="G37" s="659"/>
    </row>
    <row r="38" spans="1:7" s="339" customFormat="1" ht="12.75">
      <c r="A38" s="664"/>
      <c r="B38" s="665">
        <v>8</v>
      </c>
      <c r="C38" s="666" t="s">
        <v>455</v>
      </c>
      <c r="D38" s="654">
        <f>'8.3. sz. mell_ (1)'!D38+'8.3.sz.mell_(2)'!D38</f>
        <v>16399</v>
      </c>
      <c r="E38" s="654">
        <f>'8.3. sz. mell_ (1)'!E38+'8.3.sz.mell_(2)'!E38</f>
        <v>16399</v>
      </c>
      <c r="F38" s="654">
        <f>'8.3. sz. mell_ (1)'!F38+'8.3.sz.mell_(2)'!F38</f>
        <v>0</v>
      </c>
      <c r="G38" s="659"/>
    </row>
    <row r="39" spans="1:7" ht="12.75">
      <c r="A39" s="651"/>
      <c r="B39" s="652">
        <v>9</v>
      </c>
      <c r="C39" s="668" t="s">
        <v>456</v>
      </c>
      <c r="D39" s="654">
        <f>'8.3. sz. mell_ (1)'!D39+'8.3.sz.mell_(2)'!D39</f>
        <v>0</v>
      </c>
      <c r="E39" s="654">
        <f>'8.3. sz. mell_ (1)'!E39+'8.3.sz.mell_(2)'!E39</f>
        <v>0</v>
      </c>
      <c r="F39" s="654">
        <f>'8.3. sz. mell_ (1)'!F39+'8.3.sz.mell_(2)'!F39</f>
        <v>0</v>
      </c>
      <c r="G39" s="670"/>
    </row>
    <row r="40" spans="1:7" ht="13.5" thickBot="1">
      <c r="A40" s="671"/>
      <c r="B40" s="672">
        <v>10</v>
      </c>
      <c r="C40" s="668" t="s">
        <v>408</v>
      </c>
      <c r="D40" s="654">
        <f>'8.3. sz. mell_ (1)'!D40+'8.3.sz.mell_(2)'!D40</f>
        <v>0</v>
      </c>
      <c r="E40" s="654">
        <f>'8.3. sz. mell_ (1)'!E40+'8.3.sz.mell_(2)'!E40</f>
        <v>0</v>
      </c>
      <c r="F40" s="654">
        <f>'8.3. sz. mell_ (1)'!F40+'8.3.sz.mell_(2)'!F40</f>
        <v>0</v>
      </c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707">
        <f>SUM(D42:D48)</f>
        <v>6762</v>
      </c>
      <c r="E41" s="707">
        <f>SUM(E42:E48)</f>
        <v>0</v>
      </c>
      <c r="F41" s="707">
        <f>SUM(F42:F48)</f>
        <v>6762</v>
      </c>
      <c r="G41" s="713">
        <f>SUM(G42:G48)</f>
        <v>0</v>
      </c>
    </row>
    <row r="42" spans="1:7" ht="12.75">
      <c r="A42" s="651"/>
      <c r="B42" s="652">
        <v>1</v>
      </c>
      <c r="C42" s="675" t="s">
        <v>67</v>
      </c>
      <c r="D42" s="654">
        <f>SUM(E42:F42)</f>
        <v>0</v>
      </c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>
        <f aca="true" t="shared" si="0" ref="D43:D48">SUM(E43:F43)</f>
        <v>6762</v>
      </c>
      <c r="E43" s="654"/>
      <c r="F43" s="658">
        <f>'8.3. sz. mell_ (1)'!F43+'8.3.sz.mell_(2)'!F43</f>
        <v>6762</v>
      </c>
      <c r="G43" s="659"/>
    </row>
    <row r="44" spans="1:7" ht="12.75">
      <c r="A44" s="651"/>
      <c r="B44" s="652">
        <v>3</v>
      </c>
      <c r="C44" s="657" t="s">
        <v>457</v>
      </c>
      <c r="D44" s="654">
        <f t="shared" si="0"/>
        <v>0</v>
      </c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>
        <f t="shared" si="0"/>
        <v>0</v>
      </c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>
        <f t="shared" si="0"/>
        <v>0</v>
      </c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>
        <f t="shared" si="0"/>
        <v>0</v>
      </c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82">
        <f t="shared" si="0"/>
        <v>0</v>
      </c>
      <c r="E48" s="68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63"/>
      <c r="E49" s="663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54"/>
      <c r="E51" s="66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223707</v>
      </c>
      <c r="E52" s="706">
        <f>E31+E41</f>
        <v>162250</v>
      </c>
      <c r="F52" s="706">
        <f>F31+F41</f>
        <v>61457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0"/>
      <c r="E55" s="749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223707</v>
      </c>
      <c r="E56" s="704">
        <f>E52+E53</f>
        <v>162250</v>
      </c>
      <c r="F56" s="704">
        <f>F52+F53</f>
        <v>61457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f>'8.3. sz. mell_ (1)'!D58+'8.3.sz.mell_(2)'!D58</f>
        <v>44.8</v>
      </c>
      <c r="E58" s="529">
        <f>'8.3. sz. mell_ (1)'!E58+'8.3.sz.mell_(2)'!E58</f>
        <v>44.8</v>
      </c>
      <c r="F58" s="529">
        <f>'8.3. sz. mell_ (1)'!F58+'8.3.sz.mell_(2)'!F58</f>
        <v>0</v>
      </c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  <row r="61" ht="12.75">
      <c r="F61" s="821"/>
    </row>
  </sheetData>
  <sheetProtection/>
  <mergeCells count="7">
    <mergeCell ref="A59:D59"/>
    <mergeCell ref="F6:F7"/>
    <mergeCell ref="G6:G7"/>
    <mergeCell ref="A2:G2"/>
    <mergeCell ref="C6:C7"/>
    <mergeCell ref="D6:D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8.3  melléklet</oddHeader>
  </headerFooter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20" zoomScaleNormal="120" zoomScalePageLayoutView="0" workbookViewId="0" topLeftCell="A1">
      <selection activeCell="F20" sqref="F20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4" width="13.125" style="331" customWidth="1"/>
    <col min="5" max="5" width="12.00390625" style="331" customWidth="1"/>
    <col min="6" max="6" width="10.875" style="331" customWidth="1"/>
    <col min="7" max="7" width="11.1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348</v>
      </c>
      <c r="D3" s="536"/>
      <c r="E3" s="536"/>
      <c r="F3" s="537"/>
      <c r="G3" s="538" t="s">
        <v>431</v>
      </c>
    </row>
    <row r="4" spans="1:7" s="329" customFormat="1" ht="16.5" thickBot="1">
      <c r="A4" s="527" t="s">
        <v>215</v>
      </c>
      <c r="B4" s="528"/>
      <c r="C4" s="369" t="s">
        <v>248</v>
      </c>
      <c r="D4" s="539"/>
      <c r="E4" s="539"/>
      <c r="F4" s="521"/>
      <c r="G4" s="575" t="s">
        <v>214</v>
      </c>
    </row>
    <row r="5" spans="1:7" s="330" customFormat="1" ht="21" customHeight="1" thickBot="1">
      <c r="A5" s="290"/>
      <c r="B5" s="290"/>
      <c r="C5" s="1381"/>
      <c r="D5" s="1382"/>
      <c r="E5" s="1382"/>
      <c r="F5" s="1382"/>
      <c r="G5" s="1382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524">
        <f>SUM(D11:D13)</f>
        <v>0</v>
      </c>
      <c r="E10" s="524"/>
      <c r="F10" s="524">
        <f>SUM(F11:F13)</f>
        <v>0</v>
      </c>
      <c r="G10" s="524">
        <f>SUM(G11:G13)</f>
        <v>0</v>
      </c>
    </row>
    <row r="11" spans="1:7" ht="12.75">
      <c r="A11" s="651"/>
      <c r="B11" s="298">
        <v>1</v>
      </c>
      <c r="C11" s="638" t="s">
        <v>243</v>
      </c>
      <c r="D11" s="80">
        <v>0</v>
      </c>
      <c r="E11" s="80"/>
      <c r="F11" s="542"/>
      <c r="G11" s="543">
        <v>0</v>
      </c>
    </row>
    <row r="12" spans="1:7" s="349" customFormat="1" ht="15">
      <c r="A12" s="664"/>
      <c r="B12" s="298">
        <v>2</v>
      </c>
      <c r="C12" s="639" t="s">
        <v>226</v>
      </c>
      <c r="D12" s="81"/>
      <c r="E12" s="81"/>
      <c r="F12" s="542"/>
      <c r="G12" s="541"/>
    </row>
    <row r="13" spans="1:7" s="349" customFormat="1" ht="15.75" thickBot="1">
      <c r="A13" s="651"/>
      <c r="B13" s="298">
        <v>3</v>
      </c>
      <c r="C13" s="640" t="s">
        <v>260</v>
      </c>
      <c r="D13" s="80"/>
      <c r="E13" s="80"/>
      <c r="F13" s="542"/>
      <c r="G13" s="543"/>
    </row>
    <row r="14" spans="1:7" s="339" customFormat="1" ht="14.25" thickBot="1">
      <c r="A14" s="673">
        <v>2</v>
      </c>
      <c r="B14" s="294"/>
      <c r="C14" s="637" t="s">
        <v>473</v>
      </c>
      <c r="D14" s="650">
        <f>SUM(D15:D17)</f>
        <v>4649</v>
      </c>
      <c r="E14" s="650">
        <f>SUM(E15:E17)</f>
        <v>4649</v>
      </c>
      <c r="F14" s="650">
        <f>SUM(F15:F17)</f>
        <v>0</v>
      </c>
      <c r="G14" s="514">
        <f>SUM(G15:G17)</f>
        <v>0</v>
      </c>
    </row>
    <row r="15" spans="1:7" ht="13.5">
      <c r="A15" s="688"/>
      <c r="B15" s="677">
        <v>1</v>
      </c>
      <c r="C15" s="641" t="s">
        <v>472</v>
      </c>
      <c r="D15" s="712"/>
      <c r="E15" s="531"/>
      <c r="F15" s="548"/>
      <c r="G15" s="549"/>
    </row>
    <row r="16" spans="1:7" s="349" customFormat="1" ht="15">
      <c r="A16" s="651"/>
      <c r="B16" s="652">
        <v>2</v>
      </c>
      <c r="C16" s="638" t="s">
        <v>227</v>
      </c>
      <c r="D16" s="654">
        <f>SUM(E16:G16)</f>
        <v>4649</v>
      </c>
      <c r="E16" s="654">
        <v>4649</v>
      </c>
      <c r="F16" s="658"/>
      <c r="G16" s="543"/>
    </row>
    <row r="17" spans="1:7" s="349" customFormat="1" ht="15.75" thickBot="1">
      <c r="A17" s="679"/>
      <c r="B17" s="680">
        <v>3</v>
      </c>
      <c r="C17" s="642" t="s">
        <v>464</v>
      </c>
      <c r="D17" s="84"/>
      <c r="E17" s="84"/>
      <c r="F17" s="550"/>
      <c r="G17" s="576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51">
        <f>D10+D14+D18+D19+D20</f>
        <v>4649</v>
      </c>
      <c r="E21" s="551">
        <f>E10+E14+E18+E19+E20</f>
        <v>4649</v>
      </c>
      <c r="F21" s="551">
        <f>F10+F14+F18+F19+F20</f>
        <v>0</v>
      </c>
      <c r="G21" s="551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>
        <f>SUM(E23:F23)</f>
        <v>127183</v>
      </c>
      <c r="E23" s="635">
        <v>127183</v>
      </c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131832</v>
      </c>
      <c r="E24" s="706">
        <f>E21+E22+E23</f>
        <v>131832</v>
      </c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678"/>
      <c r="E26" s="663"/>
      <c r="F26" s="710"/>
      <c r="G26" s="711"/>
    </row>
    <row r="27" spans="1:7" ht="14.25" thickBot="1">
      <c r="A27" s="699"/>
      <c r="B27" s="298">
        <v>2</v>
      </c>
      <c r="C27" s="647" t="s">
        <v>36</v>
      </c>
      <c r="D27" s="654"/>
      <c r="E27" s="662"/>
      <c r="F27" s="669"/>
      <c r="G27" s="670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131832</v>
      </c>
      <c r="E28" s="704">
        <f>E24+E25</f>
        <v>131832</v>
      </c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131214</v>
      </c>
      <c r="E31" s="707">
        <f>SUM(E32:E40)</f>
        <v>127183</v>
      </c>
      <c r="F31" s="707">
        <f>SUM(F32:F40)</f>
        <v>4031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f>SUM(E32:F32)</f>
        <v>78283</v>
      </c>
      <c r="E32" s="654">
        <v>76997</v>
      </c>
      <c r="F32" s="655">
        <v>1286</v>
      </c>
      <c r="G32" s="656"/>
    </row>
    <row r="33" spans="1:7" ht="12.75">
      <c r="A33" s="651"/>
      <c r="B33" s="652">
        <v>2</v>
      </c>
      <c r="C33" s="657" t="s">
        <v>51</v>
      </c>
      <c r="D33" s="654">
        <f>SUM(E33:F33)</f>
        <v>20555</v>
      </c>
      <c r="E33" s="654">
        <v>20283</v>
      </c>
      <c r="F33" s="658">
        <v>272</v>
      </c>
      <c r="G33" s="659"/>
    </row>
    <row r="34" spans="1:7" ht="12.75">
      <c r="A34" s="660"/>
      <c r="B34" s="661">
        <v>3</v>
      </c>
      <c r="C34" s="657" t="s">
        <v>452</v>
      </c>
      <c r="D34" s="654">
        <f>SUM(E34:F34)</f>
        <v>22344</v>
      </c>
      <c r="E34" s="662">
        <v>19871</v>
      </c>
      <c r="F34" s="658">
        <v>2473</v>
      </c>
      <c r="G34" s="659"/>
    </row>
    <row r="35" spans="1:7" ht="12.75">
      <c r="A35" s="660"/>
      <c r="B35" s="661">
        <v>5</v>
      </c>
      <c r="C35" s="657" t="s">
        <v>453</v>
      </c>
      <c r="D35" s="654"/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63"/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516"/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67">
        <v>10032</v>
      </c>
      <c r="E38" s="667">
        <v>10032</v>
      </c>
      <c r="F38" s="658"/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618</v>
      </c>
      <c r="E41" s="650"/>
      <c r="F41" s="650">
        <f>SUM(F42:F48)</f>
        <v>618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>
        <f>SUM(E42:F42)</f>
        <v>0</v>
      </c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>
        <f aca="true" t="shared" si="0" ref="D43:D48">SUM(E43:F43)</f>
        <v>618</v>
      </c>
      <c r="E43" s="654"/>
      <c r="F43" s="658">
        <v>618</v>
      </c>
      <c r="G43" s="659"/>
    </row>
    <row r="44" spans="1:7" ht="12.75">
      <c r="A44" s="651"/>
      <c r="B44" s="652">
        <v>3</v>
      </c>
      <c r="C44" s="657" t="s">
        <v>457</v>
      </c>
      <c r="D44" s="654">
        <f t="shared" si="0"/>
        <v>0</v>
      </c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>
        <f t="shared" si="0"/>
        <v>0</v>
      </c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>
        <f t="shared" si="0"/>
        <v>0</v>
      </c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>
        <f t="shared" si="0"/>
        <v>0</v>
      </c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54">
        <f t="shared" si="0"/>
        <v>0</v>
      </c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131832</v>
      </c>
      <c r="E52" s="706">
        <f>E31+E41</f>
        <v>127183</v>
      </c>
      <c r="F52" s="706">
        <f>F31+F41</f>
        <v>4649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131832</v>
      </c>
      <c r="E56" s="704">
        <f>E52+E53</f>
        <v>127183</v>
      </c>
      <c r="F56" s="704">
        <f>F52+F53</f>
        <v>4649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v>37.5</v>
      </c>
      <c r="E58" s="529">
        <v>37.5</v>
      </c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8">
    <mergeCell ref="A59:D59"/>
    <mergeCell ref="F6:F7"/>
    <mergeCell ref="G6:G7"/>
    <mergeCell ref="A2:G2"/>
    <mergeCell ref="C6:C7"/>
    <mergeCell ref="D6:D7"/>
    <mergeCell ref="E6:E7"/>
    <mergeCell ref="C5:G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&amp;C&amp;"Times New Roman CE,Félkövér"Martonvásár Város Képviselőtestület  ..../2013 (......) önkormányzati rendelete Martonvásár Város 2013. évi költségvetéséről&amp;R
&amp;"Times New Roman CE,Félkövér"8.3.a melléklet</oddHeader>
  </headerFooter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3.50390625" style="261" customWidth="1"/>
    <col min="2" max="2" width="7.50390625" style="430" customWidth="1"/>
    <col min="3" max="5" width="14.875" style="261" customWidth="1"/>
    <col min="6" max="16384" width="9.375" style="261" customWidth="1"/>
  </cols>
  <sheetData>
    <row r="1" spans="1:5" ht="15.75">
      <c r="A1" s="370"/>
      <c r="B1" s="371"/>
      <c r="C1" s="370"/>
      <c r="D1" s="370"/>
      <c r="E1" s="263" t="s">
        <v>251</v>
      </c>
    </row>
    <row r="2" spans="1:5" ht="15.75" customHeight="1">
      <c r="A2" s="1386" t="s">
        <v>252</v>
      </c>
      <c r="B2" s="1386"/>
      <c r="C2" s="1386"/>
      <c r="D2" s="1386"/>
      <c r="E2" s="1386"/>
    </row>
    <row r="3" spans="1:5" ht="15.75" customHeight="1">
      <c r="A3" s="1386"/>
      <c r="B3" s="1386"/>
      <c r="C3" s="1386"/>
      <c r="D3" s="1386"/>
      <c r="E3" s="1386"/>
    </row>
    <row r="4" spans="1:5" s="237" customFormat="1" ht="21.75" customHeight="1" thickBot="1">
      <c r="A4" s="236"/>
      <c r="B4" s="236"/>
      <c r="E4" s="229" t="s">
        <v>106</v>
      </c>
    </row>
    <row r="5" spans="1:5" s="230" customFormat="1" ht="25.5" customHeight="1">
      <c r="A5" s="372" t="s">
        <v>109</v>
      </c>
      <c r="B5" s="373" t="s">
        <v>253</v>
      </c>
      <c r="C5" s="374" t="s">
        <v>254</v>
      </c>
      <c r="D5" s="374" t="s">
        <v>395</v>
      </c>
      <c r="E5" s="375" t="s">
        <v>396</v>
      </c>
    </row>
    <row r="6" spans="1:5" s="230" customFormat="1" ht="12.75" customHeight="1" thickBot="1">
      <c r="A6" s="376">
        <v>1</v>
      </c>
      <c r="B6" s="377">
        <v>2</v>
      </c>
      <c r="C6" s="378">
        <v>3</v>
      </c>
      <c r="D6" s="378">
        <v>4</v>
      </c>
      <c r="E6" s="379">
        <v>5</v>
      </c>
    </row>
    <row r="7" spans="1:5" s="380" customFormat="1" ht="23.25" customHeight="1" thickBot="1">
      <c r="A7" s="1383" t="s">
        <v>255</v>
      </c>
      <c r="B7" s="1384"/>
      <c r="C7" s="1384"/>
      <c r="D7" s="1384"/>
      <c r="E7" s="1385"/>
    </row>
    <row r="8" spans="1:5" s="65" customFormat="1" ht="45">
      <c r="A8" s="381" t="s">
        <v>256</v>
      </c>
      <c r="B8" s="382">
        <v>1</v>
      </c>
      <c r="C8" s="232"/>
      <c r="D8" s="232"/>
      <c r="E8" s="233"/>
    </row>
    <row r="9" spans="1:5" s="65" customFormat="1" ht="12.75">
      <c r="A9" s="383" t="s">
        <v>257</v>
      </c>
      <c r="B9" s="384">
        <v>2</v>
      </c>
      <c r="C9" s="80"/>
      <c r="D9" s="81"/>
      <c r="E9" s="83"/>
    </row>
    <row r="10" spans="1:5" s="65" customFormat="1" ht="22.5">
      <c r="A10" s="383" t="s">
        <v>258</v>
      </c>
      <c r="B10" s="384">
        <v>3</v>
      </c>
      <c r="C10" s="80"/>
      <c r="D10" s="80"/>
      <c r="E10" s="83"/>
    </row>
    <row r="11" spans="1:5" s="65" customFormat="1" ht="12.75">
      <c r="A11" s="383" t="s">
        <v>259</v>
      </c>
      <c r="B11" s="384">
        <v>4</v>
      </c>
      <c r="C11" s="80"/>
      <c r="D11" s="80"/>
      <c r="E11" s="83"/>
    </row>
    <row r="12" spans="1:5" s="65" customFormat="1" ht="22.5">
      <c r="A12" s="383" t="s">
        <v>260</v>
      </c>
      <c r="B12" s="384">
        <v>5</v>
      </c>
      <c r="C12" s="80"/>
      <c r="D12" s="80"/>
      <c r="E12" s="83"/>
    </row>
    <row r="13" spans="1:5" s="223" customFormat="1" ht="21">
      <c r="A13" s="385" t="s">
        <v>261</v>
      </c>
      <c r="B13" s="386">
        <v>6</v>
      </c>
      <c r="C13" s="387"/>
      <c r="D13" s="387"/>
      <c r="E13" s="388"/>
    </row>
    <row r="14" spans="1:5" s="65" customFormat="1" ht="22.5">
      <c r="A14" s="383" t="s">
        <v>262</v>
      </c>
      <c r="B14" s="384">
        <v>7</v>
      </c>
      <c r="C14" s="80"/>
      <c r="D14" s="80"/>
      <c r="E14" s="83"/>
    </row>
    <row r="15" spans="1:5" s="65" customFormat="1" ht="22.5">
      <c r="A15" s="389" t="s">
        <v>263</v>
      </c>
      <c r="B15" s="390">
        <v>8</v>
      </c>
      <c r="C15" s="71"/>
      <c r="D15" s="391"/>
      <c r="E15" s="306"/>
    </row>
    <row r="16" spans="1:5" s="65" customFormat="1" ht="12.75">
      <c r="A16" s="389" t="s">
        <v>264</v>
      </c>
      <c r="B16" s="390">
        <v>9</v>
      </c>
      <c r="C16" s="71"/>
      <c r="D16" s="391"/>
      <c r="E16" s="306"/>
    </row>
    <row r="17" spans="1:5" s="65" customFormat="1" ht="12.75">
      <c r="A17" s="389" t="s">
        <v>265</v>
      </c>
      <c r="B17" s="392">
        <v>10</v>
      </c>
      <c r="C17" s="391"/>
      <c r="D17" s="391"/>
      <c r="E17" s="306"/>
    </row>
    <row r="18" spans="1:5" s="65" customFormat="1" ht="12.75">
      <c r="A18" s="389" t="s">
        <v>266</v>
      </c>
      <c r="B18" s="392">
        <v>11</v>
      </c>
      <c r="C18" s="391"/>
      <c r="D18" s="391"/>
      <c r="E18" s="306"/>
    </row>
    <row r="19" spans="1:5" s="65" customFormat="1" ht="12.75">
      <c r="A19" s="389" t="s">
        <v>267</v>
      </c>
      <c r="B19" s="392">
        <v>12</v>
      </c>
      <c r="C19" s="391"/>
      <c r="D19" s="391"/>
      <c r="E19" s="306"/>
    </row>
    <row r="20" spans="1:5" s="65" customFormat="1" ht="21.75" thickBot="1">
      <c r="A20" s="393" t="s">
        <v>268</v>
      </c>
      <c r="B20" s="394">
        <v>13</v>
      </c>
      <c r="C20" s="395"/>
      <c r="D20" s="395"/>
      <c r="E20" s="396"/>
    </row>
    <row r="21" spans="1:5" s="300" customFormat="1" ht="21" customHeight="1" thickBot="1">
      <c r="A21" s="397" t="s">
        <v>269</v>
      </c>
      <c r="B21" s="398">
        <v>14</v>
      </c>
      <c r="C21" s="399"/>
      <c r="D21" s="399"/>
      <c r="E21" s="327"/>
    </row>
    <row r="22" spans="1:5" s="65" customFormat="1" ht="12.75">
      <c r="A22" s="400" t="s">
        <v>270</v>
      </c>
      <c r="B22" s="401">
        <v>15</v>
      </c>
      <c r="C22" s="81"/>
      <c r="D22" s="81"/>
      <c r="E22" s="82"/>
    </row>
    <row r="23" spans="1:5" s="65" customFormat="1" ht="12.75">
      <c r="A23" s="383" t="s">
        <v>51</v>
      </c>
      <c r="B23" s="384">
        <v>16</v>
      </c>
      <c r="C23" s="80"/>
      <c r="D23" s="80"/>
      <c r="E23" s="83"/>
    </row>
    <row r="24" spans="1:5" s="65" customFormat="1" ht="33.75">
      <c r="A24" s="383" t="s">
        <v>271</v>
      </c>
      <c r="B24" s="384">
        <v>17</v>
      </c>
      <c r="C24" s="80"/>
      <c r="D24" s="80"/>
      <c r="E24" s="83"/>
    </row>
    <row r="25" spans="1:5" s="65" customFormat="1" ht="12.75">
      <c r="A25" s="383" t="s">
        <v>57</v>
      </c>
      <c r="B25" s="384">
        <v>18</v>
      </c>
      <c r="C25" s="80"/>
      <c r="D25" s="80"/>
      <c r="E25" s="83"/>
    </row>
    <row r="26" spans="1:5" s="65" customFormat="1" ht="12.75">
      <c r="A26" s="383" t="s">
        <v>59</v>
      </c>
      <c r="B26" s="384">
        <v>19</v>
      </c>
      <c r="C26" s="80"/>
      <c r="D26" s="80"/>
      <c r="E26" s="83"/>
    </row>
    <row r="27" spans="1:5" s="65" customFormat="1" ht="15.75" customHeight="1">
      <c r="A27" s="383" t="s">
        <v>61</v>
      </c>
      <c r="B27" s="384">
        <v>20</v>
      </c>
      <c r="C27" s="80"/>
      <c r="D27" s="80"/>
      <c r="E27" s="83"/>
    </row>
    <row r="28" spans="1:5" s="65" customFormat="1" ht="22.5">
      <c r="A28" s="383" t="s">
        <v>272</v>
      </c>
      <c r="B28" s="384">
        <v>21</v>
      </c>
      <c r="C28" s="80"/>
      <c r="D28" s="80"/>
      <c r="E28" s="83"/>
    </row>
    <row r="29" spans="1:5" s="65" customFormat="1" ht="15.75" customHeight="1">
      <c r="A29" s="383" t="s">
        <v>64</v>
      </c>
      <c r="B29" s="384">
        <v>22</v>
      </c>
      <c r="C29" s="80"/>
      <c r="D29" s="80"/>
      <c r="E29" s="83"/>
    </row>
    <row r="30" spans="1:5" s="65" customFormat="1" ht="12.75">
      <c r="A30" s="383" t="s">
        <v>112</v>
      </c>
      <c r="B30" s="384">
        <v>23</v>
      </c>
      <c r="C30" s="80"/>
      <c r="D30" s="80"/>
      <c r="E30" s="83"/>
    </row>
    <row r="31" spans="1:5" s="65" customFormat="1" ht="21">
      <c r="A31" s="385" t="s">
        <v>273</v>
      </c>
      <c r="B31" s="386">
        <v>24</v>
      </c>
      <c r="C31" s="387"/>
      <c r="D31" s="387"/>
      <c r="E31" s="388"/>
    </row>
    <row r="32" spans="1:5" s="65" customFormat="1" ht="12.75">
      <c r="A32" s="402" t="s">
        <v>114</v>
      </c>
      <c r="B32" s="403">
        <v>25</v>
      </c>
      <c r="C32" s="387"/>
      <c r="D32" s="387"/>
      <c r="E32" s="388"/>
    </row>
    <row r="33" spans="1:5" s="65" customFormat="1" ht="22.5">
      <c r="A33" s="389" t="s">
        <v>274</v>
      </c>
      <c r="B33" s="384">
        <v>26</v>
      </c>
      <c r="C33" s="80"/>
      <c r="D33" s="80"/>
      <c r="E33" s="83"/>
    </row>
    <row r="34" spans="1:5" s="65" customFormat="1" ht="12.75">
      <c r="A34" s="389" t="s">
        <v>275</v>
      </c>
      <c r="B34" s="384">
        <v>27</v>
      </c>
      <c r="C34" s="80"/>
      <c r="D34" s="80"/>
      <c r="E34" s="83"/>
    </row>
    <row r="35" spans="1:5" s="65" customFormat="1" ht="12.75">
      <c r="A35" s="389" t="s">
        <v>276</v>
      </c>
      <c r="B35" s="384">
        <v>27</v>
      </c>
      <c r="C35" s="80"/>
      <c r="D35" s="80"/>
      <c r="E35" s="83"/>
    </row>
    <row r="36" spans="1:5" s="65" customFormat="1" ht="14.25" customHeight="1">
      <c r="A36" s="389" t="s">
        <v>277</v>
      </c>
      <c r="B36" s="384">
        <v>29</v>
      </c>
      <c r="C36" s="80"/>
      <c r="D36" s="80"/>
      <c r="E36" s="83"/>
    </row>
    <row r="37" spans="1:5" s="65" customFormat="1" ht="23.25" customHeight="1">
      <c r="A37" s="389" t="s">
        <v>278</v>
      </c>
      <c r="B37" s="384">
        <v>30</v>
      </c>
      <c r="C37" s="391"/>
      <c r="D37" s="391"/>
      <c r="E37" s="306"/>
    </row>
    <row r="38" spans="1:5" s="65" customFormat="1" ht="21.75" customHeight="1" thickBot="1">
      <c r="A38" s="393" t="s">
        <v>279</v>
      </c>
      <c r="B38" s="394">
        <v>31</v>
      </c>
      <c r="C38" s="395"/>
      <c r="D38" s="395"/>
      <c r="E38" s="396"/>
    </row>
    <row r="39" spans="1:5" s="407" customFormat="1" ht="20.25" customHeight="1" thickBot="1">
      <c r="A39" s="404" t="s">
        <v>280</v>
      </c>
      <c r="B39" s="377">
        <v>32</v>
      </c>
      <c r="C39" s="405"/>
      <c r="D39" s="405"/>
      <c r="E39" s="406"/>
    </row>
    <row r="40" spans="1:5" s="380" customFormat="1" ht="24.75" customHeight="1" thickBot="1">
      <c r="A40" s="1383" t="s">
        <v>281</v>
      </c>
      <c r="B40" s="1384"/>
      <c r="C40" s="1384"/>
      <c r="D40" s="1384"/>
      <c r="E40" s="1385"/>
    </row>
    <row r="41" spans="1:5" s="65" customFormat="1" ht="33.75">
      <c r="A41" s="408" t="s">
        <v>282</v>
      </c>
      <c r="B41" s="382">
        <v>33</v>
      </c>
      <c r="C41" s="232"/>
      <c r="D41" s="232"/>
      <c r="E41" s="233"/>
    </row>
    <row r="42" spans="1:5" s="65" customFormat="1" ht="22.5">
      <c r="A42" s="400" t="s">
        <v>283</v>
      </c>
      <c r="B42" s="401">
        <v>34</v>
      </c>
      <c r="C42" s="81"/>
      <c r="D42" s="81"/>
      <c r="E42" s="82"/>
    </row>
    <row r="43" spans="1:5" s="65" customFormat="1" ht="12.75">
      <c r="A43" s="400" t="s">
        <v>284</v>
      </c>
      <c r="B43" s="401">
        <v>35</v>
      </c>
      <c r="C43" s="81"/>
      <c r="D43" s="81"/>
      <c r="E43" s="82"/>
    </row>
    <row r="44" spans="1:5" s="65" customFormat="1" ht="12.75">
      <c r="A44" s="383" t="s">
        <v>285</v>
      </c>
      <c r="B44" s="384">
        <v>36</v>
      </c>
      <c r="C44" s="80"/>
      <c r="D44" s="80"/>
      <c r="E44" s="83"/>
    </row>
    <row r="45" spans="1:5" s="65" customFormat="1" ht="22.5">
      <c r="A45" s="383" t="s">
        <v>286</v>
      </c>
      <c r="B45" s="401">
        <v>37</v>
      </c>
      <c r="C45" s="80"/>
      <c r="D45" s="80"/>
      <c r="E45" s="83"/>
    </row>
    <row r="46" spans="1:5" s="65" customFormat="1" ht="12.75">
      <c r="A46" s="383" t="s">
        <v>287</v>
      </c>
      <c r="B46" s="401">
        <v>38</v>
      </c>
      <c r="C46" s="80"/>
      <c r="D46" s="80"/>
      <c r="E46" s="83"/>
    </row>
    <row r="47" spans="1:5" s="65" customFormat="1" ht="22.5">
      <c r="A47" s="383" t="s">
        <v>288</v>
      </c>
      <c r="B47" s="384">
        <v>39</v>
      </c>
      <c r="C47" s="80"/>
      <c r="D47" s="80"/>
      <c r="E47" s="83"/>
    </row>
    <row r="48" spans="1:5" s="65" customFormat="1" ht="21">
      <c r="A48" s="385" t="s">
        <v>289</v>
      </c>
      <c r="B48" s="386">
        <v>40</v>
      </c>
      <c r="C48" s="387"/>
      <c r="D48" s="387"/>
      <c r="E48" s="388"/>
    </row>
    <row r="49" spans="1:5" s="65" customFormat="1" ht="22.5">
      <c r="A49" s="383" t="s">
        <v>290</v>
      </c>
      <c r="B49" s="401">
        <v>41</v>
      </c>
      <c r="C49" s="80"/>
      <c r="D49" s="80"/>
      <c r="E49" s="83"/>
    </row>
    <row r="50" spans="1:5" s="65" customFormat="1" ht="22.5">
      <c r="A50" s="389" t="s">
        <v>291</v>
      </c>
      <c r="B50" s="401">
        <v>42</v>
      </c>
      <c r="C50" s="80"/>
      <c r="D50" s="80"/>
      <c r="E50" s="83"/>
    </row>
    <row r="51" spans="1:5" s="65" customFormat="1" ht="12.75">
      <c r="A51" s="389" t="s">
        <v>292</v>
      </c>
      <c r="B51" s="401">
        <v>43</v>
      </c>
      <c r="C51" s="80"/>
      <c r="D51" s="80"/>
      <c r="E51" s="83"/>
    </row>
    <row r="52" spans="1:5" s="65" customFormat="1" ht="12.75">
      <c r="A52" s="389" t="s">
        <v>293</v>
      </c>
      <c r="B52" s="401">
        <v>44</v>
      </c>
      <c r="C52" s="80"/>
      <c r="D52" s="80"/>
      <c r="E52" s="83"/>
    </row>
    <row r="53" spans="1:5" s="65" customFormat="1" ht="12.75">
      <c r="A53" s="389" t="s">
        <v>294</v>
      </c>
      <c r="B53" s="401">
        <v>45</v>
      </c>
      <c r="C53" s="80"/>
      <c r="D53" s="80"/>
      <c r="E53" s="83"/>
    </row>
    <row r="54" spans="1:5" s="65" customFormat="1" ht="12.75">
      <c r="A54" s="389" t="s">
        <v>295</v>
      </c>
      <c r="B54" s="401">
        <v>46</v>
      </c>
      <c r="C54" s="80"/>
      <c r="D54" s="80"/>
      <c r="E54" s="83"/>
    </row>
    <row r="55" spans="1:5" s="65" customFormat="1" ht="21.75" thickBot="1">
      <c r="A55" s="409" t="s">
        <v>296</v>
      </c>
      <c r="B55" s="410">
        <v>47</v>
      </c>
      <c r="C55" s="411"/>
      <c r="D55" s="411"/>
      <c r="E55" s="412"/>
    </row>
    <row r="56" spans="1:5" s="65" customFormat="1" ht="13.5" thickBot="1">
      <c r="A56" s="397" t="s">
        <v>297</v>
      </c>
      <c r="B56" s="398">
        <v>48</v>
      </c>
      <c r="C56" s="399"/>
      <c r="D56" s="399"/>
      <c r="E56" s="327"/>
    </row>
    <row r="57" spans="1:5" s="65" customFormat="1" ht="12.75">
      <c r="A57" s="408" t="s">
        <v>298</v>
      </c>
      <c r="B57" s="382">
        <v>49</v>
      </c>
      <c r="C57" s="232"/>
      <c r="D57" s="232"/>
      <c r="E57" s="233"/>
    </row>
    <row r="58" spans="1:5" s="65" customFormat="1" ht="12.75">
      <c r="A58" s="383" t="s">
        <v>299</v>
      </c>
      <c r="B58" s="384">
        <v>50</v>
      </c>
      <c r="C58" s="80"/>
      <c r="D58" s="80"/>
      <c r="E58" s="83"/>
    </row>
    <row r="59" spans="1:5" s="65" customFormat="1" ht="22.5">
      <c r="A59" s="383" t="s">
        <v>300</v>
      </c>
      <c r="B59" s="384">
        <v>51</v>
      </c>
      <c r="C59" s="80"/>
      <c r="D59" s="80"/>
      <c r="E59" s="83"/>
    </row>
    <row r="60" spans="1:5" s="65" customFormat="1" ht="12.75">
      <c r="A60" s="383" t="s">
        <v>73</v>
      </c>
      <c r="B60" s="384">
        <v>52</v>
      </c>
      <c r="C60" s="80"/>
      <c r="D60" s="80"/>
      <c r="E60" s="83"/>
    </row>
    <row r="61" spans="1:5" s="65" customFormat="1" ht="22.5">
      <c r="A61" s="383" t="s">
        <v>75</v>
      </c>
      <c r="B61" s="384">
        <v>53</v>
      </c>
      <c r="C61" s="80"/>
      <c r="D61" s="80"/>
      <c r="E61" s="83"/>
    </row>
    <row r="62" spans="1:5" s="65" customFormat="1" ht="21">
      <c r="A62" s="385" t="s">
        <v>301</v>
      </c>
      <c r="B62" s="386">
        <v>54</v>
      </c>
      <c r="C62" s="387"/>
      <c r="D62" s="387"/>
      <c r="E62" s="388"/>
    </row>
    <row r="63" spans="1:5" s="65" customFormat="1" ht="22.5">
      <c r="A63" s="389" t="s">
        <v>302</v>
      </c>
      <c r="B63" s="392">
        <v>55</v>
      </c>
      <c r="C63" s="391"/>
      <c r="D63" s="391"/>
      <c r="E63" s="306"/>
    </row>
    <row r="64" spans="1:5" s="65" customFormat="1" ht="12.75">
      <c r="A64" s="389" t="s">
        <v>303</v>
      </c>
      <c r="B64" s="392">
        <v>56</v>
      </c>
      <c r="C64" s="391"/>
      <c r="D64" s="391"/>
      <c r="E64" s="306"/>
    </row>
    <row r="65" spans="1:5" s="65" customFormat="1" ht="12.75">
      <c r="A65" s="389" t="s">
        <v>304</v>
      </c>
      <c r="B65" s="384">
        <v>57</v>
      </c>
      <c r="C65" s="80"/>
      <c r="D65" s="80"/>
      <c r="E65" s="83"/>
    </row>
    <row r="66" spans="1:5" s="65" customFormat="1" ht="12.75">
      <c r="A66" s="389" t="s">
        <v>305</v>
      </c>
      <c r="B66" s="384">
        <v>58</v>
      </c>
      <c r="C66" s="80"/>
      <c r="D66" s="80"/>
      <c r="E66" s="83"/>
    </row>
    <row r="67" spans="1:5" s="65" customFormat="1" ht="12.75">
      <c r="A67" s="389" t="s">
        <v>306</v>
      </c>
      <c r="B67" s="384">
        <v>59</v>
      </c>
      <c r="C67" s="80"/>
      <c r="D67" s="80"/>
      <c r="E67" s="83"/>
    </row>
    <row r="68" spans="1:5" s="65" customFormat="1" ht="21.75" thickBot="1">
      <c r="A68" s="393" t="s">
        <v>307</v>
      </c>
      <c r="B68" s="394">
        <v>60</v>
      </c>
      <c r="C68" s="395"/>
      <c r="D68" s="395"/>
      <c r="E68" s="396"/>
    </row>
    <row r="69" spans="1:5" s="380" customFormat="1" ht="15" thickBot="1">
      <c r="A69" s="413" t="s">
        <v>308</v>
      </c>
      <c r="B69" s="414">
        <v>61</v>
      </c>
      <c r="C69" s="415"/>
      <c r="D69" s="415"/>
      <c r="E69" s="416"/>
    </row>
    <row r="70" spans="1:5" s="419" customFormat="1" ht="16.5" thickBot="1">
      <c r="A70" s="417" t="s">
        <v>309</v>
      </c>
      <c r="B70" s="418">
        <v>62</v>
      </c>
      <c r="C70" s="85"/>
      <c r="D70" s="85"/>
      <c r="E70" s="86"/>
    </row>
    <row r="71" spans="1:5" s="419" customFormat="1" ht="16.5" thickBot="1">
      <c r="A71" s="420" t="s">
        <v>310</v>
      </c>
      <c r="B71" s="421">
        <v>63</v>
      </c>
      <c r="C71" s="422"/>
      <c r="D71" s="422"/>
      <c r="E71" s="423"/>
    </row>
    <row r="72" spans="1:5" ht="21.75" thickBot="1">
      <c r="A72" s="417" t="s">
        <v>311</v>
      </c>
      <c r="B72" s="418">
        <v>64</v>
      </c>
      <c r="C72" s="424"/>
      <c r="D72" s="424"/>
      <c r="E72" s="425"/>
    </row>
    <row r="73" spans="1:5" ht="32.25" thickBot="1">
      <c r="A73" s="426" t="s">
        <v>312</v>
      </c>
      <c r="B73" s="427">
        <v>65</v>
      </c>
      <c r="C73" s="428"/>
      <c r="D73" s="428"/>
      <c r="E73" s="429"/>
    </row>
    <row r="74" spans="1:5" ht="21.75" thickBot="1">
      <c r="A74" s="426" t="s">
        <v>313</v>
      </c>
      <c r="B74" s="427">
        <v>66</v>
      </c>
      <c r="C74" s="428"/>
      <c r="D74" s="428"/>
      <c r="E74" s="429"/>
    </row>
  </sheetData>
  <sheetProtection/>
  <mergeCells count="3">
    <mergeCell ref="A7:E7"/>
    <mergeCell ref="A40:E40"/>
    <mergeCell ref="A2:E3"/>
  </mergeCells>
  <printOptions horizontalCentered="1"/>
  <pageMargins left="0.25" right="0.25" top="0.75" bottom="0.75" header="0.3" footer="0.3"/>
  <pageSetup horizontalDpi="600" verticalDpi="600" orientation="portrait" paperSize="9" scale="87" r:id="rId1"/>
  <rowBreaks count="1" manualBreakCount="1">
    <brk id="3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E17" sqref="E17"/>
    </sheetView>
  </sheetViews>
  <sheetFormatPr defaultColWidth="9.00390625" defaultRowHeight="12.75"/>
  <cols>
    <col min="1" max="1" width="5.50390625" style="434" customWidth="1"/>
    <col min="2" max="2" width="33.125" style="434" customWidth="1"/>
    <col min="3" max="3" width="12.375" style="434" customWidth="1"/>
    <col min="4" max="4" width="11.50390625" style="434" customWidth="1"/>
    <col min="5" max="5" width="11.375" style="434" customWidth="1"/>
    <col min="6" max="6" width="11.00390625" style="434" customWidth="1"/>
    <col min="7" max="7" width="14.375" style="434" customWidth="1"/>
    <col min="8" max="16384" width="9.375" style="434" customWidth="1"/>
  </cols>
  <sheetData>
    <row r="1" spans="1:7" ht="15.75">
      <c r="A1" s="431"/>
      <c r="B1" s="432"/>
      <c r="C1" s="432"/>
      <c r="D1" s="432"/>
      <c r="E1" s="432"/>
      <c r="F1" s="432"/>
      <c r="G1" s="433" t="s">
        <v>314</v>
      </c>
    </row>
    <row r="2" spans="1:7" ht="15.75">
      <c r="A2" s="431"/>
      <c r="B2" s="432"/>
      <c r="C2" s="432"/>
      <c r="D2" s="432"/>
      <c r="E2" s="432"/>
      <c r="F2" s="432"/>
      <c r="G2" s="432"/>
    </row>
    <row r="3" spans="1:7" ht="14.25">
      <c r="A3" s="1388" t="s">
        <v>315</v>
      </c>
      <c r="B3" s="1388"/>
      <c r="C3" s="1388"/>
      <c r="D3" s="1388"/>
      <c r="E3" s="1388"/>
      <c r="F3" s="1388"/>
      <c r="G3" s="1388"/>
    </row>
    <row r="4" spans="1:7" ht="15.75">
      <c r="A4" s="1389"/>
      <c r="B4" s="1389"/>
      <c r="C4" s="1389"/>
      <c r="D4" s="1389"/>
      <c r="E4" s="1389"/>
      <c r="F4" s="1389"/>
      <c r="G4" s="1389"/>
    </row>
    <row r="6" spans="1:7" s="431" customFormat="1" ht="27" customHeight="1">
      <c r="A6" s="435" t="s">
        <v>316</v>
      </c>
      <c r="B6" s="436"/>
      <c r="C6" s="1387" t="s">
        <v>317</v>
      </c>
      <c r="D6" s="1387"/>
      <c r="E6" s="1387"/>
      <c r="F6" s="1387"/>
      <c r="G6" s="1387"/>
    </row>
    <row r="7" s="431" customFormat="1" ht="15.75"/>
    <row r="8" spans="1:7" s="431" customFormat="1" ht="24.75" customHeight="1">
      <c r="A8" s="435" t="s">
        <v>318</v>
      </c>
      <c r="B8" s="436"/>
      <c r="C8" s="1387" t="s">
        <v>317</v>
      </c>
      <c r="D8" s="1387"/>
      <c r="E8" s="1387"/>
      <c r="F8" s="1387"/>
      <c r="G8" s="436"/>
    </row>
    <row r="9" s="437" customFormat="1" ht="12.75"/>
    <row r="10" s="439" customFormat="1" ht="15" customHeight="1">
      <c r="A10" s="438" t="s">
        <v>319</v>
      </c>
    </row>
    <row r="11" s="439" customFormat="1" ht="15" customHeight="1" thickBot="1">
      <c r="A11" s="438" t="s">
        <v>320</v>
      </c>
    </row>
    <row r="12" spans="1:7" s="78" customFormat="1" ht="42" customHeight="1" thickBot="1">
      <c r="A12" s="77" t="s">
        <v>46</v>
      </c>
      <c r="B12" s="238" t="s">
        <v>321</v>
      </c>
      <c r="C12" s="238" t="s">
        <v>322</v>
      </c>
      <c r="D12" s="238" t="s">
        <v>323</v>
      </c>
      <c r="E12" s="238" t="s">
        <v>324</v>
      </c>
      <c r="F12" s="238" t="s">
        <v>325</v>
      </c>
      <c r="G12" s="239" t="s">
        <v>190</v>
      </c>
    </row>
    <row r="13" spans="1:7" ht="24" customHeight="1">
      <c r="A13" s="440" t="s">
        <v>21</v>
      </c>
      <c r="B13" s="441" t="s">
        <v>326</v>
      </c>
      <c r="C13" s="442"/>
      <c r="D13" s="442"/>
      <c r="E13" s="442"/>
      <c r="F13" s="442"/>
      <c r="G13" s="443"/>
    </row>
    <row r="14" spans="1:7" ht="24" customHeight="1">
      <c r="A14" s="444" t="s">
        <v>22</v>
      </c>
      <c r="B14" s="445" t="s">
        <v>327</v>
      </c>
      <c r="C14" s="276"/>
      <c r="D14" s="276"/>
      <c r="E14" s="276"/>
      <c r="F14" s="276"/>
      <c r="G14" s="446"/>
    </row>
    <row r="15" spans="1:7" ht="24" customHeight="1">
      <c r="A15" s="444" t="s">
        <v>23</v>
      </c>
      <c r="B15" s="445" t="s">
        <v>328</v>
      </c>
      <c r="C15" s="276"/>
      <c r="D15" s="276"/>
      <c r="E15" s="276"/>
      <c r="F15" s="276"/>
      <c r="G15" s="446"/>
    </row>
    <row r="16" spans="1:7" ht="24" customHeight="1">
      <c r="A16" s="444" t="s">
        <v>26</v>
      </c>
      <c r="B16" s="445" t="s">
        <v>329</v>
      </c>
      <c r="C16" s="276"/>
      <c r="D16" s="276"/>
      <c r="E16" s="276"/>
      <c r="F16" s="276"/>
      <c r="G16" s="446"/>
    </row>
    <row r="17" spans="1:7" ht="24" customHeight="1">
      <c r="A17" s="444" t="s">
        <v>27</v>
      </c>
      <c r="B17" s="445" t="s">
        <v>330</v>
      </c>
      <c r="C17" s="276"/>
      <c r="D17" s="276"/>
      <c r="E17" s="276"/>
      <c r="F17" s="276"/>
      <c r="G17" s="446"/>
    </row>
    <row r="18" spans="1:7" ht="24" customHeight="1">
      <c r="A18" s="447" t="s">
        <v>29</v>
      </c>
      <c r="B18" s="448" t="s">
        <v>351</v>
      </c>
      <c r="C18" s="279"/>
      <c r="D18" s="279"/>
      <c r="E18" s="279"/>
      <c r="F18" s="279"/>
      <c r="G18" s="449"/>
    </row>
    <row r="19" spans="1:7" ht="24" customHeight="1">
      <c r="A19" s="447" t="s">
        <v>32</v>
      </c>
      <c r="B19" s="448" t="s">
        <v>352</v>
      </c>
      <c r="C19" s="279"/>
      <c r="D19" s="279"/>
      <c r="E19" s="279"/>
      <c r="F19" s="279"/>
      <c r="G19" s="449"/>
    </row>
    <row r="20" spans="1:7" ht="24" customHeight="1" thickBot="1">
      <c r="A20" s="447" t="s">
        <v>33</v>
      </c>
      <c r="B20" s="448" t="s">
        <v>331</v>
      </c>
      <c r="C20" s="279"/>
      <c r="D20" s="279"/>
      <c r="E20" s="279"/>
      <c r="F20" s="279"/>
      <c r="G20" s="449"/>
    </row>
    <row r="21" spans="1:7" s="454" customFormat="1" ht="24" customHeight="1" thickBot="1">
      <c r="A21" s="450" t="s">
        <v>34</v>
      </c>
      <c r="B21" s="451" t="s">
        <v>190</v>
      </c>
      <c r="C21" s="452"/>
      <c r="D21" s="452"/>
      <c r="E21" s="452"/>
      <c r="F21" s="452"/>
      <c r="G21" s="453"/>
    </row>
    <row r="22" s="437" customFormat="1" ht="12.75"/>
    <row r="23" s="437" customFormat="1" ht="12.75"/>
    <row r="24" s="437" customFormat="1" ht="12.75"/>
    <row r="25" s="437" customFormat="1" ht="15.75">
      <c r="A25" s="431" t="s">
        <v>332</v>
      </c>
    </row>
    <row r="26" s="437" customFormat="1" ht="12.75"/>
    <row r="29" spans="3:6" ht="13.5">
      <c r="C29" s="455"/>
      <c r="D29" s="456" t="s">
        <v>333</v>
      </c>
      <c r="E29" s="457"/>
      <c r="F29" s="455"/>
    </row>
    <row r="30" spans="3:6" ht="13.5">
      <c r="C30" s="458"/>
      <c r="D30" s="459"/>
      <c r="E30" s="459"/>
      <c r="F30" s="458"/>
    </row>
    <row r="31" spans="3:6" ht="13.5">
      <c r="C31" s="458"/>
      <c r="D31" s="459"/>
      <c r="E31" s="459"/>
      <c r="F31" s="458"/>
    </row>
  </sheetData>
  <sheetProtection/>
  <mergeCells count="4">
    <mergeCell ref="C8:F8"/>
    <mergeCell ref="C6:G6"/>
    <mergeCell ref="A3:G3"/>
    <mergeCell ref="A4:G4"/>
  </mergeCells>
  <printOptions horizontalCentered="1"/>
  <pageMargins left="0.7874015748031497" right="0.7874015748031497" top="0.67" bottom="0.984251968503937" header="0.47" footer="0.7874015748031497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18" zoomScaleNormal="118" zoomScalePageLayoutView="0" workbookViewId="0" topLeftCell="A10">
      <selection activeCell="E52" sqref="E52:F52"/>
    </sheetView>
  </sheetViews>
  <sheetFormatPr defaultColWidth="9.00390625" defaultRowHeight="12.75"/>
  <cols>
    <col min="1" max="1" width="11.625" style="357" customWidth="1"/>
    <col min="2" max="2" width="11.625" style="331" customWidth="1"/>
    <col min="3" max="3" width="65.125" style="331" customWidth="1"/>
    <col min="4" max="4" width="11.875" style="331" customWidth="1"/>
    <col min="5" max="5" width="11.00390625" style="331" customWidth="1"/>
    <col min="6" max="6" width="12.125" style="331" customWidth="1"/>
    <col min="7" max="7" width="11.00390625" style="331" customWidth="1"/>
    <col min="8" max="16384" width="9.375" style="331" customWidth="1"/>
  </cols>
  <sheetData>
    <row r="1" spans="1:5" s="328" customFormat="1" ht="21" customHeight="1" thickBot="1">
      <c r="A1" s="288"/>
      <c r="B1" s="289"/>
      <c r="C1" s="289"/>
      <c r="D1" s="66"/>
      <c r="E1" s="66"/>
    </row>
    <row r="2" spans="1:7" s="328" customFormat="1" ht="29.25" customHeight="1">
      <c r="A2" s="1368" t="s">
        <v>618</v>
      </c>
      <c r="B2" s="1369"/>
      <c r="C2" s="1369"/>
      <c r="D2" s="1369"/>
      <c r="E2" s="1369"/>
      <c r="F2" s="1370"/>
      <c r="G2" s="1371"/>
    </row>
    <row r="3" spans="1:7" s="329" customFormat="1" ht="15.75">
      <c r="A3" s="533" t="s">
        <v>213</v>
      </c>
      <c r="B3" s="534"/>
      <c r="C3" s="535" t="s">
        <v>449</v>
      </c>
      <c r="D3" s="536"/>
      <c r="E3" s="536"/>
      <c r="F3" s="537"/>
      <c r="G3" s="538" t="s">
        <v>431</v>
      </c>
    </row>
    <row r="4" spans="1:7" s="329" customFormat="1" ht="16.5" thickBot="1">
      <c r="A4" s="527" t="s">
        <v>215</v>
      </c>
      <c r="B4" s="528"/>
      <c r="C4" s="369" t="s">
        <v>248</v>
      </c>
      <c r="D4" s="539"/>
      <c r="E4" s="539"/>
      <c r="F4" s="521"/>
      <c r="G4" s="575" t="s">
        <v>244</v>
      </c>
    </row>
    <row r="5" spans="1:5" s="330" customFormat="1" ht="21" customHeight="1" thickBot="1">
      <c r="A5" s="290"/>
      <c r="B5" s="290"/>
      <c r="C5" s="290"/>
      <c r="D5" s="229"/>
      <c r="E5" s="229"/>
    </row>
    <row r="6" spans="1:7" ht="36.75" thickBot="1">
      <c r="A6" s="291" t="s">
        <v>216</v>
      </c>
      <c r="B6" s="292" t="s">
        <v>217</v>
      </c>
      <c r="C6" s="1372" t="s">
        <v>218</v>
      </c>
      <c r="D6" s="1372" t="s">
        <v>430</v>
      </c>
      <c r="E6" s="1372" t="s">
        <v>615</v>
      </c>
      <c r="F6" s="1374" t="s">
        <v>616</v>
      </c>
      <c r="G6" s="1376" t="s">
        <v>617</v>
      </c>
    </row>
    <row r="7" spans="1:7" ht="13.5" thickBot="1">
      <c r="A7" s="332" t="s">
        <v>220</v>
      </c>
      <c r="B7" s="333"/>
      <c r="C7" s="1373"/>
      <c r="D7" s="1373"/>
      <c r="E7" s="1377"/>
      <c r="F7" s="1375"/>
      <c r="G7" s="1376"/>
    </row>
    <row r="8" spans="1:7" s="334" customFormat="1" ht="12" customHeight="1" thickBot="1">
      <c r="A8" s="68" t="s">
        <v>419</v>
      </c>
      <c r="B8" s="69" t="s">
        <v>425</v>
      </c>
      <c r="C8" s="69" t="s">
        <v>421</v>
      </c>
      <c r="D8" s="69" t="s">
        <v>422</v>
      </c>
      <c r="E8" s="69"/>
      <c r="F8" s="580" t="s">
        <v>423</v>
      </c>
      <c r="G8" s="581" t="s">
        <v>424</v>
      </c>
    </row>
    <row r="9" spans="1:7" s="338" customFormat="1" ht="15.75" customHeight="1" thickBot="1">
      <c r="A9" s="335"/>
      <c r="B9" s="336"/>
      <c r="C9" s="694" t="s">
        <v>107</v>
      </c>
      <c r="D9" s="530"/>
      <c r="E9" s="530"/>
      <c r="F9" s="585"/>
      <c r="G9" s="586"/>
    </row>
    <row r="10" spans="1:7" s="339" customFormat="1" ht="14.25" thickBot="1">
      <c r="A10" s="673">
        <v>1</v>
      </c>
      <c r="B10" s="294"/>
      <c r="C10" s="637" t="s">
        <v>471</v>
      </c>
      <c r="D10" s="706">
        <f>SUM(D11:D13)</f>
        <v>2150</v>
      </c>
      <c r="E10" s="706">
        <f>SUM(E11:E13)</f>
        <v>2150</v>
      </c>
      <c r="F10" s="706">
        <f>SUM(F11:F13)</f>
        <v>0</v>
      </c>
      <c r="G10" s="706">
        <f>SUM(G11:G13)</f>
        <v>0</v>
      </c>
    </row>
    <row r="11" spans="1:7" ht="12.75">
      <c r="A11" s="651"/>
      <c r="B11" s="298">
        <v>1</v>
      </c>
      <c r="C11" s="638" t="s">
        <v>243</v>
      </c>
      <c r="D11" s="654">
        <f>SUM(E11:F11)</f>
        <v>2150</v>
      </c>
      <c r="E11" s="654">
        <v>2150</v>
      </c>
      <c r="F11" s="658"/>
      <c r="G11" s="659">
        <v>0</v>
      </c>
    </row>
    <row r="12" spans="1:7" s="349" customFormat="1" ht="15">
      <c r="A12" s="664"/>
      <c r="B12" s="298">
        <v>2</v>
      </c>
      <c r="C12" s="639" t="s">
        <v>226</v>
      </c>
      <c r="D12" s="663"/>
      <c r="E12" s="663"/>
      <c r="F12" s="658"/>
      <c r="G12" s="711"/>
    </row>
    <row r="13" spans="1:7" s="349" customFormat="1" ht="15.75" thickBot="1">
      <c r="A13" s="651"/>
      <c r="B13" s="298">
        <v>3</v>
      </c>
      <c r="C13" s="640" t="s">
        <v>260</v>
      </c>
      <c r="D13" s="654"/>
      <c r="E13" s="654"/>
      <c r="F13" s="658"/>
      <c r="G13" s="659"/>
    </row>
    <row r="14" spans="1:7" s="339" customFormat="1" ht="14.25" thickBot="1">
      <c r="A14" s="673">
        <v>2</v>
      </c>
      <c r="B14" s="294"/>
      <c r="C14" s="637" t="s">
        <v>473</v>
      </c>
      <c r="D14" s="707">
        <f>SUM(D15:D17)</f>
        <v>53743</v>
      </c>
      <c r="E14" s="707">
        <f>SUM(E15:E17)</f>
        <v>53743</v>
      </c>
      <c r="F14" s="707">
        <f>SUM(F15:F17)</f>
        <v>0</v>
      </c>
      <c r="G14" s="707">
        <f>SUM(G15:G17)</f>
        <v>0</v>
      </c>
    </row>
    <row r="15" spans="1:7" ht="13.5">
      <c r="A15" s="688"/>
      <c r="B15" s="677">
        <v>1</v>
      </c>
      <c r="C15" s="641" t="s">
        <v>472</v>
      </c>
      <c r="D15" s="712"/>
      <c r="E15" s="712"/>
      <c r="F15" s="655"/>
      <c r="G15" s="656"/>
    </row>
    <row r="16" spans="1:7" s="349" customFormat="1" ht="15">
      <c r="A16" s="651"/>
      <c r="B16" s="652">
        <v>2</v>
      </c>
      <c r="C16" s="638" t="s">
        <v>227</v>
      </c>
      <c r="D16" s="654">
        <f>SUM(E16:G16)</f>
        <v>53743</v>
      </c>
      <c r="E16" s="654">
        <v>53743</v>
      </c>
      <c r="F16" s="658"/>
      <c r="G16" s="659"/>
    </row>
    <row r="17" spans="1:7" s="349" customFormat="1" ht="15.75" thickBot="1">
      <c r="A17" s="679"/>
      <c r="B17" s="680">
        <v>3</v>
      </c>
      <c r="C17" s="642" t="s">
        <v>464</v>
      </c>
      <c r="D17" s="682"/>
      <c r="E17" s="682"/>
      <c r="F17" s="683"/>
      <c r="G17" s="684"/>
    </row>
    <row r="18" spans="1:7" ht="13.5">
      <c r="A18" s="695">
        <v>3</v>
      </c>
      <c r="B18" s="630">
        <v>1</v>
      </c>
      <c r="C18" s="643" t="s">
        <v>465</v>
      </c>
      <c r="D18" s="631"/>
      <c r="E18" s="631"/>
      <c r="F18" s="631"/>
      <c r="G18" s="632"/>
    </row>
    <row r="19" spans="1:7" ht="12.75">
      <c r="A19" s="696"/>
      <c r="B19" s="633">
        <v>2</v>
      </c>
      <c r="C19" s="644" t="s">
        <v>466</v>
      </c>
      <c r="D19" s="517"/>
      <c r="E19" s="517"/>
      <c r="F19" s="517"/>
      <c r="G19" s="518"/>
    </row>
    <row r="20" spans="1:7" ht="13.5" thickBot="1">
      <c r="A20" s="697"/>
      <c r="B20" s="634">
        <v>3</v>
      </c>
      <c r="C20" s="645" t="s">
        <v>467</v>
      </c>
      <c r="D20" s="635"/>
      <c r="E20" s="635"/>
      <c r="F20" s="635"/>
      <c r="G20" s="636"/>
    </row>
    <row r="21" spans="1:7" ht="13.5" customHeight="1" thickBot="1">
      <c r="A21" s="698">
        <v>4</v>
      </c>
      <c r="B21" s="519"/>
      <c r="C21" s="637" t="s">
        <v>468</v>
      </c>
      <c r="D21" s="519">
        <f>D10+D14+D18+D19+D20</f>
        <v>55893</v>
      </c>
      <c r="E21" s="519">
        <f>E10+E14+E18+E19+E20</f>
        <v>55893</v>
      </c>
      <c r="F21" s="519">
        <f>F10+F14+F18+F19+F20</f>
        <v>0</v>
      </c>
      <c r="G21" s="519">
        <f>G10+G14+G18+G19+G20</f>
        <v>0</v>
      </c>
    </row>
    <row r="22" spans="1:7" ht="13.5">
      <c r="A22" s="695">
        <v>5</v>
      </c>
      <c r="B22" s="631"/>
      <c r="C22" s="643" t="s">
        <v>469</v>
      </c>
      <c r="D22" s="631"/>
      <c r="E22" s="631"/>
      <c r="F22" s="631"/>
      <c r="G22" s="632"/>
    </row>
    <row r="23" spans="1:7" ht="13.5" thickBot="1">
      <c r="A23" s="697">
        <v>6</v>
      </c>
      <c r="B23" s="635"/>
      <c r="C23" s="645" t="s">
        <v>470</v>
      </c>
      <c r="D23" s="635">
        <f>SUM(E23:F23)</f>
        <v>35982</v>
      </c>
      <c r="E23" s="635">
        <v>35982</v>
      </c>
      <c r="F23" s="635"/>
      <c r="G23" s="636"/>
    </row>
    <row r="24" spans="1:7" ht="14.25" thickBot="1">
      <c r="A24" s="673">
        <v>7</v>
      </c>
      <c r="B24" s="241"/>
      <c r="C24" s="637" t="s">
        <v>249</v>
      </c>
      <c r="D24" s="706">
        <f>D21+D22+D23</f>
        <v>91875</v>
      </c>
      <c r="E24" s="706">
        <f>E21+E22+E23</f>
        <v>91875</v>
      </c>
      <c r="F24" s="706">
        <f>F21+F22+F23</f>
        <v>0</v>
      </c>
      <c r="G24" s="706">
        <f>G21+G22+G23</f>
        <v>0</v>
      </c>
    </row>
    <row r="25" spans="1:7" ht="14.25" thickBot="1">
      <c r="A25" s="673">
        <v>8</v>
      </c>
      <c r="B25" s="312"/>
      <c r="C25" s="702" t="s">
        <v>231</v>
      </c>
      <c r="D25" s="515"/>
      <c r="E25" s="515"/>
      <c r="F25" s="546"/>
      <c r="G25" s="547"/>
    </row>
    <row r="26" spans="1:7" ht="13.5">
      <c r="A26" s="688"/>
      <c r="B26" s="319">
        <v>1</v>
      </c>
      <c r="C26" s="646" t="s">
        <v>35</v>
      </c>
      <c r="D26" s="232"/>
      <c r="E26" s="81"/>
      <c r="F26" s="540"/>
      <c r="G26" s="541"/>
    </row>
    <row r="27" spans="1:7" ht="14.25" thickBot="1">
      <c r="A27" s="699"/>
      <c r="B27" s="298">
        <v>2</v>
      </c>
      <c r="C27" s="647" t="s">
        <v>36</v>
      </c>
      <c r="D27" s="80"/>
      <c r="E27" s="391"/>
      <c r="F27" s="544"/>
      <c r="G27" s="545"/>
    </row>
    <row r="28" spans="1:7" s="349" customFormat="1" ht="15.75" thickBot="1">
      <c r="A28" s="673">
        <v>9</v>
      </c>
      <c r="B28" s="312"/>
      <c r="C28" s="648" t="s">
        <v>232</v>
      </c>
      <c r="D28" s="704">
        <f>D24+D25</f>
        <v>91875</v>
      </c>
      <c r="E28" s="704">
        <f>E24+E25</f>
        <v>91875</v>
      </c>
      <c r="F28" s="704">
        <f>F24+F25</f>
        <v>0</v>
      </c>
      <c r="G28" s="704">
        <f>G24+G25</f>
        <v>0</v>
      </c>
    </row>
    <row r="29" spans="1:7" s="349" customFormat="1" ht="12.75" customHeight="1" thickBot="1">
      <c r="A29" s="700"/>
      <c r="B29" s="353"/>
      <c r="C29" s="354"/>
      <c r="D29" s="582"/>
      <c r="E29" s="582"/>
      <c r="F29" s="587"/>
      <c r="G29" s="588"/>
    </row>
    <row r="30" spans="1:7" s="338" customFormat="1" ht="15" customHeight="1" thickBot="1">
      <c r="A30" s="701"/>
      <c r="B30" s="336"/>
      <c r="C30" s="694" t="s">
        <v>108</v>
      </c>
      <c r="D30" s="583"/>
      <c r="E30" s="583"/>
      <c r="F30" s="546"/>
      <c r="G30" s="547"/>
    </row>
    <row r="31" spans="1:7" s="339" customFormat="1" ht="14.25" thickBot="1">
      <c r="A31" s="673">
        <v>10</v>
      </c>
      <c r="B31" s="649"/>
      <c r="C31" s="637" t="s">
        <v>233</v>
      </c>
      <c r="D31" s="707">
        <f>SUM(D32:D40)</f>
        <v>85731</v>
      </c>
      <c r="E31" s="707">
        <f>SUM(E32:E40)</f>
        <v>35067</v>
      </c>
      <c r="F31" s="707">
        <f>SUM(F32:F40)</f>
        <v>50664</v>
      </c>
      <c r="G31" s="707">
        <f>SUM(G32:G40)</f>
        <v>0</v>
      </c>
    </row>
    <row r="32" spans="1:7" ht="12.75">
      <c r="A32" s="651"/>
      <c r="B32" s="652">
        <v>1</v>
      </c>
      <c r="C32" s="653" t="s">
        <v>49</v>
      </c>
      <c r="D32" s="654">
        <f>SUM(E32:F32)</f>
        <v>30578</v>
      </c>
      <c r="E32" s="654">
        <v>13778</v>
      </c>
      <c r="F32" s="655">
        <v>16800</v>
      </c>
      <c r="G32" s="656"/>
    </row>
    <row r="33" spans="1:7" ht="12.75">
      <c r="A33" s="651"/>
      <c r="B33" s="652">
        <v>2</v>
      </c>
      <c r="C33" s="657" t="s">
        <v>51</v>
      </c>
      <c r="D33" s="654">
        <f aca="true" t="shared" si="0" ref="D33:D38">SUM(E33:F33)</f>
        <v>7994</v>
      </c>
      <c r="E33" s="654">
        <v>3795</v>
      </c>
      <c r="F33" s="658">
        <v>4199</v>
      </c>
      <c r="G33" s="659"/>
    </row>
    <row r="34" spans="1:7" ht="12.75">
      <c r="A34" s="660"/>
      <c r="B34" s="661">
        <v>3</v>
      </c>
      <c r="C34" s="657" t="s">
        <v>452</v>
      </c>
      <c r="D34" s="654">
        <f t="shared" si="0"/>
        <v>40792</v>
      </c>
      <c r="E34" s="662">
        <v>11127</v>
      </c>
      <c r="F34" s="658">
        <f>3065+26600</f>
        <v>29665</v>
      </c>
      <c r="G34" s="659"/>
    </row>
    <row r="35" spans="1:7" ht="12.75">
      <c r="A35" s="660"/>
      <c r="B35" s="661">
        <v>5</v>
      </c>
      <c r="C35" s="657" t="s">
        <v>453</v>
      </c>
      <c r="D35" s="654">
        <f t="shared" si="0"/>
        <v>0</v>
      </c>
      <c r="E35" s="654"/>
      <c r="F35" s="658"/>
      <c r="G35" s="659"/>
    </row>
    <row r="36" spans="1:7" ht="12.75">
      <c r="A36" s="651"/>
      <c r="B36" s="652">
        <v>6</v>
      </c>
      <c r="C36" s="657" t="s">
        <v>61</v>
      </c>
      <c r="D36" s="654">
        <f t="shared" si="0"/>
        <v>0</v>
      </c>
      <c r="E36" s="663"/>
      <c r="F36" s="516"/>
      <c r="G36" s="659"/>
    </row>
    <row r="37" spans="1:7" s="339" customFormat="1" ht="12.75">
      <c r="A37" s="664"/>
      <c r="B37" s="652">
        <v>7</v>
      </c>
      <c r="C37" s="657" t="s">
        <v>454</v>
      </c>
      <c r="D37" s="654">
        <f t="shared" si="0"/>
        <v>0</v>
      </c>
      <c r="E37" s="516"/>
      <c r="F37" s="516"/>
      <c r="G37" s="659"/>
    </row>
    <row r="38" spans="1:7" s="339" customFormat="1" ht="12.75">
      <c r="A38" s="664"/>
      <c r="B38" s="665">
        <v>8</v>
      </c>
      <c r="C38" s="666" t="s">
        <v>455</v>
      </c>
      <c r="D38" s="654">
        <f t="shared" si="0"/>
        <v>6367</v>
      </c>
      <c r="E38" s="590">
        <v>6367</v>
      </c>
      <c r="F38" s="658"/>
      <c r="G38" s="659"/>
    </row>
    <row r="39" spans="1:7" ht="12.75">
      <c r="A39" s="651"/>
      <c r="B39" s="652">
        <v>9</v>
      </c>
      <c r="C39" s="668" t="s">
        <v>456</v>
      </c>
      <c r="D39" s="662"/>
      <c r="E39" s="662"/>
      <c r="F39" s="669"/>
      <c r="G39" s="670"/>
    </row>
    <row r="40" spans="1:7" ht="13.5" thickBot="1">
      <c r="A40" s="671"/>
      <c r="B40" s="672">
        <v>10</v>
      </c>
      <c r="C40" s="668" t="s">
        <v>408</v>
      </c>
      <c r="D40" s="662"/>
      <c r="E40" s="662"/>
      <c r="F40" s="669"/>
      <c r="G40" s="669"/>
    </row>
    <row r="41" spans="1:7" s="339" customFormat="1" ht="14.25" thickBot="1">
      <c r="A41" s="673">
        <v>11</v>
      </c>
      <c r="B41" s="649"/>
      <c r="C41" s="637" t="s">
        <v>235</v>
      </c>
      <c r="D41" s="650">
        <f>SUM(D42:D48)</f>
        <v>6144</v>
      </c>
      <c r="E41" s="650">
        <f>SUM(E42:E48)</f>
        <v>0</v>
      </c>
      <c r="F41" s="650">
        <f>SUM(F42:F48)</f>
        <v>6144</v>
      </c>
      <c r="G41" s="674">
        <f>SUM(G42:G48)</f>
        <v>0</v>
      </c>
    </row>
    <row r="42" spans="1:7" ht="12.75">
      <c r="A42" s="651"/>
      <c r="B42" s="652">
        <v>1</v>
      </c>
      <c r="C42" s="675" t="s">
        <v>67</v>
      </c>
      <c r="D42" s="654"/>
      <c r="E42" s="663"/>
      <c r="F42" s="655"/>
      <c r="G42" s="656"/>
    </row>
    <row r="43" spans="1:7" ht="12.75">
      <c r="A43" s="651"/>
      <c r="B43" s="652">
        <v>2</v>
      </c>
      <c r="C43" s="657" t="s">
        <v>69</v>
      </c>
      <c r="D43" s="654">
        <f>SUM(E43:F43)</f>
        <v>6144</v>
      </c>
      <c r="E43" s="654"/>
      <c r="F43" s="658">
        <v>6144</v>
      </c>
      <c r="G43" s="659"/>
    </row>
    <row r="44" spans="1:7" ht="12.75">
      <c r="A44" s="651"/>
      <c r="B44" s="652">
        <v>3</v>
      </c>
      <c r="C44" s="657" t="s">
        <v>457</v>
      </c>
      <c r="D44" s="654"/>
      <c r="E44" s="654"/>
      <c r="F44" s="658"/>
      <c r="G44" s="659"/>
    </row>
    <row r="45" spans="1:7" ht="12.75">
      <c r="A45" s="651"/>
      <c r="B45" s="652">
        <v>3</v>
      </c>
      <c r="C45" s="657" t="s">
        <v>458</v>
      </c>
      <c r="D45" s="654"/>
      <c r="E45" s="654"/>
      <c r="F45" s="658"/>
      <c r="G45" s="659"/>
    </row>
    <row r="46" spans="1:7" ht="12.75">
      <c r="A46" s="651"/>
      <c r="B46" s="652">
        <v>4</v>
      </c>
      <c r="C46" s="657" t="s">
        <v>73</v>
      </c>
      <c r="D46" s="654"/>
      <c r="E46" s="654"/>
      <c r="F46" s="658"/>
      <c r="G46" s="659"/>
    </row>
    <row r="47" spans="1:7" ht="12.75">
      <c r="A47" s="651"/>
      <c r="B47" s="652">
        <v>5</v>
      </c>
      <c r="C47" s="657" t="s">
        <v>459</v>
      </c>
      <c r="D47" s="654"/>
      <c r="E47" s="654"/>
      <c r="F47" s="658"/>
      <c r="G47" s="659"/>
    </row>
    <row r="48" spans="1:7" ht="13.5" thickBot="1">
      <c r="A48" s="660"/>
      <c r="B48" s="661">
        <v>6</v>
      </c>
      <c r="C48" s="668" t="s">
        <v>460</v>
      </c>
      <c r="D48" s="662"/>
      <c r="E48" s="662"/>
      <c r="F48" s="669"/>
      <c r="G48" s="670"/>
    </row>
    <row r="49" spans="1:7" ht="13.5">
      <c r="A49" s="676">
        <v>12</v>
      </c>
      <c r="B49" s="677">
        <v>1</v>
      </c>
      <c r="C49" s="653" t="s">
        <v>461</v>
      </c>
      <c r="D49" s="678"/>
      <c r="E49" s="678"/>
      <c r="F49" s="655"/>
      <c r="G49" s="656"/>
    </row>
    <row r="50" spans="1:7" ht="12.75">
      <c r="A50" s="651"/>
      <c r="B50" s="652">
        <v>2</v>
      </c>
      <c r="C50" s="657" t="s">
        <v>462</v>
      </c>
      <c r="D50" s="654"/>
      <c r="E50" s="654"/>
      <c r="F50" s="658"/>
      <c r="G50" s="659"/>
    </row>
    <row r="51" spans="1:7" ht="13.5" thickBot="1">
      <c r="A51" s="679"/>
      <c r="B51" s="680">
        <v>3</v>
      </c>
      <c r="C51" s="681" t="s">
        <v>463</v>
      </c>
      <c r="D51" s="682"/>
      <c r="E51" s="682"/>
      <c r="F51" s="683"/>
      <c r="G51" s="684"/>
    </row>
    <row r="52" spans="1:7" ht="14.25" thickBot="1">
      <c r="A52" s="673">
        <v>13</v>
      </c>
      <c r="B52" s="685"/>
      <c r="C52" s="637" t="s">
        <v>250</v>
      </c>
      <c r="D52" s="706">
        <f>D31+D41</f>
        <v>91875</v>
      </c>
      <c r="E52" s="706">
        <f>E31+E41</f>
        <v>35067</v>
      </c>
      <c r="F52" s="706">
        <f>F31+F41</f>
        <v>56808</v>
      </c>
      <c r="G52" s="142">
        <f>G31+G41</f>
        <v>0</v>
      </c>
    </row>
    <row r="53" spans="1:7" ht="14.25" thickBot="1">
      <c r="A53" s="673">
        <v>14</v>
      </c>
      <c r="B53" s="686"/>
      <c r="C53" s="702" t="s">
        <v>237</v>
      </c>
      <c r="D53" s="708">
        <f>SUM(D54:D55)</f>
        <v>0</v>
      </c>
      <c r="E53" s="708"/>
      <c r="F53" s="158">
        <f>SUM(F54:F55)</f>
        <v>0</v>
      </c>
      <c r="G53" s="709">
        <f>SUM(G54:G55)</f>
        <v>0</v>
      </c>
    </row>
    <row r="54" spans="1:7" ht="13.5">
      <c r="A54" s="688"/>
      <c r="B54" s="665">
        <v>1</v>
      </c>
      <c r="C54" s="689" t="s">
        <v>238</v>
      </c>
      <c r="D54" s="690"/>
      <c r="E54" s="690"/>
      <c r="F54" s="655"/>
      <c r="G54" s="656"/>
    </row>
    <row r="55" spans="1:7" ht="14.25" thickBot="1">
      <c r="A55" s="691"/>
      <c r="B55" s="661">
        <v>2</v>
      </c>
      <c r="C55" s="692" t="s">
        <v>239</v>
      </c>
      <c r="D55" s="693"/>
      <c r="E55" s="693"/>
      <c r="F55" s="669"/>
      <c r="G55" s="670"/>
    </row>
    <row r="56" spans="1:7" ht="15" customHeight="1" thickBot="1">
      <c r="A56" s="325"/>
      <c r="B56" s="312"/>
      <c r="C56" s="326" t="s">
        <v>240</v>
      </c>
      <c r="D56" s="704">
        <f>D52+D53</f>
        <v>91875</v>
      </c>
      <c r="E56" s="704">
        <f>E52+E53</f>
        <v>35067</v>
      </c>
      <c r="F56" s="704">
        <f>F52+F53</f>
        <v>56808</v>
      </c>
      <c r="G56" s="705">
        <f>G52+G53</f>
        <v>0</v>
      </c>
    </row>
    <row r="57" spans="4:7" ht="9.75" customHeight="1" thickBot="1">
      <c r="D57" s="584"/>
      <c r="E57" s="584"/>
      <c r="F57" s="519"/>
      <c r="G57" s="520"/>
    </row>
    <row r="58" spans="1:7" ht="15" customHeight="1" thickBot="1">
      <c r="A58" s="358" t="s">
        <v>241</v>
      </c>
      <c r="B58" s="359"/>
      <c r="C58" s="360"/>
      <c r="D58" s="529">
        <v>7.3</v>
      </c>
      <c r="E58" s="529">
        <v>7.3</v>
      </c>
      <c r="F58" s="577"/>
      <c r="G58" s="578"/>
    </row>
    <row r="59" spans="1:7" ht="14.25" customHeight="1">
      <c r="A59" s="1367"/>
      <c r="B59" s="1367"/>
      <c r="C59" s="1367"/>
      <c r="D59" s="1367"/>
      <c r="E59" s="782"/>
      <c r="F59" s="532"/>
      <c r="G59" s="532"/>
    </row>
  </sheetData>
  <sheetProtection/>
  <mergeCells count="7">
    <mergeCell ref="A59:D59"/>
    <mergeCell ref="A2:G2"/>
    <mergeCell ref="C6:C7"/>
    <mergeCell ref="D6:D7"/>
    <mergeCell ref="F6:F7"/>
    <mergeCell ref="G6:G7"/>
    <mergeCell ref="E6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 alignWithMargins="0">
    <oddHeader>&amp;C&amp;"Times New Roman CE,Félkövér"Martonvásár Város Képviselőtestület  ..../2013 (......) önkormányzati rendelete Martonvásár Város 2013. évi költségvetéséről&amp;R&amp;"Times New Roman CE,Félkövér"
8.3.b 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14.875" style="773" customWidth="1"/>
    <col min="4" max="4" width="11.625" style="0" customWidth="1"/>
    <col min="5" max="5" width="12.50390625" style="0" customWidth="1"/>
  </cols>
  <sheetData>
    <row r="1" spans="1:5" ht="15.75">
      <c r="A1" s="608"/>
      <c r="B1" s="608"/>
      <c r="E1" s="260"/>
    </row>
    <row r="2" spans="1:4" ht="15.75">
      <c r="A2" s="608"/>
      <c r="B2" s="608"/>
      <c r="C2" s="609"/>
      <c r="D2" s="609"/>
    </row>
    <row r="3" spans="1:4" ht="15.75">
      <c r="A3" s="1390" t="s">
        <v>663</v>
      </c>
      <c r="B3" s="1390"/>
      <c r="C3" s="1390"/>
      <c r="D3" s="764"/>
    </row>
    <row r="4" spans="1:4" ht="12.75">
      <c r="A4" s="610"/>
      <c r="B4" s="610"/>
      <c r="C4" s="774"/>
      <c r="D4" s="610"/>
    </row>
    <row r="5" spans="1:5" ht="14.25" thickBot="1">
      <c r="A5" s="610"/>
      <c r="B5" s="610"/>
      <c r="E5" s="76" t="s">
        <v>106</v>
      </c>
    </row>
    <row r="6" spans="1:5" ht="38.25">
      <c r="A6" s="611" t="s">
        <v>18</v>
      </c>
      <c r="B6" s="612" t="s">
        <v>448</v>
      </c>
      <c r="C6" s="775" t="s">
        <v>20</v>
      </c>
      <c r="D6" s="766" t="s">
        <v>418</v>
      </c>
      <c r="E6" s="613" t="s">
        <v>8</v>
      </c>
    </row>
    <row r="7" spans="1:5" ht="12.75">
      <c r="A7" s="614" t="s">
        <v>21</v>
      </c>
      <c r="B7" s="765" t="s">
        <v>527</v>
      </c>
      <c r="C7" s="1393">
        <v>7400</v>
      </c>
      <c r="D7" s="767"/>
      <c r="E7" s="626"/>
    </row>
    <row r="8" spans="1:5" ht="12.75">
      <c r="A8" s="614" t="s">
        <v>22</v>
      </c>
      <c r="B8" s="615"/>
      <c r="C8" s="1394"/>
      <c r="D8" s="767"/>
      <c r="E8" s="617"/>
    </row>
    <row r="9" spans="1:5" ht="12.75">
      <c r="A9" s="614" t="s">
        <v>23</v>
      </c>
      <c r="B9" s="615"/>
      <c r="C9" s="1394"/>
      <c r="D9" s="767"/>
      <c r="E9" s="617"/>
    </row>
    <row r="10" spans="1:5" ht="12.75">
      <c r="A10" s="614" t="s">
        <v>26</v>
      </c>
      <c r="B10" s="615"/>
      <c r="C10" s="1394"/>
      <c r="D10" s="767"/>
      <c r="E10" s="617"/>
    </row>
    <row r="11" spans="1:5" ht="12.75">
      <c r="A11" s="614" t="s">
        <v>27</v>
      </c>
      <c r="B11" s="615"/>
      <c r="C11" s="1394"/>
      <c r="D11" s="767"/>
      <c r="E11" s="617"/>
    </row>
    <row r="12" spans="1:5" ht="12.75">
      <c r="A12" s="614" t="s">
        <v>29</v>
      </c>
      <c r="B12" s="615"/>
      <c r="C12" s="1394"/>
      <c r="D12" s="767"/>
      <c r="E12" s="617"/>
    </row>
    <row r="13" spans="1:5" ht="12.75">
      <c r="A13" s="614" t="s">
        <v>32</v>
      </c>
      <c r="B13" s="615"/>
      <c r="C13" s="1395"/>
      <c r="D13" s="768"/>
      <c r="E13" s="617"/>
    </row>
    <row r="14" spans="1:5" ht="12.75">
      <c r="A14" s="614" t="s">
        <v>33</v>
      </c>
      <c r="B14" s="765" t="s">
        <v>526</v>
      </c>
      <c r="C14" s="776">
        <v>2500</v>
      </c>
      <c r="D14" s="769"/>
      <c r="E14" s="618"/>
    </row>
    <row r="15" spans="1:5" ht="12.75">
      <c r="A15" s="614" t="s">
        <v>34</v>
      </c>
      <c r="B15" s="615"/>
      <c r="C15" s="616"/>
      <c r="D15" s="770"/>
      <c r="E15" s="618"/>
    </row>
    <row r="16" spans="1:5" ht="12.75">
      <c r="A16" s="614"/>
      <c r="B16" s="765" t="s">
        <v>572</v>
      </c>
      <c r="C16" s="777">
        <v>133890</v>
      </c>
      <c r="D16" s="770"/>
      <c r="E16" s="618"/>
    </row>
    <row r="17" spans="1:5" ht="12.75">
      <c r="A17" s="614" t="s">
        <v>38</v>
      </c>
      <c r="B17" s="615"/>
      <c r="C17" s="616"/>
      <c r="D17" s="770"/>
      <c r="E17" s="618"/>
    </row>
    <row r="18" spans="1:5" ht="12.75">
      <c r="A18" s="614" t="s">
        <v>39</v>
      </c>
      <c r="B18" s="765" t="s">
        <v>573</v>
      </c>
      <c r="C18" s="779">
        <v>8498</v>
      </c>
      <c r="D18" s="771"/>
      <c r="E18" s="618"/>
    </row>
    <row r="19" spans="1:5" ht="12.75">
      <c r="A19" s="614" t="s">
        <v>40</v>
      </c>
      <c r="B19" s="619"/>
      <c r="C19" s="620"/>
      <c r="D19" s="771"/>
      <c r="E19" s="618"/>
    </row>
    <row r="20" spans="1:5" ht="12.75">
      <c r="A20" s="614" t="s">
        <v>43</v>
      </c>
      <c r="B20" s="621"/>
      <c r="C20" s="616"/>
      <c r="D20" s="770"/>
      <c r="E20" s="618"/>
    </row>
    <row r="21" spans="1:5" ht="12.75">
      <c r="A21" s="614" t="s">
        <v>113</v>
      </c>
      <c r="B21" s="621"/>
      <c r="C21" s="616"/>
      <c r="D21" s="770"/>
      <c r="E21" s="618"/>
    </row>
    <row r="22" spans="1:5" ht="12.75">
      <c r="A22" s="614" t="s">
        <v>115</v>
      </c>
      <c r="B22" s="621"/>
      <c r="C22" s="616"/>
      <c r="D22" s="770"/>
      <c r="E22" s="618"/>
    </row>
    <row r="23" spans="1:5" ht="12.75">
      <c r="A23" s="614" t="s">
        <v>116</v>
      </c>
      <c r="B23" s="621"/>
      <c r="C23" s="616"/>
      <c r="D23" s="770"/>
      <c r="E23" s="618"/>
    </row>
    <row r="24" spans="1:5" ht="13.5" thickBot="1">
      <c r="A24" s="614" t="s">
        <v>117</v>
      </c>
      <c r="B24" s="622"/>
      <c r="C24" s="623"/>
      <c r="D24" s="772"/>
      <c r="E24" s="624"/>
    </row>
    <row r="25" spans="1:5" ht="13.5" thickBot="1">
      <c r="A25" s="1391" t="s">
        <v>190</v>
      </c>
      <c r="B25" s="1392"/>
      <c r="C25" s="778">
        <f>SUM(C7:C24)</f>
        <v>152288</v>
      </c>
      <c r="D25" s="625"/>
      <c r="E25" s="625" t="s">
        <v>486</v>
      </c>
    </row>
  </sheetData>
  <sheetProtection/>
  <mergeCells count="3">
    <mergeCell ref="A3:C3"/>
    <mergeCell ref="A25:B25"/>
    <mergeCell ref="C7:C13"/>
  </mergeCells>
  <conditionalFormatting sqref="C25:E25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984251968503937" header="0.35433070866141736" footer="0.7874015748031497"/>
  <pageSetup fitToHeight="1" fitToWidth="1" horizontalDpi="600" verticalDpi="600" orientation="portrait" paperSize="9" r:id="rId1"/>
  <headerFooter alignWithMargins="0">
    <oddHeader>&amp;C&amp;"Times New Roman CE,Félkövér"Martonvásár Város Képviselőtestület  ..../2013 (......) önkormányzati rendelete Martonvásár Város 2013. évi költségvetéséről&amp;R
&amp;"Times New Roman CE,Félkövér"9. melléklet&amp;"Times New Roman CE,Normál"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1"/>
  <sheetViews>
    <sheetView zoomScalePageLayoutView="0" workbookViewId="0" topLeftCell="A25">
      <selection activeCell="G30" sqref="G30"/>
    </sheetView>
  </sheetViews>
  <sheetFormatPr defaultColWidth="9.00390625" defaultRowHeight="12.75"/>
  <cols>
    <col min="1" max="1" width="19.375" style="0" customWidth="1"/>
    <col min="2" max="2" width="22.375" style="0" customWidth="1"/>
    <col min="3" max="3" width="17.875" style="0" customWidth="1"/>
    <col min="4" max="4" width="21.875" style="0" customWidth="1"/>
    <col min="5" max="5" width="11.125" style="0" customWidth="1"/>
    <col min="6" max="6" width="10.875" style="0" customWidth="1"/>
  </cols>
  <sheetData>
    <row r="1" ht="12" customHeight="1"/>
    <row r="2" spans="1:4" ht="15">
      <c r="A2" s="1399" t="s">
        <v>552</v>
      </c>
      <c r="B2" s="1400"/>
      <c r="C2" s="1400"/>
      <c r="D2" s="1400"/>
    </row>
    <row r="3" spans="1:4" ht="15.75" thickBot="1">
      <c r="A3" s="754"/>
      <c r="B3" s="754"/>
      <c r="C3" s="754"/>
      <c r="D3" s="755"/>
    </row>
    <row r="4" spans="1:4" ht="51">
      <c r="A4" s="1005" t="s">
        <v>553</v>
      </c>
      <c r="B4" s="1006" t="s">
        <v>554</v>
      </c>
      <c r="C4" s="1006" t="s">
        <v>555</v>
      </c>
      <c r="D4" s="1007" t="s">
        <v>711</v>
      </c>
    </row>
    <row r="5" spans="1:4" ht="12.75">
      <c r="A5" s="1397" t="s">
        <v>556</v>
      </c>
      <c r="B5" s="756" t="s">
        <v>557</v>
      </c>
      <c r="C5" s="756">
        <v>71</v>
      </c>
      <c r="D5" s="1008">
        <v>75</v>
      </c>
    </row>
    <row r="6" spans="1:4" ht="15" customHeight="1">
      <c r="A6" s="1397"/>
      <c r="B6" s="756" t="s">
        <v>558</v>
      </c>
      <c r="C6" s="756">
        <v>295</v>
      </c>
      <c r="D6" s="1008">
        <v>312</v>
      </c>
    </row>
    <row r="7" spans="1:4" ht="12.75">
      <c r="A7" s="1397"/>
      <c r="B7" s="756" t="s">
        <v>559</v>
      </c>
      <c r="C7" s="756">
        <v>71</v>
      </c>
      <c r="D7" s="1008">
        <v>75</v>
      </c>
    </row>
    <row r="8" spans="1:4" ht="12.75">
      <c r="A8" s="1397"/>
      <c r="B8" s="757" t="s">
        <v>167</v>
      </c>
      <c r="C8" s="763">
        <f>SUM(C5:C7)</f>
        <v>437</v>
      </c>
      <c r="D8" s="1009">
        <f>SUM(D5:D7)</f>
        <v>462</v>
      </c>
    </row>
    <row r="9" spans="1:4" ht="12.75">
      <c r="A9" s="1397" t="s">
        <v>560</v>
      </c>
      <c r="B9" s="756" t="s">
        <v>557</v>
      </c>
      <c r="C9" s="762">
        <v>77</v>
      </c>
      <c r="D9" s="1010">
        <v>81</v>
      </c>
    </row>
    <row r="10" spans="1:4" ht="12.75">
      <c r="A10" s="1397"/>
      <c r="B10" s="756" t="s">
        <v>558</v>
      </c>
      <c r="C10" s="762">
        <v>399</v>
      </c>
      <c r="D10" s="1010">
        <v>422</v>
      </c>
    </row>
    <row r="11" spans="1:4" ht="12.75">
      <c r="A11" s="1397"/>
      <c r="B11" s="756" t="s">
        <v>559</v>
      </c>
      <c r="C11" s="762">
        <v>77</v>
      </c>
      <c r="D11" s="1010">
        <v>81</v>
      </c>
    </row>
    <row r="12" spans="1:4" ht="13.5" thickBot="1">
      <c r="A12" s="1398"/>
      <c r="B12" s="1011" t="s">
        <v>167</v>
      </c>
      <c r="C12" s="1012">
        <f>SUM(C9:C11)</f>
        <v>553</v>
      </c>
      <c r="D12" s="1013">
        <f>SUM(D9:D11)</f>
        <v>584</v>
      </c>
    </row>
    <row r="13" spans="1:4" ht="12.75">
      <c r="A13" s="758"/>
      <c r="B13" s="759"/>
      <c r="C13" s="759"/>
      <c r="D13" s="759"/>
    </row>
    <row r="15" spans="1:5" ht="15.75">
      <c r="A15" s="1401" t="s">
        <v>561</v>
      </c>
      <c r="B15" s="1402"/>
      <c r="C15" s="1402"/>
      <c r="D15" s="1402"/>
      <c r="E15" s="608"/>
    </row>
    <row r="16" spans="1:5" ht="16.5" thickBot="1">
      <c r="A16" s="760"/>
      <c r="B16" s="761"/>
      <c r="C16" s="761"/>
      <c r="D16" s="761"/>
      <c r="E16" s="608"/>
    </row>
    <row r="17" spans="1:4" ht="51">
      <c r="A17" s="1005" t="s">
        <v>553</v>
      </c>
      <c r="B17" s="1006" t="s">
        <v>554</v>
      </c>
      <c r="C17" s="1006" t="s">
        <v>562</v>
      </c>
      <c r="D17" s="1007" t="s">
        <v>710</v>
      </c>
    </row>
    <row r="18" spans="1:4" ht="12.75">
      <c r="A18" s="1397" t="s">
        <v>556</v>
      </c>
      <c r="B18" s="756" t="s">
        <v>557</v>
      </c>
      <c r="C18" s="756">
        <v>71</v>
      </c>
      <c r="D18" s="1014">
        <v>75</v>
      </c>
    </row>
    <row r="19" spans="1:4" ht="12.75">
      <c r="A19" s="1397"/>
      <c r="B19" s="756" t="s">
        <v>558</v>
      </c>
      <c r="C19" s="756">
        <v>210</v>
      </c>
      <c r="D19" s="1014">
        <v>222</v>
      </c>
    </row>
    <row r="20" spans="1:4" ht="12.75">
      <c r="A20" s="1397"/>
      <c r="B20" s="756" t="s">
        <v>559</v>
      </c>
      <c r="C20" s="756">
        <v>66</v>
      </c>
      <c r="D20" s="1014">
        <v>70</v>
      </c>
    </row>
    <row r="21" spans="1:4" ht="12.75">
      <c r="A21" s="1397"/>
      <c r="B21" s="757" t="s">
        <v>167</v>
      </c>
      <c r="C21" s="757">
        <f>SUM(C18:C20)</f>
        <v>347</v>
      </c>
      <c r="D21" s="1015">
        <f>SUM(D18:D20)</f>
        <v>367</v>
      </c>
    </row>
    <row r="22" spans="1:4" ht="12.75">
      <c r="A22" s="1397" t="s">
        <v>560</v>
      </c>
      <c r="B22" s="756" t="s">
        <v>557</v>
      </c>
      <c r="C22" s="756">
        <v>60</v>
      </c>
      <c r="D22" s="1014">
        <v>63</v>
      </c>
    </row>
    <row r="23" spans="1:4" ht="12.75">
      <c r="A23" s="1397"/>
      <c r="B23" s="756" t="s">
        <v>558</v>
      </c>
      <c r="C23" s="756">
        <v>180</v>
      </c>
      <c r="D23" s="1014">
        <v>190</v>
      </c>
    </row>
    <row r="24" spans="1:4" ht="12.75">
      <c r="A24" s="1397"/>
      <c r="B24" s="756" t="s">
        <v>559</v>
      </c>
      <c r="C24" s="756">
        <v>55</v>
      </c>
      <c r="D24" s="1014">
        <v>58</v>
      </c>
    </row>
    <row r="25" spans="1:4" ht="13.5" thickBot="1">
      <c r="A25" s="1398"/>
      <c r="B25" s="1011" t="s">
        <v>167</v>
      </c>
      <c r="C25" s="1016">
        <f>SUM(C22:C24)</f>
        <v>295</v>
      </c>
      <c r="D25" s="1017">
        <f>SUM(D22:D24)</f>
        <v>311</v>
      </c>
    </row>
    <row r="27" spans="1:4" ht="35.25" customHeight="1">
      <c r="A27" s="1396" t="s">
        <v>718</v>
      </c>
      <c r="B27" s="1396"/>
      <c r="C27" s="1396"/>
      <c r="D27" s="1396"/>
    </row>
    <row r="28" spans="1:4" ht="14.25" customHeight="1">
      <c r="A28" s="1002"/>
      <c r="B28" s="1002"/>
      <c r="C28" s="1002"/>
      <c r="D28" s="1002"/>
    </row>
    <row r="29" spans="1:4" ht="15">
      <c r="A29" s="1399" t="s">
        <v>552</v>
      </c>
      <c r="B29" s="1400"/>
      <c r="C29" s="1400"/>
      <c r="D29" s="1400"/>
    </row>
    <row r="30" spans="1:4" ht="15.75" thickBot="1">
      <c r="A30" s="993"/>
      <c r="B30" s="994"/>
      <c r="C30" s="994"/>
      <c r="D30" s="994"/>
    </row>
    <row r="31" spans="1:4" ht="51">
      <c r="A31" s="1003" t="s">
        <v>712</v>
      </c>
      <c r="B31" s="1004" t="s">
        <v>554</v>
      </c>
      <c r="C31" s="1004" t="s">
        <v>719</v>
      </c>
      <c r="D31" s="1007" t="s">
        <v>711</v>
      </c>
    </row>
    <row r="32" spans="1:4" ht="12.75">
      <c r="A32" s="1403" t="s">
        <v>713</v>
      </c>
      <c r="B32" s="995" t="s">
        <v>714</v>
      </c>
      <c r="C32" s="1018">
        <v>137</v>
      </c>
      <c r="D32" s="996">
        <v>145</v>
      </c>
    </row>
    <row r="33" spans="1:4" ht="12.75">
      <c r="A33" s="1403"/>
      <c r="B33" s="995" t="s">
        <v>557</v>
      </c>
      <c r="C33" s="1018">
        <v>57</v>
      </c>
      <c r="D33" s="996">
        <v>60</v>
      </c>
    </row>
    <row r="34" spans="1:4" ht="12.75">
      <c r="A34" s="1403"/>
      <c r="B34" s="995" t="s">
        <v>558</v>
      </c>
      <c r="C34" s="1018">
        <v>424</v>
      </c>
      <c r="D34" s="996">
        <v>449</v>
      </c>
    </row>
    <row r="35" spans="1:4" ht="12.75">
      <c r="A35" s="1403"/>
      <c r="B35" s="995" t="s">
        <v>559</v>
      </c>
      <c r="C35" s="1018">
        <v>57</v>
      </c>
      <c r="D35" s="996">
        <v>60</v>
      </c>
    </row>
    <row r="36" spans="1:4" ht="12.75">
      <c r="A36" s="1403"/>
      <c r="B36" s="995" t="s">
        <v>715</v>
      </c>
      <c r="C36" s="1018">
        <v>247</v>
      </c>
      <c r="D36" s="996">
        <v>261</v>
      </c>
    </row>
    <row r="37" spans="1:4" ht="12.75">
      <c r="A37" s="1403"/>
      <c r="B37" s="997" t="s">
        <v>167</v>
      </c>
      <c r="C37" s="1019">
        <f>SUM(C32:C36)</f>
        <v>922</v>
      </c>
      <c r="D37" s="998">
        <v>975</v>
      </c>
    </row>
    <row r="38" spans="1:4" ht="12.75">
      <c r="A38" s="1403" t="s">
        <v>716</v>
      </c>
      <c r="B38" s="995" t="s">
        <v>714</v>
      </c>
      <c r="C38" s="1018">
        <v>160</v>
      </c>
      <c r="D38" s="996">
        <v>169</v>
      </c>
    </row>
    <row r="39" spans="1:4" ht="12.75">
      <c r="A39" s="1403"/>
      <c r="B39" s="995" t="s">
        <v>557</v>
      </c>
      <c r="C39" s="1018">
        <v>54</v>
      </c>
      <c r="D39" s="996">
        <v>57</v>
      </c>
    </row>
    <row r="40" spans="1:4" ht="12.75">
      <c r="A40" s="1403"/>
      <c r="B40" s="995" t="s">
        <v>558</v>
      </c>
      <c r="C40" s="1018">
        <v>455</v>
      </c>
      <c r="D40" s="996">
        <v>481</v>
      </c>
    </row>
    <row r="41" spans="1:4" ht="12.75">
      <c r="A41" s="1403"/>
      <c r="B41" s="995" t="s">
        <v>559</v>
      </c>
      <c r="C41" s="1018">
        <v>54</v>
      </c>
      <c r="D41" s="996">
        <v>57</v>
      </c>
    </row>
    <row r="42" spans="1:4" ht="12.75">
      <c r="A42" s="1403"/>
      <c r="B42" s="995" t="s">
        <v>715</v>
      </c>
      <c r="C42" s="1018">
        <v>307</v>
      </c>
      <c r="D42" s="996">
        <v>325</v>
      </c>
    </row>
    <row r="43" spans="1:4" ht="12.75">
      <c r="A43" s="1403"/>
      <c r="B43" s="997" t="s">
        <v>167</v>
      </c>
      <c r="C43" s="1020">
        <f>SUM(C38:C42)</f>
        <v>1030</v>
      </c>
      <c r="D43" s="999">
        <v>1088</v>
      </c>
    </row>
    <row r="44" spans="1:4" ht="12.75">
      <c r="A44" s="1403" t="s">
        <v>717</v>
      </c>
      <c r="B44" s="995" t="s">
        <v>714</v>
      </c>
      <c r="C44" s="1018">
        <v>206</v>
      </c>
      <c r="D44" s="996">
        <v>218</v>
      </c>
    </row>
    <row r="45" spans="1:4" ht="12.75">
      <c r="A45" s="1403"/>
      <c r="B45" s="995" t="s">
        <v>557</v>
      </c>
      <c r="C45" s="1018">
        <v>53</v>
      </c>
      <c r="D45" s="996">
        <v>56</v>
      </c>
    </row>
    <row r="46" spans="1:4" ht="12.75">
      <c r="A46" s="1403"/>
      <c r="B46" s="995" t="s">
        <v>558</v>
      </c>
      <c r="C46" s="1018">
        <v>455</v>
      </c>
      <c r="D46" s="996">
        <v>481</v>
      </c>
    </row>
    <row r="47" spans="1:4" ht="12.75">
      <c r="A47" s="1403"/>
      <c r="B47" s="995" t="s">
        <v>559</v>
      </c>
      <c r="C47" s="1018">
        <v>53</v>
      </c>
      <c r="D47" s="996">
        <v>56</v>
      </c>
    </row>
    <row r="48" spans="1:4" ht="12.75">
      <c r="A48" s="1403"/>
      <c r="B48" s="995" t="s">
        <v>715</v>
      </c>
      <c r="C48" s="1018">
        <v>324</v>
      </c>
      <c r="D48" s="996">
        <v>342</v>
      </c>
    </row>
    <row r="49" spans="1:4" ht="13.5" thickBot="1">
      <c r="A49" s="1404"/>
      <c r="B49" s="1000" t="s">
        <v>167</v>
      </c>
      <c r="C49" s="1021">
        <f>SUM(C44:C48)</f>
        <v>1091</v>
      </c>
      <c r="D49" s="1001">
        <v>1153</v>
      </c>
    </row>
    <row r="51" spans="1:4" ht="15">
      <c r="A51" s="1401" t="s">
        <v>561</v>
      </c>
      <c r="B51" s="1402"/>
      <c r="C51" s="1402"/>
      <c r="D51" s="1402"/>
    </row>
    <row r="52" ht="13.5" thickBot="1"/>
    <row r="53" spans="1:4" ht="51">
      <c r="A53" s="1003" t="s">
        <v>712</v>
      </c>
      <c r="B53" s="1004" t="s">
        <v>554</v>
      </c>
      <c r="C53" s="1006" t="s">
        <v>562</v>
      </c>
      <c r="D53" s="1007" t="s">
        <v>711</v>
      </c>
    </row>
    <row r="54" spans="1:4" ht="12.75">
      <c r="A54" s="1403" t="s">
        <v>713</v>
      </c>
      <c r="B54" s="995" t="s">
        <v>714</v>
      </c>
      <c r="C54" s="1018">
        <v>64</v>
      </c>
      <c r="D54" s="996">
        <v>68</v>
      </c>
    </row>
    <row r="55" spans="1:4" ht="12.75">
      <c r="A55" s="1403"/>
      <c r="B55" s="995" t="s">
        <v>557</v>
      </c>
      <c r="C55" s="1018">
        <v>28</v>
      </c>
      <c r="D55" s="996">
        <v>30</v>
      </c>
    </row>
    <row r="56" spans="1:4" ht="12.75">
      <c r="A56" s="1403"/>
      <c r="B56" s="995" t="s">
        <v>558</v>
      </c>
      <c r="C56" s="1018">
        <v>199</v>
      </c>
      <c r="D56" s="996">
        <v>211</v>
      </c>
    </row>
    <row r="57" spans="1:4" ht="12.75">
      <c r="A57" s="1403"/>
      <c r="B57" s="995" t="s">
        <v>559</v>
      </c>
      <c r="C57" s="1018">
        <v>28</v>
      </c>
      <c r="D57" s="996">
        <v>30</v>
      </c>
    </row>
    <row r="58" spans="1:4" ht="12.75">
      <c r="A58" s="1403"/>
      <c r="B58" s="995" t="s">
        <v>715</v>
      </c>
      <c r="C58" s="1018">
        <v>115</v>
      </c>
      <c r="D58" s="996">
        <v>121</v>
      </c>
    </row>
    <row r="59" spans="1:4" ht="12.75">
      <c r="A59" s="1403"/>
      <c r="B59" s="997" t="s">
        <v>167</v>
      </c>
      <c r="C59" s="1019">
        <f>SUM(C54:C58)</f>
        <v>434</v>
      </c>
      <c r="D59" s="998">
        <f>SUM(D54:D58)</f>
        <v>460</v>
      </c>
    </row>
    <row r="60" spans="1:4" ht="12.75">
      <c r="A60" s="1403" t="s">
        <v>716</v>
      </c>
      <c r="B60" s="995" t="s">
        <v>714</v>
      </c>
      <c r="C60" s="1018">
        <v>70</v>
      </c>
      <c r="D60" s="996">
        <v>74</v>
      </c>
    </row>
    <row r="61" spans="1:4" ht="12.75">
      <c r="A61" s="1403"/>
      <c r="B61" s="995" t="s">
        <v>557</v>
      </c>
      <c r="C61" s="1018">
        <v>32</v>
      </c>
      <c r="D61" s="996">
        <v>33</v>
      </c>
    </row>
    <row r="62" spans="1:4" ht="12.75">
      <c r="A62" s="1403"/>
      <c r="B62" s="995" t="s">
        <v>558</v>
      </c>
      <c r="C62" s="1018">
        <v>209</v>
      </c>
      <c r="D62" s="996">
        <v>221</v>
      </c>
    </row>
    <row r="63" spans="1:4" ht="12.75">
      <c r="A63" s="1403"/>
      <c r="B63" s="995" t="s">
        <v>559</v>
      </c>
      <c r="C63" s="1018">
        <v>32</v>
      </c>
      <c r="D63" s="996">
        <v>33</v>
      </c>
    </row>
    <row r="64" spans="1:4" ht="12.75">
      <c r="A64" s="1403"/>
      <c r="B64" s="995" t="s">
        <v>715</v>
      </c>
      <c r="C64" s="1018">
        <v>143</v>
      </c>
      <c r="D64" s="996">
        <v>150</v>
      </c>
    </row>
    <row r="65" spans="1:4" ht="12.75">
      <c r="A65" s="1403"/>
      <c r="B65" s="997" t="s">
        <v>167</v>
      </c>
      <c r="C65" s="1020">
        <f>SUM(C60:C64)</f>
        <v>486</v>
      </c>
      <c r="D65" s="999">
        <f>SUM(D60:D64)</f>
        <v>511</v>
      </c>
    </row>
    <row r="66" spans="1:4" ht="12.75">
      <c r="A66" s="1403" t="s">
        <v>717</v>
      </c>
      <c r="B66" s="995" t="s">
        <v>714</v>
      </c>
      <c r="C66" s="1018">
        <v>97</v>
      </c>
      <c r="D66" s="996">
        <v>103</v>
      </c>
    </row>
    <row r="67" spans="1:4" ht="12.75">
      <c r="A67" s="1403"/>
      <c r="B67" s="995" t="s">
        <v>557</v>
      </c>
      <c r="C67" s="1018">
        <v>32</v>
      </c>
      <c r="D67" s="996">
        <v>33</v>
      </c>
    </row>
    <row r="68" spans="1:4" ht="12.75">
      <c r="A68" s="1403"/>
      <c r="B68" s="995" t="s">
        <v>558</v>
      </c>
      <c r="C68" s="1018">
        <v>209</v>
      </c>
      <c r="D68" s="996">
        <v>221</v>
      </c>
    </row>
    <row r="69" spans="1:4" ht="12.75">
      <c r="A69" s="1403"/>
      <c r="B69" s="995" t="s">
        <v>559</v>
      </c>
      <c r="C69" s="1018">
        <v>32</v>
      </c>
      <c r="D69" s="996">
        <v>33</v>
      </c>
    </row>
    <row r="70" spans="1:4" ht="12.75">
      <c r="A70" s="1403"/>
      <c r="B70" s="995" t="s">
        <v>715</v>
      </c>
      <c r="C70" s="1018">
        <v>150</v>
      </c>
      <c r="D70" s="996">
        <v>158</v>
      </c>
    </row>
    <row r="71" spans="1:4" ht="13.5" thickBot="1">
      <c r="A71" s="1404"/>
      <c r="B71" s="1000" t="s">
        <v>167</v>
      </c>
      <c r="C71" s="1021">
        <f>SUM(C66:C70)</f>
        <v>520</v>
      </c>
      <c r="D71" s="1001">
        <f>SUM(D66:D70)</f>
        <v>548</v>
      </c>
    </row>
  </sheetData>
  <sheetProtection/>
  <mergeCells count="15">
    <mergeCell ref="A29:D29"/>
    <mergeCell ref="A54:A59"/>
    <mergeCell ref="A60:A65"/>
    <mergeCell ref="A66:A71"/>
    <mergeCell ref="A32:A37"/>
    <mergeCell ref="A38:A43"/>
    <mergeCell ref="A44:A49"/>
    <mergeCell ref="A51:D51"/>
    <mergeCell ref="A27:D27"/>
    <mergeCell ref="A22:A25"/>
    <mergeCell ref="A2:D2"/>
    <mergeCell ref="A5:A8"/>
    <mergeCell ref="A9:A12"/>
    <mergeCell ref="A15:D15"/>
    <mergeCell ref="A18:A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&amp;C&amp;"Times New Roman CE,Félkövér"&amp;12Martonvásár Város Képviselőtestület  ..../2013 (......) önkormányzati rendelete Martonvásár Város 2013. évi költségvetéséről&amp;R&amp;"Times New Roman CE,Félkövér"&amp;12
 13. melléklet&amp;"Times New Roman CE,Normál"&amp;10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9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72.50390625" style="0" customWidth="1"/>
    <col min="2" max="2" width="70.00390625" style="0" customWidth="1"/>
    <col min="3" max="5" width="19.375" style="0" customWidth="1"/>
    <col min="6" max="6" width="9.875" style="0" customWidth="1"/>
  </cols>
  <sheetData>
    <row r="3" ht="13.5" thickBot="1"/>
    <row r="4" spans="1:2" ht="15">
      <c r="A4" s="783" t="s">
        <v>594</v>
      </c>
      <c r="B4" s="784" t="s">
        <v>595</v>
      </c>
    </row>
    <row r="5" spans="1:2" ht="15">
      <c r="A5" s="785" t="s">
        <v>596</v>
      </c>
      <c r="B5" s="786">
        <f>B6+B7+B12+B13</f>
        <v>118174028</v>
      </c>
    </row>
    <row r="6" spans="1:2" ht="15">
      <c r="A6" s="787" t="s">
        <v>597</v>
      </c>
      <c r="B6" s="788">
        <v>113080200</v>
      </c>
    </row>
    <row r="7" spans="1:2" ht="15">
      <c r="A7" s="787" t="s">
        <v>598</v>
      </c>
      <c r="B7" s="618">
        <f>SUM(B8:B11)</f>
        <v>24611918</v>
      </c>
    </row>
    <row r="8" spans="1:2" ht="15">
      <c r="A8" s="787" t="s">
        <v>599</v>
      </c>
      <c r="B8" s="788">
        <v>7617714</v>
      </c>
    </row>
    <row r="9" spans="1:2" ht="12.75" customHeight="1">
      <c r="A9" s="787" t="s">
        <v>600</v>
      </c>
      <c r="B9" s="618">
        <v>13181275</v>
      </c>
    </row>
    <row r="10" spans="1:2" ht="15">
      <c r="A10" s="787" t="s">
        <v>601</v>
      </c>
      <c r="B10" s="618">
        <v>916373</v>
      </c>
    </row>
    <row r="11" spans="1:2" ht="12.75">
      <c r="A11" s="787" t="s">
        <v>602</v>
      </c>
      <c r="B11" s="618">
        <v>2896556</v>
      </c>
    </row>
    <row r="12" spans="1:2" ht="12.75">
      <c r="A12" s="787" t="s">
        <v>603</v>
      </c>
      <c r="B12" s="618">
        <v>-34881090</v>
      </c>
    </row>
    <row r="13" spans="1:2" ht="12.75">
      <c r="A13" s="787" t="s">
        <v>604</v>
      </c>
      <c r="B13" s="618">
        <v>15363000</v>
      </c>
    </row>
    <row r="14" spans="1:2" ht="12.75">
      <c r="A14" s="787"/>
      <c r="B14" s="618"/>
    </row>
    <row r="15" spans="1:2" ht="15">
      <c r="A15" s="785" t="s">
        <v>605</v>
      </c>
      <c r="B15" s="786">
        <f>SUM(B16:B18)</f>
        <v>142770000</v>
      </c>
    </row>
    <row r="16" spans="1:7" ht="12.75">
      <c r="A16" s="787" t="s">
        <v>606</v>
      </c>
      <c r="B16" s="618">
        <v>92832000</v>
      </c>
      <c r="E16" s="789"/>
      <c r="F16" s="789"/>
      <c r="G16" s="789"/>
    </row>
    <row r="17" spans="1:7" ht="12.75">
      <c r="A17" s="787" t="s">
        <v>607</v>
      </c>
      <c r="B17" s="788">
        <v>15462000</v>
      </c>
      <c r="E17" s="789"/>
      <c r="F17" s="789"/>
      <c r="G17" s="789"/>
    </row>
    <row r="18" spans="1:7" ht="12.75">
      <c r="A18" s="787" t="s">
        <v>608</v>
      </c>
      <c r="B18" s="788">
        <v>34476000</v>
      </c>
      <c r="G18" s="789"/>
    </row>
    <row r="19" spans="1:2" ht="12.75">
      <c r="A19" s="787"/>
      <c r="B19" s="618"/>
    </row>
    <row r="20" spans="1:2" ht="15">
      <c r="A20" s="785" t="s">
        <v>609</v>
      </c>
      <c r="B20" s="786">
        <f>B21</f>
        <v>6547602</v>
      </c>
    </row>
    <row r="21" spans="1:2" s="287" customFormat="1" ht="12.75">
      <c r="A21" s="787" t="s">
        <v>610</v>
      </c>
      <c r="B21" s="790">
        <v>6547602</v>
      </c>
    </row>
    <row r="22" spans="1:5" ht="15">
      <c r="A22" s="785"/>
      <c r="B22" s="618"/>
      <c r="E22" s="789"/>
    </row>
    <row r="23" spans="1:5" ht="15">
      <c r="A23" s="785" t="s">
        <v>611</v>
      </c>
      <c r="B23" s="786">
        <f>B24</f>
        <v>6486600</v>
      </c>
      <c r="E23" s="789"/>
    </row>
    <row r="24" spans="1:5" ht="15">
      <c r="A24" s="787" t="s">
        <v>612</v>
      </c>
      <c r="B24" s="618">
        <v>6486600</v>
      </c>
      <c r="E24" s="789"/>
    </row>
    <row r="25" spans="1:5" ht="12.75">
      <c r="A25" s="791"/>
      <c r="B25" s="792"/>
      <c r="E25" s="789"/>
    </row>
    <row r="26" spans="1:5" ht="15">
      <c r="A26" s="793" t="s">
        <v>613</v>
      </c>
      <c r="B26" s="794">
        <v>123300</v>
      </c>
      <c r="E26" s="789"/>
    </row>
    <row r="27" spans="1:5" ht="15">
      <c r="A27" s="793" t="s">
        <v>614</v>
      </c>
      <c r="B27" s="794">
        <v>885264</v>
      </c>
      <c r="E27" s="789"/>
    </row>
    <row r="28" spans="1:2" ht="13.5" thickBot="1">
      <c r="A28" s="795"/>
      <c r="B28" s="796"/>
    </row>
    <row r="29" spans="1:2" ht="15.75" thickBot="1">
      <c r="A29" s="797" t="s">
        <v>167</v>
      </c>
      <c r="B29" s="798">
        <f>B5+B15+B20+B23+B26+B27</f>
        <v>274986794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&amp;C&amp;"Times New Roman CE,Félkövér"Martonvásár Város Képviselőtestület  ..../2013 (........) önkormányzati rendelete Martonvásár Város 2013. évi költségvetéséről&amp;R&amp;"Times New Roman CE,Félkövér"
3.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D7:J47"/>
  <sheetViews>
    <sheetView zoomScalePageLayoutView="0" workbookViewId="0" topLeftCell="A19">
      <selection activeCell="J7" sqref="J7"/>
    </sheetView>
  </sheetViews>
  <sheetFormatPr defaultColWidth="9.00390625" defaultRowHeight="12.75"/>
  <cols>
    <col min="1" max="1" width="1.00390625" style="1026" customWidth="1"/>
    <col min="2" max="2" width="0.5" style="1026" hidden="1" customWidth="1"/>
    <col min="3" max="3" width="1.00390625" style="1026" hidden="1" customWidth="1"/>
    <col min="4" max="4" width="38.875" style="1026" customWidth="1"/>
    <col min="5" max="5" width="13.125" style="1026" customWidth="1"/>
    <col min="6" max="6" width="33.00390625" style="1026" hidden="1" customWidth="1"/>
    <col min="7" max="7" width="17.125" style="1026" hidden="1" customWidth="1"/>
    <col min="8" max="9" width="14.00390625" style="1026" customWidth="1"/>
    <col min="10" max="10" width="17.875" style="1026" customWidth="1"/>
    <col min="11" max="16384" width="9.375" style="1026" customWidth="1"/>
  </cols>
  <sheetData>
    <row r="7" spans="4:10" ht="16.5" thickBot="1">
      <c r="D7" s="1022" t="s">
        <v>721</v>
      </c>
      <c r="E7" s="1023"/>
      <c r="F7" s="1023"/>
      <c r="G7" s="1024" t="s">
        <v>722</v>
      </c>
      <c r="H7" s="1024"/>
      <c r="I7" s="1024"/>
      <c r="J7" s="1025"/>
    </row>
    <row r="8" spans="4:10" ht="15.75">
      <c r="D8" s="1027"/>
      <c r="E8" s="1028"/>
      <c r="F8" s="1028"/>
      <c r="G8" s="1028"/>
      <c r="H8" s="1028"/>
      <c r="I8" s="1028"/>
      <c r="J8" s="1029"/>
    </row>
    <row r="9" spans="4:10" ht="15.75">
      <c r="D9" s="1405" t="s">
        <v>192</v>
      </c>
      <c r="E9" s="1406"/>
      <c r="F9" s="1406"/>
      <c r="G9" s="1406"/>
      <c r="H9" s="1406"/>
      <c r="I9" s="1406"/>
      <c r="J9" s="1407"/>
    </row>
    <row r="10" spans="4:10" ht="15">
      <c r="D10" s="1030"/>
      <c r="E10" s="1031" t="s">
        <v>723</v>
      </c>
      <c r="F10" s="1032"/>
      <c r="G10" s="1032"/>
      <c r="H10" s="1032"/>
      <c r="I10" s="1032"/>
      <c r="J10" s="1033"/>
    </row>
    <row r="11" spans="4:10" ht="15.75">
      <c r="D11" s="1034" t="s">
        <v>193</v>
      </c>
      <c r="E11" s="1408" t="s">
        <v>724</v>
      </c>
      <c r="F11" s="1408"/>
      <c r="G11" s="1408"/>
      <c r="H11" s="1408"/>
      <c r="I11" s="1408"/>
      <c r="J11" s="1409"/>
    </row>
    <row r="12" spans="4:10" ht="15.75" thickBot="1">
      <c r="D12" s="1035" t="s">
        <v>725</v>
      </c>
      <c r="E12" s="1032"/>
      <c r="F12" s="1032"/>
      <c r="G12" s="1410" t="s">
        <v>194</v>
      </c>
      <c r="H12" s="1410"/>
      <c r="I12" s="1410"/>
      <c r="J12" s="1411"/>
    </row>
    <row r="13" spans="4:10" ht="24.75" thickBot="1">
      <c r="D13" s="1036" t="s">
        <v>195</v>
      </c>
      <c r="E13" s="1037">
        <v>2012</v>
      </c>
      <c r="F13" s="1038" t="s">
        <v>168</v>
      </c>
      <c r="G13" s="1038" t="s">
        <v>196</v>
      </c>
      <c r="H13" s="1039">
        <v>2013</v>
      </c>
      <c r="I13" s="1039">
        <v>2014</v>
      </c>
      <c r="J13" s="1040" t="s">
        <v>167</v>
      </c>
    </row>
    <row r="14" spans="4:10" ht="15">
      <c r="D14" s="1041" t="s">
        <v>197</v>
      </c>
      <c r="E14" s="1042"/>
      <c r="F14" s="1042"/>
      <c r="G14" s="1042"/>
      <c r="H14" s="1043"/>
      <c r="I14" s="1043"/>
      <c r="J14" s="1044"/>
    </row>
    <row r="15" spans="4:10" ht="15">
      <c r="D15" s="1045" t="s">
        <v>198</v>
      </c>
      <c r="E15" s="1046"/>
      <c r="F15" s="1046"/>
      <c r="G15" s="1046"/>
      <c r="H15" s="1047"/>
      <c r="I15" s="1047"/>
      <c r="J15" s="1048"/>
    </row>
    <row r="16" spans="4:10" ht="15">
      <c r="D16" s="1049" t="s">
        <v>199</v>
      </c>
      <c r="E16" s="1050">
        <v>1988</v>
      </c>
      <c r="F16" s="1050"/>
      <c r="G16" s="1050"/>
      <c r="H16" s="1051">
        <v>156071</v>
      </c>
      <c r="I16" s="1051">
        <v>117580</v>
      </c>
      <c r="J16" s="1052">
        <f>SUM(E16:I16)</f>
        <v>275639</v>
      </c>
    </row>
    <row r="17" spans="4:10" ht="15">
      <c r="D17" s="1049" t="s">
        <v>200</v>
      </c>
      <c r="E17" s="1050"/>
      <c r="F17" s="1050"/>
      <c r="G17" s="1050"/>
      <c r="H17" s="1051"/>
      <c r="I17" s="1051"/>
      <c r="J17" s="1052"/>
    </row>
    <row r="18" spans="4:10" ht="15">
      <c r="D18" s="1049" t="s">
        <v>201</v>
      </c>
      <c r="E18" s="1050"/>
      <c r="F18" s="1050"/>
      <c r="G18" s="1050"/>
      <c r="H18" s="1051"/>
      <c r="I18" s="1051"/>
      <c r="J18" s="1052"/>
    </row>
    <row r="19" spans="4:10" ht="15.75" thickBot="1">
      <c r="D19" s="1049" t="s">
        <v>202</v>
      </c>
      <c r="E19" s="1050"/>
      <c r="F19" s="1050"/>
      <c r="G19" s="1050"/>
      <c r="H19" s="1051"/>
      <c r="I19" s="1051"/>
      <c r="J19" s="1052"/>
    </row>
    <row r="20" spans="4:10" ht="15.75" thickBot="1">
      <c r="D20" s="1053" t="s">
        <v>203</v>
      </c>
      <c r="E20" s="1054">
        <v>1988</v>
      </c>
      <c r="F20" s="1055"/>
      <c r="G20" s="1055"/>
      <c r="H20" s="1056">
        <f>SUM(H16:H19)</f>
        <v>156071</v>
      </c>
      <c r="I20" s="1056">
        <f>SUM(I16:I19)</f>
        <v>117580</v>
      </c>
      <c r="J20" s="1057">
        <f>SUM(E20:I20)</f>
        <v>275639</v>
      </c>
    </row>
    <row r="21" spans="4:10" ht="15.75" thickBot="1">
      <c r="D21" s="1058"/>
      <c r="E21" s="1059"/>
      <c r="F21" s="1059"/>
      <c r="G21" s="1059"/>
      <c r="H21" s="1059"/>
      <c r="I21" s="1059"/>
      <c r="J21" s="1060"/>
    </row>
    <row r="22" spans="4:10" ht="24.75" thickBot="1">
      <c r="D22" s="1036" t="s">
        <v>726</v>
      </c>
      <c r="E22" s="1037">
        <v>2012</v>
      </c>
      <c r="F22" s="1038" t="s">
        <v>168</v>
      </c>
      <c r="G22" s="1038" t="s">
        <v>196</v>
      </c>
      <c r="H22" s="1039">
        <v>2013</v>
      </c>
      <c r="I22" s="1039">
        <v>2014</v>
      </c>
      <c r="J22" s="1040" t="s">
        <v>167</v>
      </c>
    </row>
    <row r="23" spans="4:10" ht="15.75" thickBot="1">
      <c r="D23" s="1061" t="s">
        <v>205</v>
      </c>
      <c r="E23" s="1062"/>
      <c r="F23" s="1062"/>
      <c r="G23" s="1062"/>
      <c r="H23" s="1063">
        <f>SUM(H25:H26)</f>
        <v>541</v>
      </c>
      <c r="I23" s="1063">
        <f>SUM(I25:I26)</f>
        <v>360</v>
      </c>
      <c r="J23" s="1064">
        <f>SUM(H23:I23)</f>
        <v>901</v>
      </c>
    </row>
    <row r="24" spans="4:10" ht="15">
      <c r="D24" s="1065" t="s">
        <v>156</v>
      </c>
      <c r="E24" s="1066"/>
      <c r="F24" s="1066"/>
      <c r="G24" s="1066"/>
      <c r="H24" s="1067"/>
      <c r="I24" s="1067"/>
      <c r="J24" s="1068"/>
    </row>
    <row r="25" spans="4:10" ht="15">
      <c r="D25" s="1069" t="s">
        <v>727</v>
      </c>
      <c r="E25" s="1066"/>
      <c r="F25" s="1066"/>
      <c r="G25" s="1066"/>
      <c r="H25" s="1070">
        <v>421</v>
      </c>
      <c r="I25" s="1070">
        <v>280</v>
      </c>
      <c r="J25" s="1071">
        <f>SUM(H25:I25)</f>
        <v>701</v>
      </c>
    </row>
    <row r="26" spans="4:10" ht="15.75" thickBot="1">
      <c r="D26" s="1072" t="s">
        <v>728</v>
      </c>
      <c r="E26" s="1073"/>
      <c r="F26" s="1073"/>
      <c r="G26" s="1073"/>
      <c r="H26" s="1074">
        <v>120</v>
      </c>
      <c r="I26" s="1074">
        <v>80</v>
      </c>
      <c r="J26" s="1075">
        <f>SUM(H26:I26)</f>
        <v>200</v>
      </c>
    </row>
    <row r="27" spans="4:10" ht="15.75" thickBot="1">
      <c r="D27" s="1061" t="s">
        <v>111</v>
      </c>
      <c r="E27" s="1076"/>
      <c r="F27" s="1062"/>
      <c r="G27" s="1062"/>
      <c r="H27" s="1063">
        <f>SUM(H29:H35)</f>
        <v>10053</v>
      </c>
      <c r="I27" s="1063">
        <f>SUM(I29:I34)</f>
        <v>7095</v>
      </c>
      <c r="J27" s="1064">
        <f>SUM(H27:I27)</f>
        <v>17148</v>
      </c>
    </row>
    <row r="28" spans="4:10" ht="15">
      <c r="D28" s="1065" t="s">
        <v>156</v>
      </c>
      <c r="E28" s="1066"/>
      <c r="F28" s="1066"/>
      <c r="G28" s="1066"/>
      <c r="H28" s="1070"/>
      <c r="I28" s="1070"/>
      <c r="J28" s="1071"/>
    </row>
    <row r="29" spans="4:10" ht="15">
      <c r="D29" s="1049" t="s">
        <v>729</v>
      </c>
      <c r="E29" s="1077"/>
      <c r="F29" s="1077"/>
      <c r="G29" s="1077"/>
      <c r="H29" s="1051">
        <v>2774</v>
      </c>
      <c r="I29" s="1051">
        <v>1849</v>
      </c>
      <c r="J29" s="1052">
        <f aca="true" t="shared" si="0" ref="J29:J34">SUM(H29:I29)</f>
        <v>4623</v>
      </c>
    </row>
    <row r="30" spans="4:10" ht="15">
      <c r="D30" s="1049" t="s">
        <v>730</v>
      </c>
      <c r="E30" s="1077"/>
      <c r="F30" s="1077"/>
      <c r="G30" s="1077"/>
      <c r="H30" s="1051">
        <v>2413</v>
      </c>
      <c r="I30" s="1051">
        <v>1778</v>
      </c>
      <c r="J30" s="1052">
        <f t="shared" si="0"/>
        <v>4191</v>
      </c>
    </row>
    <row r="31" spans="4:10" ht="15">
      <c r="D31" s="1049" t="s">
        <v>731</v>
      </c>
      <c r="E31" s="1077"/>
      <c r="F31" s="1077"/>
      <c r="G31" s="1077"/>
      <c r="H31" s="1051">
        <v>1524</v>
      </c>
      <c r="I31" s="1051">
        <v>711</v>
      </c>
      <c r="J31" s="1052">
        <f t="shared" si="0"/>
        <v>2235</v>
      </c>
    </row>
    <row r="32" spans="4:10" ht="15">
      <c r="D32" s="1049" t="s">
        <v>732</v>
      </c>
      <c r="E32" s="1077"/>
      <c r="F32" s="1077"/>
      <c r="G32" s="1077"/>
      <c r="H32" s="1051">
        <v>1200</v>
      </c>
      <c r="I32" s="1051">
        <v>1800</v>
      </c>
      <c r="J32" s="1052">
        <f t="shared" si="0"/>
        <v>3000</v>
      </c>
    </row>
    <row r="33" spans="4:10" ht="15">
      <c r="D33" s="1049" t="s">
        <v>733</v>
      </c>
      <c r="E33" s="1077"/>
      <c r="F33" s="1077"/>
      <c r="G33" s="1077"/>
      <c r="H33" s="1051">
        <v>342</v>
      </c>
      <c r="I33" s="1051">
        <v>508</v>
      </c>
      <c r="J33" s="1052">
        <f t="shared" si="0"/>
        <v>850</v>
      </c>
    </row>
    <row r="34" spans="4:10" ht="15">
      <c r="D34" s="1049" t="s">
        <v>734</v>
      </c>
      <c r="E34" s="1077"/>
      <c r="F34" s="1077"/>
      <c r="G34" s="1077"/>
      <c r="H34" s="1051">
        <v>300</v>
      </c>
      <c r="I34" s="1051">
        <v>449</v>
      </c>
      <c r="J34" s="1052">
        <f t="shared" si="0"/>
        <v>749</v>
      </c>
    </row>
    <row r="35" spans="4:10" ht="15.75" thickBot="1">
      <c r="D35" s="1078" t="s">
        <v>735</v>
      </c>
      <c r="E35" s="1073"/>
      <c r="F35" s="1073"/>
      <c r="G35" s="1073"/>
      <c r="H35" s="1074">
        <v>1500</v>
      </c>
      <c r="I35" s="1074"/>
      <c r="J35" s="1075">
        <f>SUM(H35)</f>
        <v>1500</v>
      </c>
    </row>
    <row r="36" spans="4:10" ht="15.75" thickBot="1">
      <c r="D36" s="1061" t="s">
        <v>55</v>
      </c>
      <c r="E36" s="1062"/>
      <c r="F36" s="1062"/>
      <c r="G36" s="1062"/>
      <c r="H36" s="1063">
        <f>SUM(H38:H38)</f>
        <v>64</v>
      </c>
      <c r="I36" s="1063">
        <f>SUM(I38)</f>
        <v>91</v>
      </c>
      <c r="J36" s="1064">
        <f>SUM(J38:J38)</f>
        <v>155</v>
      </c>
    </row>
    <row r="37" spans="4:10" ht="15">
      <c r="D37" s="1065" t="s">
        <v>156</v>
      </c>
      <c r="E37" s="1066"/>
      <c r="F37" s="1066"/>
      <c r="G37" s="1066"/>
      <c r="H37" s="1079"/>
      <c r="I37" s="1067"/>
      <c r="J37" s="1071"/>
    </row>
    <row r="38" spans="4:10" ht="15.75" thickBot="1">
      <c r="D38" s="1078" t="s">
        <v>736</v>
      </c>
      <c r="E38" s="1073"/>
      <c r="F38" s="1073"/>
      <c r="G38" s="1073"/>
      <c r="H38" s="1074">
        <v>64</v>
      </c>
      <c r="I38" s="1074">
        <v>91</v>
      </c>
      <c r="J38" s="1075">
        <f>SUM(H38:I38)</f>
        <v>155</v>
      </c>
    </row>
    <row r="39" spans="4:10" ht="15.75" thickBot="1">
      <c r="D39" s="1061" t="s">
        <v>737</v>
      </c>
      <c r="E39" s="1080">
        <v>1988</v>
      </c>
      <c r="F39" s="1081"/>
      <c r="G39" s="1081"/>
      <c r="H39" s="1063">
        <v>11322</v>
      </c>
      <c r="I39" s="1082"/>
      <c r="J39" s="1064">
        <f>SUM(E39:I39)</f>
        <v>13310</v>
      </c>
    </row>
    <row r="40" spans="4:10" ht="15">
      <c r="D40" s="1065" t="s">
        <v>156</v>
      </c>
      <c r="E40" s="1083"/>
      <c r="F40" s="1084"/>
      <c r="G40" s="1084"/>
      <c r="H40" s="1085"/>
      <c r="I40" s="1086"/>
      <c r="J40" s="1087"/>
    </row>
    <row r="41" spans="4:10" ht="15.75" thickBot="1">
      <c r="D41" s="1088" t="s">
        <v>738</v>
      </c>
      <c r="E41" s="1089">
        <v>1988</v>
      </c>
      <c r="F41" s="1089"/>
      <c r="G41" s="1089"/>
      <c r="H41" s="1074">
        <v>11322</v>
      </c>
      <c r="I41" s="1074"/>
      <c r="J41" s="1075">
        <f>SUM(E41:H41)</f>
        <v>13310</v>
      </c>
    </row>
    <row r="42" spans="4:10" ht="15.75" thickBot="1">
      <c r="D42" s="1090" t="s">
        <v>739</v>
      </c>
      <c r="E42" s="1062"/>
      <c r="F42" s="1062"/>
      <c r="G42" s="1062"/>
      <c r="H42" s="1063"/>
      <c r="I42" s="1063">
        <f>SUM(I44)</f>
        <v>20356</v>
      </c>
      <c r="J42" s="1064">
        <f>SUM(I42)</f>
        <v>20356</v>
      </c>
    </row>
    <row r="43" spans="4:10" ht="15">
      <c r="D43" s="1091" t="s">
        <v>156</v>
      </c>
      <c r="E43" s="1066"/>
      <c r="F43" s="1066"/>
      <c r="G43" s="1066"/>
      <c r="H43" s="1085"/>
      <c r="I43" s="1085"/>
      <c r="J43" s="1087"/>
    </row>
    <row r="44" spans="4:10" ht="15.75" thickBot="1">
      <c r="D44" s="1088" t="s">
        <v>740</v>
      </c>
      <c r="E44" s="1073"/>
      <c r="F44" s="1073"/>
      <c r="G44" s="1073"/>
      <c r="H44" s="1092"/>
      <c r="I44" s="1089">
        <v>20356</v>
      </c>
      <c r="J44" s="1075">
        <f>SUM(I44)</f>
        <v>20356</v>
      </c>
    </row>
    <row r="45" spans="4:10" ht="15.75" thickBot="1">
      <c r="D45" s="1090" t="s">
        <v>741</v>
      </c>
      <c r="E45" s="1062"/>
      <c r="F45" s="1062"/>
      <c r="G45" s="1062"/>
      <c r="H45" s="1063">
        <v>134091</v>
      </c>
      <c r="I45" s="1063">
        <v>89678</v>
      </c>
      <c r="J45" s="1064">
        <f>SUM(H45:I45)</f>
        <v>223769</v>
      </c>
    </row>
    <row r="46" spans="4:10" ht="15.75" thickBot="1">
      <c r="D46" s="1093"/>
      <c r="E46" s="1094"/>
      <c r="F46" s="1094"/>
      <c r="G46" s="1094"/>
      <c r="H46" s="1095"/>
      <c r="I46" s="1095"/>
      <c r="J46" s="1096"/>
    </row>
    <row r="47" spans="4:10" ht="15.75" thickBot="1">
      <c r="D47" s="1053" t="s">
        <v>742</v>
      </c>
      <c r="E47" s="1054">
        <f>E39</f>
        <v>1988</v>
      </c>
      <c r="F47" s="1054"/>
      <c r="G47" s="1054"/>
      <c r="H47" s="1056">
        <f>H23+H27+H36+H39+H45</f>
        <v>156071</v>
      </c>
      <c r="I47" s="1056">
        <f>I23+I27+I36+I42+I45</f>
        <v>117580</v>
      </c>
      <c r="J47" s="1057">
        <f>SUM(E47:I48)</f>
        <v>275639</v>
      </c>
    </row>
  </sheetData>
  <sheetProtection/>
  <mergeCells count="3">
    <mergeCell ref="D9:J9"/>
    <mergeCell ref="E11:J11"/>
    <mergeCell ref="G12:J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 alignWithMargins="0">
    <oddHeader>&amp;C&amp;"-,Félkövér"&amp;12Martonvásár Város Önkormányzatának 2013. évben folyamatban lévő pályázatai&amp;R&amp;"Times New Roman CE,Félkövér"&amp;12
11.a.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D7:I36"/>
  <sheetViews>
    <sheetView zoomScalePageLayoutView="0" workbookViewId="0" topLeftCell="A4">
      <selection activeCell="H7" sqref="H7"/>
    </sheetView>
  </sheetViews>
  <sheetFormatPr defaultColWidth="9.00390625" defaultRowHeight="12.75"/>
  <cols>
    <col min="1" max="1" width="1.00390625" style="1026" customWidth="1"/>
    <col min="2" max="2" width="0.5" style="1026" hidden="1" customWidth="1"/>
    <col min="3" max="3" width="1.00390625" style="1026" hidden="1" customWidth="1"/>
    <col min="4" max="4" width="47.375" style="1026" customWidth="1"/>
    <col min="5" max="5" width="15.375" style="1026" customWidth="1"/>
    <col min="6" max="6" width="33.00390625" style="1026" hidden="1" customWidth="1"/>
    <col min="7" max="7" width="17.125" style="1026" hidden="1" customWidth="1"/>
    <col min="8" max="8" width="33.00390625" style="1026" customWidth="1"/>
    <col min="9" max="9" width="21.875" style="1026" customWidth="1"/>
    <col min="10" max="16384" width="9.375" style="1026" customWidth="1"/>
  </cols>
  <sheetData>
    <row r="7" spans="4:9" ht="15.75" thickBot="1">
      <c r="D7" s="1097" t="s">
        <v>721</v>
      </c>
      <c r="E7" s="1023"/>
      <c r="F7" s="1023"/>
      <c r="G7" s="1024" t="s">
        <v>722</v>
      </c>
      <c r="H7" s="1025"/>
      <c r="I7" s="1025"/>
    </row>
    <row r="8" spans="4:9" ht="15.75">
      <c r="D8" s="1027"/>
      <c r="E8" s="1028"/>
      <c r="F8" s="1028"/>
      <c r="G8" s="1028"/>
      <c r="H8" s="1029"/>
      <c r="I8" s="1098"/>
    </row>
    <row r="9" spans="4:9" ht="15.75">
      <c r="D9" s="1405" t="s">
        <v>192</v>
      </c>
      <c r="E9" s="1406"/>
      <c r="F9" s="1406"/>
      <c r="G9" s="1406"/>
      <c r="H9" s="1407"/>
      <c r="I9" s="1099"/>
    </row>
    <row r="10" spans="4:9" ht="15">
      <c r="D10" s="1030"/>
      <c r="E10" s="1031" t="s">
        <v>723</v>
      </c>
      <c r="F10" s="1032"/>
      <c r="G10" s="1032"/>
      <c r="H10" s="1033"/>
      <c r="I10" s="1032"/>
    </row>
    <row r="11" spans="4:9" ht="15.75">
      <c r="D11" s="1034" t="s">
        <v>193</v>
      </c>
      <c r="E11" s="1412" t="s">
        <v>743</v>
      </c>
      <c r="F11" s="1412"/>
      <c r="G11" s="1412"/>
      <c r="H11" s="1413"/>
      <c r="I11" s="1100"/>
    </row>
    <row r="12" spans="4:9" ht="52.5" customHeight="1" thickBot="1">
      <c r="D12" s="1414" t="s">
        <v>744</v>
      </c>
      <c r="E12" s="1415"/>
      <c r="F12" s="1415"/>
      <c r="G12" s="1415"/>
      <c r="H12" s="1416"/>
      <c r="I12" s="1101"/>
    </row>
    <row r="13" spans="4:9" ht="24.75" thickBot="1">
      <c r="D13" s="1036" t="s">
        <v>195</v>
      </c>
      <c r="E13" s="1037">
        <v>2013</v>
      </c>
      <c r="F13" s="1102" t="s">
        <v>168</v>
      </c>
      <c r="G13" s="1102" t="s">
        <v>196</v>
      </c>
      <c r="H13" s="1040" t="s">
        <v>167</v>
      </c>
      <c r="I13" s="1103"/>
    </row>
    <row r="14" spans="4:9" ht="15">
      <c r="D14" s="1041" t="s">
        <v>745</v>
      </c>
      <c r="E14" s="1104">
        <v>9397</v>
      </c>
      <c r="F14" s="1104"/>
      <c r="G14" s="1104"/>
      <c r="H14" s="1105">
        <f>SUM(E14:G14)</f>
        <v>9397</v>
      </c>
      <c r="I14" s="1106"/>
    </row>
    <row r="15" spans="4:9" ht="15">
      <c r="D15" s="1045" t="s">
        <v>198</v>
      </c>
      <c r="E15" s="1107"/>
      <c r="F15" s="1107"/>
      <c r="G15" s="1107"/>
      <c r="H15" s="1108"/>
      <c r="I15" s="1109"/>
    </row>
    <row r="16" spans="4:9" ht="15">
      <c r="D16" s="1049" t="s">
        <v>199</v>
      </c>
      <c r="E16" s="1050">
        <v>34805</v>
      </c>
      <c r="F16" s="1050"/>
      <c r="G16" s="1050"/>
      <c r="H16" s="1052">
        <f>SUM(E16:G16)</f>
        <v>34805</v>
      </c>
      <c r="I16" s="1106"/>
    </row>
    <row r="17" spans="4:9" ht="15">
      <c r="D17" s="1049" t="s">
        <v>200</v>
      </c>
      <c r="E17" s="1077"/>
      <c r="F17" s="1077"/>
      <c r="G17" s="1077"/>
      <c r="H17" s="1110"/>
      <c r="I17" s="1106"/>
    </row>
    <row r="18" spans="4:9" ht="15">
      <c r="D18" s="1049" t="s">
        <v>201</v>
      </c>
      <c r="E18" s="1077"/>
      <c r="F18" s="1077"/>
      <c r="G18" s="1077"/>
      <c r="H18" s="1110"/>
      <c r="I18" s="1106"/>
    </row>
    <row r="19" spans="4:9" ht="15.75" thickBot="1">
      <c r="D19" s="1049" t="s">
        <v>202</v>
      </c>
      <c r="E19" s="1077"/>
      <c r="F19" s="1077"/>
      <c r="G19" s="1077"/>
      <c r="H19" s="1110"/>
      <c r="I19" s="1106"/>
    </row>
    <row r="20" spans="4:9" ht="15.75" thickBot="1">
      <c r="D20" s="1053" t="s">
        <v>203</v>
      </c>
      <c r="E20" s="1054">
        <f>SUM(E14:E16)</f>
        <v>44202</v>
      </c>
      <c r="F20" s="1111"/>
      <c r="G20" s="1111"/>
      <c r="H20" s="1057">
        <f>SUM(H14:H16)</f>
        <v>44202</v>
      </c>
      <c r="I20" s="1106"/>
    </row>
    <row r="21" spans="4:9" ht="15.75" thickBot="1">
      <c r="D21" s="1058"/>
      <c r="E21" s="1059"/>
      <c r="F21" s="1059"/>
      <c r="G21" s="1059"/>
      <c r="H21" s="1060"/>
      <c r="I21" s="1059"/>
    </row>
    <row r="22" spans="4:9" ht="24.75" thickBot="1">
      <c r="D22" s="1112" t="s">
        <v>108</v>
      </c>
      <c r="E22" s="1113">
        <v>2013</v>
      </c>
      <c r="F22" s="1114" t="s">
        <v>168</v>
      </c>
      <c r="G22" s="1114" t="s">
        <v>196</v>
      </c>
      <c r="H22" s="1115" t="s">
        <v>167</v>
      </c>
      <c r="I22" s="1103"/>
    </row>
    <row r="23" spans="4:9" ht="15.75" thickBot="1">
      <c r="D23" s="1061" t="s">
        <v>205</v>
      </c>
      <c r="E23" s="1116"/>
      <c r="F23" s="1117"/>
      <c r="G23" s="1117"/>
      <c r="H23" s="1118"/>
      <c r="I23" s="1103"/>
    </row>
    <row r="24" spans="4:9" ht="15">
      <c r="D24" s="1119" t="s">
        <v>156</v>
      </c>
      <c r="E24" s="1120"/>
      <c r="F24" s="1121"/>
      <c r="G24" s="1121"/>
      <c r="H24" s="1122"/>
      <c r="I24" s="1103"/>
    </row>
    <row r="25" spans="4:9" ht="15">
      <c r="D25" s="1123" t="s">
        <v>727</v>
      </c>
      <c r="E25" s="1120"/>
      <c r="F25" s="1121"/>
      <c r="G25" s="1121"/>
      <c r="H25" s="1122"/>
      <c r="I25" s="1103"/>
    </row>
    <row r="26" spans="4:9" ht="15">
      <c r="D26" s="1123" t="s">
        <v>488</v>
      </c>
      <c r="E26" s="1120"/>
      <c r="F26" s="1121"/>
      <c r="G26" s="1121"/>
      <c r="H26" s="1122"/>
      <c r="I26" s="1103"/>
    </row>
    <row r="27" spans="4:9" ht="15">
      <c r="D27" s="1124" t="s">
        <v>111</v>
      </c>
      <c r="E27" s="1125">
        <f>SUM(E29:E30)</f>
        <v>4837</v>
      </c>
      <c r="F27" s="1126"/>
      <c r="G27" s="1126"/>
      <c r="H27" s="1127">
        <f>SUM(H29:H30)</f>
        <v>4837</v>
      </c>
      <c r="I27" s="1106"/>
    </row>
    <row r="28" spans="4:9" ht="15">
      <c r="D28" s="1128" t="s">
        <v>156</v>
      </c>
      <c r="E28" s="1077"/>
      <c r="F28" s="1077"/>
      <c r="G28" s="1077"/>
      <c r="H28" s="1110"/>
      <c r="I28" s="1106"/>
    </row>
    <row r="29" spans="4:9" ht="15">
      <c r="D29" s="1049" t="s">
        <v>746</v>
      </c>
      <c r="E29" s="1050">
        <v>102</v>
      </c>
      <c r="F29" s="1050"/>
      <c r="G29" s="1050"/>
      <c r="H29" s="1052">
        <f>SUM(E29:G29)</f>
        <v>102</v>
      </c>
      <c r="I29" s="1106"/>
    </row>
    <row r="30" spans="4:9" ht="15">
      <c r="D30" s="1049" t="s">
        <v>747</v>
      </c>
      <c r="E30" s="1050">
        <v>4735</v>
      </c>
      <c r="F30" s="1050"/>
      <c r="G30" s="1050"/>
      <c r="H30" s="1052">
        <f>SUM(E30:G30)</f>
        <v>4735</v>
      </c>
      <c r="I30" s="1106"/>
    </row>
    <row r="31" spans="4:9" ht="15">
      <c r="D31" s="1129" t="s">
        <v>550</v>
      </c>
      <c r="E31" s="1130">
        <f>SUM(E33:E35)</f>
        <v>39365</v>
      </c>
      <c r="F31" s="1126"/>
      <c r="G31" s="1126"/>
      <c r="H31" s="1127">
        <f>SUM(H33:H35)</f>
        <v>39365</v>
      </c>
      <c r="I31" s="1106"/>
    </row>
    <row r="32" spans="4:9" ht="15">
      <c r="D32" s="1131" t="s">
        <v>748</v>
      </c>
      <c r="E32" s="1132"/>
      <c r="F32" s="1133"/>
      <c r="G32" s="1133"/>
      <c r="H32" s="1134"/>
      <c r="I32" s="1106"/>
    </row>
    <row r="33" spans="4:9" ht="15">
      <c r="D33" s="1135" t="s">
        <v>749</v>
      </c>
      <c r="E33" s="1050">
        <v>875</v>
      </c>
      <c r="F33" s="1050"/>
      <c r="G33" s="1050"/>
      <c r="H33" s="1052">
        <v>875</v>
      </c>
      <c r="I33" s="1106"/>
    </row>
    <row r="34" spans="4:9" ht="15">
      <c r="D34" s="1050" t="s">
        <v>750</v>
      </c>
      <c r="E34" s="1050">
        <v>364</v>
      </c>
      <c r="F34" s="1089"/>
      <c r="G34" s="1089"/>
      <c r="H34" s="1052">
        <v>364</v>
      </c>
      <c r="I34" s="1106"/>
    </row>
    <row r="35" spans="4:9" ht="15.75" thickBot="1">
      <c r="D35" s="1136" t="s">
        <v>751</v>
      </c>
      <c r="E35" s="1137">
        <v>38126</v>
      </c>
      <c r="F35" s="1137"/>
      <c r="G35" s="1137"/>
      <c r="H35" s="1138">
        <v>38126</v>
      </c>
      <c r="I35" s="1106"/>
    </row>
    <row r="36" spans="4:9" ht="15.75" thickBot="1">
      <c r="D36" s="1053" t="s">
        <v>752</v>
      </c>
      <c r="E36" s="1054">
        <f>H27+H31</f>
        <v>44202</v>
      </c>
      <c r="F36" s="1054"/>
      <c r="G36" s="1054"/>
      <c r="H36" s="1057">
        <f>H27+H31</f>
        <v>44202</v>
      </c>
      <c r="I36" s="1106"/>
    </row>
  </sheetData>
  <sheetProtection/>
  <mergeCells count="3">
    <mergeCell ref="D9:H9"/>
    <mergeCell ref="E11:H11"/>
    <mergeCell ref="D12:H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&amp;C&amp;"-,Félkövér"&amp;12Martonvásár Város Önkormányzatának 2013. évben folyamatban lévő pályázatai&amp;R&amp;"Times New Roman CE,Félkövér"&amp;12
11.b.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D7:M47"/>
  <sheetViews>
    <sheetView zoomScalePageLayoutView="0" workbookViewId="0" topLeftCell="A10">
      <selection activeCell="K7" sqref="K7"/>
    </sheetView>
  </sheetViews>
  <sheetFormatPr defaultColWidth="9.00390625" defaultRowHeight="12.75"/>
  <cols>
    <col min="1" max="1" width="1.00390625" style="1026" customWidth="1"/>
    <col min="2" max="2" width="0.5" style="1026" hidden="1" customWidth="1"/>
    <col min="3" max="3" width="1.00390625" style="1026" hidden="1" customWidth="1"/>
    <col min="4" max="4" width="1.00390625" style="1026" customWidth="1"/>
    <col min="5" max="5" width="41.50390625" style="1026" customWidth="1"/>
    <col min="6" max="6" width="14.625" style="1026" customWidth="1"/>
    <col min="7" max="7" width="14.00390625" style="1026" customWidth="1"/>
    <col min="8" max="8" width="33.00390625" style="1026" hidden="1" customWidth="1"/>
    <col min="9" max="9" width="17.125" style="1026" hidden="1" customWidth="1"/>
    <col min="10" max="10" width="14.375" style="1026" customWidth="1"/>
    <col min="11" max="11" width="32.50390625" style="1026" customWidth="1"/>
    <col min="12" max="16384" width="9.375" style="1026" customWidth="1"/>
  </cols>
  <sheetData>
    <row r="7" spans="5:11" ht="19.5" thickBot="1">
      <c r="E7" s="1139" t="s">
        <v>753</v>
      </c>
      <c r="F7" s="1140"/>
      <c r="G7" s="1023"/>
      <c r="H7" s="1023"/>
      <c r="I7" s="1024" t="s">
        <v>722</v>
      </c>
      <c r="J7" s="1024"/>
      <c r="K7" s="1025"/>
    </row>
    <row r="8" spans="5:11" ht="15.75">
      <c r="E8" s="1027"/>
      <c r="F8" s="1028"/>
      <c r="G8" s="1028"/>
      <c r="H8" s="1028"/>
      <c r="I8" s="1028"/>
      <c r="J8" s="1028"/>
      <c r="K8" s="1029"/>
    </row>
    <row r="9" spans="5:11" ht="15.75">
      <c r="E9" s="1405" t="s">
        <v>192</v>
      </c>
      <c r="F9" s="1406"/>
      <c r="G9" s="1406"/>
      <c r="H9" s="1406"/>
      <c r="I9" s="1406"/>
      <c r="J9" s="1406"/>
      <c r="K9" s="1407"/>
    </row>
    <row r="10" spans="5:11" ht="15">
      <c r="E10" s="1030"/>
      <c r="F10" s="1031"/>
      <c r="G10" s="1031" t="s">
        <v>723</v>
      </c>
      <c r="H10" s="1032"/>
      <c r="I10" s="1032"/>
      <c r="J10" s="1032"/>
      <c r="K10" s="1033"/>
    </row>
    <row r="11" spans="5:11" ht="15.75">
      <c r="E11" s="1034" t="s">
        <v>193</v>
      </c>
      <c r="F11" s="1141"/>
      <c r="G11" s="1408" t="s">
        <v>754</v>
      </c>
      <c r="H11" s="1408"/>
      <c r="I11" s="1408"/>
      <c r="J11" s="1408"/>
      <c r="K11" s="1409"/>
    </row>
    <row r="12" spans="5:11" ht="15.75" thickBot="1">
      <c r="E12" s="1035" t="s">
        <v>755</v>
      </c>
      <c r="F12" s="1032"/>
      <c r="G12" s="1032"/>
      <c r="H12" s="1032"/>
      <c r="I12" s="1410" t="s">
        <v>194</v>
      </c>
      <c r="J12" s="1410"/>
      <c r="K12" s="1411"/>
    </row>
    <row r="13" spans="5:11" ht="48" thickBot="1">
      <c r="E13" s="1036" t="s">
        <v>195</v>
      </c>
      <c r="F13" s="1142">
        <v>2012</v>
      </c>
      <c r="G13" s="1143">
        <v>2013</v>
      </c>
      <c r="H13" s="1144" t="s">
        <v>168</v>
      </c>
      <c r="I13" s="1144" t="s">
        <v>196</v>
      </c>
      <c r="J13" s="1145">
        <v>2014</v>
      </c>
      <c r="K13" s="1146" t="s">
        <v>167</v>
      </c>
    </row>
    <row r="14" spans="5:11" ht="15">
      <c r="E14" s="1041" t="s">
        <v>197</v>
      </c>
      <c r="F14" s="1147"/>
      <c r="G14" s="1042"/>
      <c r="H14" s="1042"/>
      <c r="I14" s="1042"/>
      <c r="J14" s="1043"/>
      <c r="K14" s="1044"/>
    </row>
    <row r="15" spans="5:11" ht="15">
      <c r="E15" s="1045" t="s">
        <v>198</v>
      </c>
      <c r="F15" s="1148"/>
      <c r="G15" s="1077"/>
      <c r="H15" s="1107"/>
      <c r="I15" s="1107"/>
      <c r="J15" s="1149"/>
      <c r="K15" s="1110"/>
    </row>
    <row r="16" spans="5:11" ht="15">
      <c r="E16" s="1049" t="s">
        <v>199</v>
      </c>
      <c r="F16" s="1150">
        <v>33</v>
      </c>
      <c r="G16" s="1050">
        <v>4649</v>
      </c>
      <c r="H16" s="1050"/>
      <c r="I16" s="1050"/>
      <c r="J16" s="1051">
        <v>583</v>
      </c>
      <c r="K16" s="1052">
        <f>SUM(F16:J16)</f>
        <v>5265</v>
      </c>
    </row>
    <row r="17" spans="5:11" ht="15">
      <c r="E17" s="1049" t="s">
        <v>200</v>
      </c>
      <c r="F17" s="1151"/>
      <c r="G17" s="1077"/>
      <c r="H17" s="1077"/>
      <c r="I17" s="1077"/>
      <c r="J17" s="1149"/>
      <c r="K17" s="1110"/>
    </row>
    <row r="18" spans="5:11" ht="15">
      <c r="E18" s="1049" t="s">
        <v>201</v>
      </c>
      <c r="F18" s="1151"/>
      <c r="G18" s="1077"/>
      <c r="H18" s="1077"/>
      <c r="I18" s="1077"/>
      <c r="J18" s="1149"/>
      <c r="K18" s="1110"/>
    </row>
    <row r="19" spans="5:11" ht="15.75" thickBot="1">
      <c r="E19" s="1049" t="s">
        <v>202</v>
      </c>
      <c r="F19" s="1151"/>
      <c r="G19" s="1077"/>
      <c r="H19" s="1077"/>
      <c r="I19" s="1077"/>
      <c r="J19" s="1149"/>
      <c r="K19" s="1110"/>
    </row>
    <row r="20" spans="5:11" ht="15.75" thickBot="1">
      <c r="E20" s="1053" t="s">
        <v>203</v>
      </c>
      <c r="F20" s="1152">
        <f>SUM(F16:F19)</f>
        <v>33</v>
      </c>
      <c r="G20" s="1054">
        <f>SUM(G16:G19)</f>
        <v>4649</v>
      </c>
      <c r="H20" s="1055"/>
      <c r="I20" s="1055"/>
      <c r="J20" s="1056">
        <f>SUM(J16:J19)</f>
        <v>583</v>
      </c>
      <c r="K20" s="1057">
        <f>SUM(K16:K19)</f>
        <v>5265</v>
      </c>
    </row>
    <row r="21" spans="5:11" ht="15.75" thickBot="1">
      <c r="E21" s="1058"/>
      <c r="F21" s="1059"/>
      <c r="G21" s="1059"/>
      <c r="H21" s="1059"/>
      <c r="I21" s="1059"/>
      <c r="J21" s="1059"/>
      <c r="K21" s="1060"/>
    </row>
    <row r="22" spans="5:11" ht="24.75" thickBot="1">
      <c r="E22" s="1036" t="s">
        <v>108</v>
      </c>
      <c r="F22" s="1142">
        <v>2012</v>
      </c>
      <c r="G22" s="1143">
        <v>2013</v>
      </c>
      <c r="H22" s="1102" t="s">
        <v>168</v>
      </c>
      <c r="I22" s="1102" t="s">
        <v>196</v>
      </c>
      <c r="J22" s="1145">
        <v>2014</v>
      </c>
      <c r="K22" s="1146" t="s">
        <v>167</v>
      </c>
    </row>
    <row r="23" spans="5:11" ht="15.75" thickBot="1">
      <c r="E23" s="1061" t="s">
        <v>205</v>
      </c>
      <c r="F23" s="1153"/>
      <c r="G23" s="1080">
        <f>SUM(G25:G26)</f>
        <v>1558</v>
      </c>
      <c r="H23" s="1080"/>
      <c r="I23" s="1080"/>
      <c r="J23" s="1063">
        <f>SUM(J25:J26)</f>
        <v>533</v>
      </c>
      <c r="K23" s="1064">
        <f>SUM(K25:K26)</f>
        <v>2091</v>
      </c>
    </row>
    <row r="24" spans="5:11" ht="15">
      <c r="E24" s="1154" t="s">
        <v>156</v>
      </c>
      <c r="F24" s="1155"/>
      <c r="G24" s="1066"/>
      <c r="H24" s="1066"/>
      <c r="I24" s="1066"/>
      <c r="J24" s="1067"/>
      <c r="K24" s="1068"/>
    </row>
    <row r="25" spans="5:11" ht="15">
      <c r="E25" s="1156" t="s">
        <v>756</v>
      </c>
      <c r="F25" s="1157"/>
      <c r="G25" s="1050">
        <v>1286</v>
      </c>
      <c r="H25" s="1077"/>
      <c r="I25" s="1077"/>
      <c r="J25" s="1051">
        <v>420</v>
      </c>
      <c r="K25" s="1052">
        <f>SUM(G25:J25)</f>
        <v>1706</v>
      </c>
    </row>
    <row r="26" spans="5:11" ht="15.75" thickBot="1">
      <c r="E26" s="1072" t="s">
        <v>488</v>
      </c>
      <c r="F26" s="1158"/>
      <c r="G26" s="1089">
        <v>272</v>
      </c>
      <c r="H26" s="1073"/>
      <c r="I26" s="1073"/>
      <c r="J26" s="1074">
        <v>113</v>
      </c>
      <c r="K26" s="1075">
        <f>SUM(G26:J26)</f>
        <v>385</v>
      </c>
    </row>
    <row r="27" spans="5:11" ht="15.75" thickBot="1">
      <c r="E27" s="1159" t="s">
        <v>111</v>
      </c>
      <c r="F27" s="1160">
        <f>F29+F39</f>
        <v>33</v>
      </c>
      <c r="G27" s="1080">
        <f>SUM(G29:G39)</f>
        <v>2473</v>
      </c>
      <c r="H27" s="1080"/>
      <c r="I27" s="1080"/>
      <c r="J27" s="1063">
        <f>SUM(J35:J39)</f>
        <v>50</v>
      </c>
      <c r="K27" s="1064">
        <f>SUM(K29:K39)</f>
        <v>2556</v>
      </c>
    </row>
    <row r="28" spans="5:11" ht="15">
      <c r="E28" s="1154" t="s">
        <v>156</v>
      </c>
      <c r="F28" s="1161"/>
      <c r="G28" s="1083"/>
      <c r="H28" s="1083"/>
      <c r="I28" s="1083"/>
      <c r="J28" s="1085"/>
      <c r="K28" s="1087"/>
    </row>
    <row r="29" spans="5:11" ht="15">
      <c r="E29" s="1156" t="s">
        <v>757</v>
      </c>
      <c r="F29" s="1162">
        <v>15</v>
      </c>
      <c r="G29" s="1050">
        <v>5</v>
      </c>
      <c r="H29" s="1163"/>
      <c r="I29" s="1163"/>
      <c r="J29" s="1164"/>
      <c r="K29" s="1052">
        <f>SUM(F29:J29)</f>
        <v>20</v>
      </c>
    </row>
    <row r="30" spans="5:11" ht="15">
      <c r="E30" s="1049" t="s">
        <v>758</v>
      </c>
      <c r="F30" s="1165"/>
      <c r="G30" s="1050">
        <v>203</v>
      </c>
      <c r="H30" s="1050"/>
      <c r="I30" s="1050"/>
      <c r="J30" s="1051"/>
      <c r="K30" s="1052">
        <f>SUM(G30:J30)</f>
        <v>203</v>
      </c>
    </row>
    <row r="31" spans="5:11" ht="15">
      <c r="E31" s="1049" t="s">
        <v>759</v>
      </c>
      <c r="F31" s="1150"/>
      <c r="G31" s="1050">
        <v>500</v>
      </c>
      <c r="H31" s="1050"/>
      <c r="I31" s="1050"/>
      <c r="J31" s="1051"/>
      <c r="K31" s="1052">
        <f>SUM(G31:J31)</f>
        <v>500</v>
      </c>
    </row>
    <row r="32" spans="5:11" ht="15">
      <c r="E32" s="1049" t="s">
        <v>760</v>
      </c>
      <c r="F32" s="1150"/>
      <c r="G32" s="1050">
        <v>1450</v>
      </c>
      <c r="H32" s="1050"/>
      <c r="I32" s="1050"/>
      <c r="J32" s="1051"/>
      <c r="K32" s="1052">
        <f>SUM(G32)</f>
        <v>1450</v>
      </c>
    </row>
    <row r="33" spans="5:11" ht="15">
      <c r="E33" s="1049" t="s">
        <v>761</v>
      </c>
      <c r="F33" s="1150"/>
      <c r="G33" s="1050">
        <v>30</v>
      </c>
      <c r="H33" s="1050"/>
      <c r="I33" s="1050"/>
      <c r="J33" s="1051"/>
      <c r="K33" s="1052">
        <f>SUM(G33)</f>
        <v>30</v>
      </c>
    </row>
    <row r="34" spans="5:11" ht="15">
      <c r="E34" s="1049" t="s">
        <v>762</v>
      </c>
      <c r="F34" s="1150"/>
      <c r="G34" s="1050">
        <v>120</v>
      </c>
      <c r="H34" s="1050"/>
      <c r="I34" s="1050"/>
      <c r="J34" s="1051"/>
      <c r="K34" s="1052">
        <f>SUM(G34)</f>
        <v>120</v>
      </c>
    </row>
    <row r="35" spans="5:11" ht="15">
      <c r="E35" s="1049" t="s">
        <v>763</v>
      </c>
      <c r="F35" s="1150"/>
      <c r="G35" s="1050">
        <v>15</v>
      </c>
      <c r="H35" s="1050"/>
      <c r="I35" s="1050"/>
      <c r="J35" s="1051">
        <v>16</v>
      </c>
      <c r="K35" s="1052">
        <f>SUM(G35:J35)</f>
        <v>31</v>
      </c>
    </row>
    <row r="36" spans="5:13" ht="15">
      <c r="E36" s="1049" t="s">
        <v>764</v>
      </c>
      <c r="F36" s="1150"/>
      <c r="G36" s="1050"/>
      <c r="H36" s="1050"/>
      <c r="I36" s="1050"/>
      <c r="J36" s="1051">
        <v>15</v>
      </c>
      <c r="K36" s="1052">
        <f>SUM(J36)</f>
        <v>15</v>
      </c>
      <c r="M36" s="1166"/>
    </row>
    <row r="37" spans="5:11" ht="15">
      <c r="E37" s="1049" t="s">
        <v>765</v>
      </c>
      <c r="F37" s="1150"/>
      <c r="G37" s="1050">
        <v>10</v>
      </c>
      <c r="H37" s="1050"/>
      <c r="I37" s="1050"/>
      <c r="J37" s="1051">
        <v>10</v>
      </c>
      <c r="K37" s="1052">
        <f>SUM(G37:J37)</f>
        <v>20</v>
      </c>
    </row>
    <row r="38" spans="5:11" ht="15">
      <c r="E38" s="1049" t="s">
        <v>766</v>
      </c>
      <c r="F38" s="1150"/>
      <c r="G38" s="1050">
        <v>87</v>
      </c>
      <c r="H38" s="1050"/>
      <c r="I38" s="1050"/>
      <c r="J38" s="1051"/>
      <c r="K38" s="1052">
        <f>SUM(G38)</f>
        <v>87</v>
      </c>
    </row>
    <row r="39" spans="5:11" ht="15.75" thickBot="1">
      <c r="E39" s="1078" t="s">
        <v>767</v>
      </c>
      <c r="F39" s="1167">
        <v>18</v>
      </c>
      <c r="G39" s="1089">
        <v>53</v>
      </c>
      <c r="H39" s="1168"/>
      <c r="I39" s="1168"/>
      <c r="J39" s="1074">
        <v>9</v>
      </c>
      <c r="K39" s="1075">
        <f>SUM(F39:J39)</f>
        <v>80</v>
      </c>
    </row>
    <row r="40" spans="5:11" ht="15.75" thickBot="1">
      <c r="E40" s="1090" t="s">
        <v>737</v>
      </c>
      <c r="F40" s="1169"/>
      <c r="G40" s="1080">
        <f>SUM(G42)</f>
        <v>150</v>
      </c>
      <c r="H40" s="1081"/>
      <c r="I40" s="1081"/>
      <c r="J40" s="1082"/>
      <c r="K40" s="1064">
        <f>SUM(G40)</f>
        <v>150</v>
      </c>
    </row>
    <row r="41" spans="5:11" ht="15">
      <c r="E41" s="1091" t="s">
        <v>156</v>
      </c>
      <c r="F41" s="1170"/>
      <c r="G41" s="1066"/>
      <c r="H41" s="1066"/>
      <c r="I41" s="1066"/>
      <c r="J41" s="1067"/>
      <c r="K41" s="1068"/>
    </row>
    <row r="42" spans="5:11" ht="15">
      <c r="E42" s="1088" t="s">
        <v>738</v>
      </c>
      <c r="F42" s="1171"/>
      <c r="G42" s="1089">
        <v>150</v>
      </c>
      <c r="H42" s="1073"/>
      <c r="I42" s="1073"/>
      <c r="J42" s="1092"/>
      <c r="K42" s="1052">
        <f>SUM(G42:J42)</f>
        <v>150</v>
      </c>
    </row>
    <row r="43" spans="5:11" ht="15">
      <c r="E43" s="1129" t="s">
        <v>739</v>
      </c>
      <c r="F43" s="1172"/>
      <c r="G43" s="1130">
        <f>SUM(G45)</f>
        <v>468</v>
      </c>
      <c r="H43" s="1130"/>
      <c r="I43" s="1130"/>
      <c r="J43" s="1130"/>
      <c r="K43" s="1127">
        <f>SUM(K45)</f>
        <v>468</v>
      </c>
    </row>
    <row r="44" spans="4:11" ht="15">
      <c r="D44" s="1173"/>
      <c r="E44" s="1174" t="s">
        <v>156</v>
      </c>
      <c r="F44" s="1077"/>
      <c r="G44" s="1050"/>
      <c r="H44" s="1077"/>
      <c r="I44" s="1077"/>
      <c r="J44" s="1077"/>
      <c r="K44" s="1052"/>
    </row>
    <row r="45" spans="5:11" ht="15.75" thickBot="1">
      <c r="E45" s="1088" t="s">
        <v>740</v>
      </c>
      <c r="F45" s="1073"/>
      <c r="G45" s="1089">
        <v>468</v>
      </c>
      <c r="H45" s="1073"/>
      <c r="I45" s="1073"/>
      <c r="J45" s="1073"/>
      <c r="K45" s="1075">
        <f>SUM(G45:J45)</f>
        <v>468</v>
      </c>
    </row>
    <row r="46" spans="5:11" ht="16.5" thickBot="1">
      <c r="E46" s="1053" t="s">
        <v>742</v>
      </c>
      <c r="F46" s="1175">
        <f>SUM(F27)</f>
        <v>33</v>
      </c>
      <c r="G46" s="1054">
        <f>G23+G27+G40+G43</f>
        <v>4649</v>
      </c>
      <c r="H46" s="1054"/>
      <c r="I46" s="1054"/>
      <c r="J46" s="1056">
        <f>J23+J27</f>
        <v>583</v>
      </c>
      <c r="K46" s="1057">
        <f>SUM(F46:J46)</f>
        <v>5265</v>
      </c>
    </row>
    <row r="47" ht="15">
      <c r="G47" s="1176"/>
    </row>
  </sheetData>
  <sheetProtection/>
  <mergeCells count="3">
    <mergeCell ref="E9:K9"/>
    <mergeCell ref="G11:K11"/>
    <mergeCell ref="I12:K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Header>&amp;C&amp;"-,Félkövér"&amp;12Martonvásár Város Önkormányzatának 2013. évben folyamatban lévő pályázatai&amp;R&amp;"Times New Roman CE,Félkövér"&amp;12
 11.c.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.00390625" style="1026" customWidth="1"/>
    <col min="2" max="2" width="0.5" style="1026" hidden="1" customWidth="1"/>
    <col min="3" max="3" width="1.00390625" style="1026" hidden="1" customWidth="1"/>
    <col min="4" max="4" width="40.50390625" style="1026" customWidth="1"/>
    <col min="5" max="5" width="17.125" style="1026" customWidth="1"/>
    <col min="6" max="6" width="33.00390625" style="1026" hidden="1" customWidth="1"/>
    <col min="7" max="7" width="17.125" style="1026" hidden="1" customWidth="1"/>
    <col min="8" max="8" width="17.375" style="1026" customWidth="1"/>
    <col min="9" max="9" width="22.00390625" style="1026" customWidth="1"/>
    <col min="10" max="16384" width="9.375" style="1026" customWidth="1"/>
  </cols>
  <sheetData>
    <row r="7" spans="4:9" ht="16.5" thickBot="1">
      <c r="D7" s="1022" t="s">
        <v>753</v>
      </c>
      <c r="E7" s="1023"/>
      <c r="F7" s="1023"/>
      <c r="G7" s="1024" t="s">
        <v>722</v>
      </c>
      <c r="H7" s="1024"/>
      <c r="I7" s="1025"/>
    </row>
    <row r="8" spans="4:9" ht="15.75">
      <c r="D8" s="1027"/>
      <c r="E8" s="1028"/>
      <c r="F8" s="1028"/>
      <c r="G8" s="1028"/>
      <c r="H8" s="1028"/>
      <c r="I8" s="1029"/>
    </row>
    <row r="9" spans="4:9" ht="15.75">
      <c r="D9" s="1405" t="s">
        <v>192</v>
      </c>
      <c r="E9" s="1406"/>
      <c r="F9" s="1406"/>
      <c r="G9" s="1406"/>
      <c r="H9" s="1406"/>
      <c r="I9" s="1407"/>
    </row>
    <row r="10" spans="4:9" ht="15">
      <c r="D10" s="1030"/>
      <c r="E10" s="1031" t="s">
        <v>723</v>
      </c>
      <c r="F10" s="1032"/>
      <c r="G10" s="1032"/>
      <c r="H10" s="1032"/>
      <c r="I10" s="1033"/>
    </row>
    <row r="11" spans="4:9" ht="15.75">
      <c r="D11" s="1034" t="s">
        <v>193</v>
      </c>
      <c r="E11" s="1412" t="s">
        <v>768</v>
      </c>
      <c r="F11" s="1412"/>
      <c r="G11" s="1412"/>
      <c r="H11" s="1412"/>
      <c r="I11" s="1413"/>
    </row>
    <row r="12" spans="4:9" ht="15.75" thickBot="1">
      <c r="D12" s="1035" t="s">
        <v>769</v>
      </c>
      <c r="E12" s="1032"/>
      <c r="F12" s="1032"/>
      <c r="G12" s="1410" t="s">
        <v>194</v>
      </c>
      <c r="H12" s="1410"/>
      <c r="I12" s="1411"/>
    </row>
    <row r="13" spans="4:9" ht="24.75" thickBot="1">
      <c r="D13" s="1036" t="s">
        <v>195</v>
      </c>
      <c r="E13" s="1143">
        <v>2013</v>
      </c>
      <c r="F13" s="1102" t="s">
        <v>168</v>
      </c>
      <c r="G13" s="1102" t="s">
        <v>196</v>
      </c>
      <c r="H13" s="1145">
        <v>2014</v>
      </c>
      <c r="I13" s="1146" t="s">
        <v>167</v>
      </c>
    </row>
    <row r="14" spans="4:9" ht="15">
      <c r="D14" s="1041" t="s">
        <v>197</v>
      </c>
      <c r="E14" s="1042"/>
      <c r="F14" s="1042"/>
      <c r="G14" s="1042"/>
      <c r="H14" s="1043"/>
      <c r="I14" s="1044"/>
    </row>
    <row r="15" spans="4:9" ht="15">
      <c r="D15" s="1045" t="s">
        <v>198</v>
      </c>
      <c r="E15" s="1107"/>
      <c r="F15" s="1107"/>
      <c r="G15" s="1107"/>
      <c r="H15" s="1177"/>
      <c r="I15" s="1108"/>
    </row>
    <row r="16" spans="4:9" ht="15">
      <c r="D16" s="1049" t="s">
        <v>199</v>
      </c>
      <c r="E16" s="1050">
        <v>9513</v>
      </c>
      <c r="F16" s="1050"/>
      <c r="G16" s="1050"/>
      <c r="H16" s="1051">
        <v>487</v>
      </c>
      <c r="I16" s="1110">
        <f>SUM(E16:H16)</f>
        <v>10000</v>
      </c>
    </row>
    <row r="17" spans="4:9" ht="15">
      <c r="D17" s="1049" t="s">
        <v>200</v>
      </c>
      <c r="E17" s="1050"/>
      <c r="F17" s="1050"/>
      <c r="G17" s="1050"/>
      <c r="H17" s="1051"/>
      <c r="I17" s="1052"/>
    </row>
    <row r="18" spans="4:9" ht="15">
      <c r="D18" s="1049" t="s">
        <v>201</v>
      </c>
      <c r="E18" s="1077"/>
      <c r="F18" s="1077"/>
      <c r="G18" s="1077"/>
      <c r="H18" s="1149"/>
      <c r="I18" s="1110"/>
    </row>
    <row r="19" spans="4:9" ht="15.75" thickBot="1">
      <c r="D19" s="1049" t="s">
        <v>202</v>
      </c>
      <c r="E19" s="1077"/>
      <c r="F19" s="1077"/>
      <c r="G19" s="1077"/>
      <c r="H19" s="1149"/>
      <c r="I19" s="1110"/>
    </row>
    <row r="20" spans="4:9" ht="15.75" thickBot="1">
      <c r="D20" s="1053" t="s">
        <v>203</v>
      </c>
      <c r="E20" s="1054">
        <f>SUM(E16:E19)</f>
        <v>9513</v>
      </c>
      <c r="F20" s="1178"/>
      <c r="G20" s="1178"/>
      <c r="H20" s="1056">
        <f>SUM(H16:H19)</f>
        <v>487</v>
      </c>
      <c r="I20" s="1057">
        <f>SUM(E20:H20)</f>
        <v>10000</v>
      </c>
    </row>
    <row r="21" spans="4:9" ht="15.75" thickBot="1">
      <c r="D21" s="1058"/>
      <c r="E21" s="1059"/>
      <c r="F21" s="1059"/>
      <c r="G21" s="1059"/>
      <c r="H21" s="1059"/>
      <c r="I21" s="1060"/>
    </row>
    <row r="22" spans="4:9" ht="24.75" thickBot="1">
      <c r="D22" s="1036" t="s">
        <v>108</v>
      </c>
      <c r="E22" s="1143">
        <v>2013</v>
      </c>
      <c r="F22" s="1102" t="s">
        <v>168</v>
      </c>
      <c r="G22" s="1102" t="s">
        <v>196</v>
      </c>
      <c r="H22" s="1145">
        <v>2014</v>
      </c>
      <c r="I22" s="1146" t="s">
        <v>167</v>
      </c>
    </row>
    <row r="23" spans="4:9" ht="15.75" thickBot="1">
      <c r="D23" s="1061" t="s">
        <v>205</v>
      </c>
      <c r="E23" s="1080">
        <f>SUM(E25:E26)</f>
        <v>1255</v>
      </c>
      <c r="F23" s="1080"/>
      <c r="G23" s="1080"/>
      <c r="H23" s="1063">
        <f>SUM(H25:H26)</f>
        <v>75</v>
      </c>
      <c r="I23" s="1064">
        <f>SUM(E23:H23)</f>
        <v>1330</v>
      </c>
    </row>
    <row r="24" spans="4:9" ht="15">
      <c r="D24" s="1154" t="s">
        <v>156</v>
      </c>
      <c r="E24" s="1066"/>
      <c r="F24" s="1066"/>
      <c r="G24" s="1066"/>
      <c r="H24" s="1067"/>
      <c r="I24" s="1068"/>
    </row>
    <row r="25" spans="4:9" ht="15">
      <c r="D25" s="1156" t="s">
        <v>756</v>
      </c>
      <c r="E25" s="1050">
        <v>1010</v>
      </c>
      <c r="F25" s="1050"/>
      <c r="G25" s="1050"/>
      <c r="H25" s="1051">
        <v>60</v>
      </c>
      <c r="I25" s="1052">
        <f>SUM(E25:H25)</f>
        <v>1070</v>
      </c>
    </row>
    <row r="26" spans="4:9" ht="15.75" thickBot="1">
      <c r="D26" s="1072" t="s">
        <v>488</v>
      </c>
      <c r="E26" s="1089">
        <v>245</v>
      </c>
      <c r="F26" s="1089"/>
      <c r="G26" s="1089"/>
      <c r="H26" s="1074">
        <v>15</v>
      </c>
      <c r="I26" s="1075">
        <f>SUM(E26:H26)</f>
        <v>260</v>
      </c>
    </row>
    <row r="27" spans="4:9" ht="15.75" thickBot="1">
      <c r="D27" s="1061" t="s">
        <v>111</v>
      </c>
      <c r="E27" s="1179">
        <f>SUM(E29:E41)</f>
        <v>8258</v>
      </c>
      <c r="F27" s="1080"/>
      <c r="G27" s="1080"/>
      <c r="H27" s="1063">
        <f>SUM(H29:H41)</f>
        <v>412</v>
      </c>
      <c r="I27" s="1064">
        <f>SUM(E27:H27)</f>
        <v>8670</v>
      </c>
    </row>
    <row r="28" spans="4:9" ht="15">
      <c r="D28" s="1065" t="s">
        <v>156</v>
      </c>
      <c r="E28" s="1066"/>
      <c r="F28" s="1066"/>
      <c r="G28" s="1066"/>
      <c r="H28" s="1067"/>
      <c r="I28" s="1068"/>
    </row>
    <row r="29" spans="4:10" ht="15">
      <c r="D29" s="1049" t="s">
        <v>770</v>
      </c>
      <c r="E29" s="1050">
        <v>1116</v>
      </c>
      <c r="F29" s="1077"/>
      <c r="G29" s="1077"/>
      <c r="H29" s="1051">
        <v>77</v>
      </c>
      <c r="I29" s="1052">
        <f>SUM(E29:H29)</f>
        <v>1193</v>
      </c>
      <c r="J29" s="1180"/>
    </row>
    <row r="30" spans="4:10" ht="15">
      <c r="D30" s="1049" t="s">
        <v>771</v>
      </c>
      <c r="E30" s="1050">
        <v>169</v>
      </c>
      <c r="F30" s="1077"/>
      <c r="G30" s="1077"/>
      <c r="H30" s="1051">
        <v>10</v>
      </c>
      <c r="I30" s="1052">
        <f>SUM(E30:H30)</f>
        <v>179</v>
      </c>
      <c r="J30" s="1180"/>
    </row>
    <row r="31" spans="4:10" ht="15">
      <c r="D31" s="1049" t="s">
        <v>772</v>
      </c>
      <c r="E31" s="1050">
        <v>210</v>
      </c>
      <c r="F31" s="1077"/>
      <c r="G31" s="1077"/>
      <c r="H31" s="1051"/>
      <c r="I31" s="1052">
        <f>SUM(E31)</f>
        <v>210</v>
      </c>
      <c r="J31" s="1180"/>
    </row>
    <row r="32" spans="4:10" ht="15">
      <c r="D32" s="1049" t="s">
        <v>773</v>
      </c>
      <c r="E32" s="1050">
        <v>562</v>
      </c>
      <c r="F32" s="1077"/>
      <c r="G32" s="1077"/>
      <c r="H32" s="1051">
        <v>38</v>
      </c>
      <c r="I32" s="1052">
        <f>SUM(E32:H32)</f>
        <v>600</v>
      </c>
      <c r="J32" s="1180"/>
    </row>
    <row r="33" spans="4:10" ht="15">
      <c r="D33" s="1049" t="s">
        <v>774</v>
      </c>
      <c r="E33" s="1050">
        <v>210</v>
      </c>
      <c r="F33" s="1077"/>
      <c r="G33" s="1077"/>
      <c r="H33" s="1051"/>
      <c r="I33" s="1181">
        <f>SUM(E33)</f>
        <v>210</v>
      </c>
      <c r="J33" s="1180"/>
    </row>
    <row r="34" spans="4:10" ht="15">
      <c r="D34" s="1049" t="s">
        <v>775</v>
      </c>
      <c r="E34" s="1050">
        <v>3668</v>
      </c>
      <c r="F34" s="1077"/>
      <c r="G34" s="1077"/>
      <c r="H34" s="1051">
        <v>100</v>
      </c>
      <c r="I34" s="1181">
        <f>SUM(E34:H34)</f>
        <v>3768</v>
      </c>
      <c r="J34" s="1180"/>
    </row>
    <row r="35" spans="4:10" ht="15">
      <c r="D35" s="1049" t="s">
        <v>776</v>
      </c>
      <c r="E35" s="1050">
        <v>240</v>
      </c>
      <c r="F35" s="1077"/>
      <c r="G35" s="1077"/>
      <c r="H35" s="1051"/>
      <c r="I35" s="1181">
        <f>SUM(E35)</f>
        <v>240</v>
      </c>
      <c r="J35" s="1180"/>
    </row>
    <row r="36" spans="4:10" ht="15">
      <c r="D36" s="1049" t="s">
        <v>777</v>
      </c>
      <c r="E36" s="1050">
        <v>270</v>
      </c>
      <c r="F36" s="1077"/>
      <c r="G36" s="1077"/>
      <c r="H36" s="1051"/>
      <c r="I36" s="1181">
        <f>SUM(E36)</f>
        <v>270</v>
      </c>
      <c r="J36" s="1180"/>
    </row>
    <row r="37" spans="4:10" ht="15">
      <c r="D37" s="1049" t="s">
        <v>778</v>
      </c>
      <c r="E37" s="1050">
        <v>440</v>
      </c>
      <c r="F37" s="1077"/>
      <c r="G37" s="1077"/>
      <c r="H37" s="1051">
        <v>40</v>
      </c>
      <c r="I37" s="1181">
        <f>SUM(E37:H37)</f>
        <v>480</v>
      </c>
      <c r="J37" s="1182"/>
    </row>
    <row r="38" spans="4:10" ht="15">
      <c r="D38" s="1049" t="s">
        <v>779</v>
      </c>
      <c r="E38" s="1050">
        <v>165</v>
      </c>
      <c r="F38" s="1077"/>
      <c r="G38" s="1077"/>
      <c r="H38" s="1051">
        <v>15</v>
      </c>
      <c r="I38" s="1181">
        <f>SUM(E38:H38)</f>
        <v>180</v>
      </c>
      <c r="J38" s="1182"/>
    </row>
    <row r="39" spans="4:10" ht="15">
      <c r="D39" s="1049" t="s">
        <v>766</v>
      </c>
      <c r="E39" s="1050">
        <v>900</v>
      </c>
      <c r="F39" s="1077"/>
      <c r="G39" s="1077"/>
      <c r="H39" s="1051">
        <v>100</v>
      </c>
      <c r="I39" s="1181">
        <f>SUM(E39:H39)</f>
        <v>1000</v>
      </c>
      <c r="J39" s="1182"/>
    </row>
    <row r="40" spans="4:10" ht="15">
      <c r="D40" s="1049" t="s">
        <v>733</v>
      </c>
      <c r="E40" s="1050">
        <v>198</v>
      </c>
      <c r="F40" s="1077"/>
      <c r="G40" s="1077"/>
      <c r="H40" s="1051">
        <v>22</v>
      </c>
      <c r="I40" s="1181">
        <f>SUM(E40:H40)</f>
        <v>220</v>
      </c>
      <c r="J40" s="1182"/>
    </row>
    <row r="41" spans="1:10" ht="15.75" thickBot="1">
      <c r="A41" s="1183"/>
      <c r="D41" s="1184" t="s">
        <v>767</v>
      </c>
      <c r="E41" s="1185">
        <v>110</v>
      </c>
      <c r="F41" s="1186"/>
      <c r="G41" s="1186"/>
      <c r="H41" s="1187">
        <v>10</v>
      </c>
      <c r="I41" s="1188">
        <f>SUM(E41:H41)</f>
        <v>120</v>
      </c>
      <c r="J41" s="1182"/>
    </row>
    <row r="42" spans="4:9" ht="15.75" thickBot="1">
      <c r="D42" s="1053" t="s">
        <v>742</v>
      </c>
      <c r="E42" s="1054">
        <f>(E23+E27)</f>
        <v>9513</v>
      </c>
      <c r="F42" s="1178"/>
      <c r="G42" s="1178"/>
      <c r="H42" s="1056">
        <f>(H23+H27)</f>
        <v>487</v>
      </c>
      <c r="I42" s="1057">
        <f>I23+I27</f>
        <v>10000</v>
      </c>
    </row>
    <row r="46" spans="5:9" ht="15">
      <c r="E46" s="1176"/>
      <c r="F46" s="1176"/>
      <c r="G46" s="1176"/>
      <c r="H46" s="1176"/>
      <c r="I46" s="1176"/>
    </row>
    <row r="47" spans="5:9" ht="15">
      <c r="E47" s="1176"/>
      <c r="F47" s="1176"/>
      <c r="G47" s="1176"/>
      <c r="H47" s="1176"/>
      <c r="I47" s="1176"/>
    </row>
    <row r="48" spans="5:9" ht="15">
      <c r="E48" s="1176"/>
      <c r="F48" s="1176"/>
      <c r="G48" s="1176"/>
      <c r="H48" s="1176"/>
      <c r="I48" s="1176"/>
    </row>
    <row r="49" spans="5:9" ht="15">
      <c r="E49" s="1176"/>
      <c r="F49" s="1176"/>
      <c r="G49" s="1176"/>
      <c r="H49" s="1176"/>
      <c r="I49" s="1176"/>
    </row>
    <row r="50" spans="5:9" ht="15">
      <c r="E50" s="1176"/>
      <c r="F50" s="1176"/>
      <c r="G50" s="1176"/>
      <c r="H50" s="1176"/>
      <c r="I50" s="1176"/>
    </row>
    <row r="51" spans="5:9" ht="15">
      <c r="E51" s="1176"/>
      <c r="F51" s="1176"/>
      <c r="G51" s="1176"/>
      <c r="H51" s="1176"/>
      <c r="I51" s="1176"/>
    </row>
    <row r="52" spans="5:9" ht="15">
      <c r="E52" s="1176"/>
      <c r="F52" s="1176"/>
      <c r="G52" s="1176"/>
      <c r="H52" s="1176"/>
      <c r="I52" s="1176"/>
    </row>
    <row r="53" spans="5:9" ht="15">
      <c r="E53" s="1176"/>
      <c r="F53" s="1176"/>
      <c r="G53" s="1176"/>
      <c r="H53" s="1176"/>
      <c r="I53" s="1176"/>
    </row>
    <row r="54" spans="5:9" ht="15">
      <c r="E54" s="1176"/>
      <c r="F54" s="1176"/>
      <c r="G54" s="1176"/>
      <c r="H54" s="1176"/>
      <c r="I54" s="1176"/>
    </row>
    <row r="55" spans="5:9" ht="15">
      <c r="E55" s="1176"/>
      <c r="F55" s="1176"/>
      <c r="G55" s="1176"/>
      <c r="H55" s="1176"/>
      <c r="I55" s="1176"/>
    </row>
    <row r="56" spans="5:9" ht="15">
      <c r="E56" s="1176"/>
      <c r="F56" s="1176"/>
      <c r="G56" s="1176"/>
      <c r="H56" s="1176"/>
      <c r="I56" s="1176"/>
    </row>
    <row r="57" spans="5:9" ht="15">
      <c r="E57" s="1176"/>
      <c r="F57" s="1176"/>
      <c r="G57" s="1176"/>
      <c r="H57" s="1176"/>
      <c r="I57" s="1176"/>
    </row>
    <row r="58" spans="5:9" ht="15">
      <c r="E58" s="1176"/>
      <c r="F58" s="1176"/>
      <c r="G58" s="1176"/>
      <c r="H58" s="1176"/>
      <c r="I58" s="1176"/>
    </row>
    <row r="59" spans="5:9" ht="15">
      <c r="E59" s="1176"/>
      <c r="F59" s="1176"/>
      <c r="G59" s="1176"/>
      <c r="H59" s="1176"/>
      <c r="I59" s="1176"/>
    </row>
    <row r="60" spans="4:9" ht="15">
      <c r="D60" s="1189"/>
      <c r="E60" s="1190"/>
      <c r="F60" s="1176"/>
      <c r="G60" s="1176"/>
      <c r="H60" s="1190"/>
      <c r="I60" s="1190"/>
    </row>
    <row r="61" spans="5:9" ht="15">
      <c r="E61" s="1176"/>
      <c r="F61" s="1176"/>
      <c r="G61" s="1176"/>
      <c r="H61" s="1176"/>
      <c r="I61" s="1176"/>
    </row>
    <row r="62" spans="5:9" ht="15">
      <c r="E62" s="1176"/>
      <c r="F62" s="1176"/>
      <c r="G62" s="1176"/>
      <c r="H62" s="1176"/>
      <c r="I62" s="1176"/>
    </row>
    <row r="63" spans="5:9" ht="15">
      <c r="E63" s="1176"/>
      <c r="F63" s="1176"/>
      <c r="G63" s="1176"/>
      <c r="H63" s="1176"/>
      <c r="I63" s="1176"/>
    </row>
    <row r="64" spans="5:9" ht="15">
      <c r="E64" s="1176"/>
      <c r="F64" s="1176"/>
      <c r="G64" s="1176"/>
      <c r="H64" s="1176"/>
      <c r="I64" s="1176"/>
    </row>
    <row r="65" spans="5:9" ht="15">
      <c r="E65" s="1176"/>
      <c r="F65" s="1176"/>
      <c r="G65" s="1176"/>
      <c r="H65" s="1176"/>
      <c r="I65" s="1176"/>
    </row>
    <row r="66" spans="5:9" ht="15">
      <c r="E66" s="1176"/>
      <c r="F66" s="1176"/>
      <c r="G66" s="1176"/>
      <c r="H66" s="1176"/>
      <c r="I66" s="1176"/>
    </row>
    <row r="67" spans="5:9" ht="15">
      <c r="E67" s="1176"/>
      <c r="I67" s="1176"/>
    </row>
    <row r="68" spans="5:9" ht="15">
      <c r="E68" s="1176"/>
      <c r="I68" s="1176"/>
    </row>
    <row r="69" spans="5:9" ht="15">
      <c r="E69" s="1176"/>
      <c r="I69" s="1176"/>
    </row>
    <row r="70" spans="5:9" ht="15">
      <c r="E70" s="1176"/>
      <c r="I70" s="1176"/>
    </row>
    <row r="71" spans="5:9" ht="15">
      <c r="E71" s="1176"/>
      <c r="I71" s="1176"/>
    </row>
    <row r="72" spans="5:9" ht="15">
      <c r="E72" s="1176"/>
      <c r="I72" s="1176"/>
    </row>
    <row r="73" spans="5:9" ht="15">
      <c r="E73" s="1176"/>
      <c r="H73" s="1176"/>
      <c r="I73" s="1176"/>
    </row>
  </sheetData>
  <sheetProtection/>
  <mergeCells count="3">
    <mergeCell ref="D9:I9"/>
    <mergeCell ref="E11:I11"/>
    <mergeCell ref="G12:I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  <headerFooter alignWithMargins="0">
    <oddHeader>&amp;C&amp;"-,Félkövér"&amp;12Martonvásár Város Önkormányzatának 2013. évben folyamatban lévő pályázatai&amp;R&amp;"Times New Roman CE,Félkövér"&amp;12
11.c.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43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.00390625" style="1026" customWidth="1"/>
    <col min="2" max="2" width="0.5" style="1026" hidden="1" customWidth="1"/>
    <col min="3" max="3" width="1.00390625" style="1026" hidden="1" customWidth="1"/>
    <col min="4" max="4" width="50.125" style="1026" customWidth="1"/>
    <col min="5" max="5" width="16.00390625" style="1026" customWidth="1"/>
    <col min="6" max="6" width="33.00390625" style="1026" hidden="1" customWidth="1"/>
    <col min="7" max="7" width="17.125" style="1026" hidden="1" customWidth="1"/>
    <col min="8" max="8" width="16.50390625" style="1026" customWidth="1"/>
    <col min="9" max="9" width="17.00390625" style="1026" customWidth="1"/>
    <col min="10" max="16384" width="9.375" style="1026" customWidth="1"/>
  </cols>
  <sheetData>
    <row r="4" spans="4:9" ht="19.5" thickBot="1">
      <c r="D4" s="1139" t="s">
        <v>780</v>
      </c>
      <c r="E4" s="1023"/>
      <c r="F4" s="1023"/>
      <c r="G4" s="1024" t="s">
        <v>722</v>
      </c>
      <c r="H4" s="1024"/>
      <c r="I4" s="1025"/>
    </row>
    <row r="5" spans="4:9" ht="15.75">
      <c r="D5" s="1027"/>
      <c r="E5" s="1028"/>
      <c r="F5" s="1028"/>
      <c r="G5" s="1028"/>
      <c r="H5" s="1028"/>
      <c r="I5" s="1029"/>
    </row>
    <row r="6" spans="4:9" ht="15.75">
      <c r="D6" s="1405" t="s">
        <v>192</v>
      </c>
      <c r="E6" s="1406"/>
      <c r="F6" s="1406"/>
      <c r="G6" s="1406"/>
      <c r="H6" s="1406"/>
      <c r="I6" s="1407"/>
    </row>
    <row r="7" spans="4:9" ht="15">
      <c r="D7" s="1030"/>
      <c r="E7" s="1031" t="s">
        <v>723</v>
      </c>
      <c r="F7" s="1032"/>
      <c r="G7" s="1032"/>
      <c r="H7" s="1032"/>
      <c r="I7" s="1033"/>
    </row>
    <row r="8" spans="4:9" ht="15.75">
      <c r="D8" s="1034" t="s">
        <v>193</v>
      </c>
      <c r="E8" s="1412" t="s">
        <v>781</v>
      </c>
      <c r="F8" s="1412"/>
      <c r="G8" s="1412"/>
      <c r="H8" s="1412"/>
      <c r="I8" s="1413"/>
    </row>
    <row r="9" spans="4:9" ht="15.75" thickBot="1">
      <c r="D9" s="1035" t="s">
        <v>782</v>
      </c>
      <c r="E9" s="1032"/>
      <c r="F9" s="1032"/>
      <c r="G9" s="1410" t="s">
        <v>194</v>
      </c>
      <c r="H9" s="1410"/>
      <c r="I9" s="1411"/>
    </row>
    <row r="10" spans="4:9" ht="24.75" thickBot="1">
      <c r="D10" s="1036" t="s">
        <v>195</v>
      </c>
      <c r="E10" s="1037">
        <v>2013</v>
      </c>
      <c r="F10" s="1102" t="s">
        <v>168</v>
      </c>
      <c r="G10" s="1102" t="s">
        <v>196</v>
      </c>
      <c r="H10" s="1039">
        <v>2014</v>
      </c>
      <c r="I10" s="1040" t="s">
        <v>167</v>
      </c>
    </row>
    <row r="11" spans="4:9" ht="15">
      <c r="D11" s="1041" t="s">
        <v>197</v>
      </c>
      <c r="E11" s="1042"/>
      <c r="F11" s="1042"/>
      <c r="G11" s="1042"/>
      <c r="H11" s="1043"/>
      <c r="I11" s="1044"/>
    </row>
    <row r="12" spans="4:9" ht="15">
      <c r="D12" s="1045" t="s">
        <v>198</v>
      </c>
      <c r="E12" s="1107"/>
      <c r="F12" s="1107"/>
      <c r="G12" s="1107"/>
      <c r="H12" s="1177"/>
      <c r="I12" s="1108"/>
    </row>
    <row r="13" spans="4:9" ht="15">
      <c r="D13" s="1049" t="s">
        <v>199</v>
      </c>
      <c r="E13" s="1050">
        <v>30748</v>
      </c>
      <c r="F13" s="1050"/>
      <c r="G13" s="1050"/>
      <c r="H13" s="1051">
        <v>6514</v>
      </c>
      <c r="I13" s="1052">
        <v>37262</v>
      </c>
    </row>
    <row r="14" spans="4:9" ht="15">
      <c r="D14" s="1049" t="s">
        <v>200</v>
      </c>
      <c r="E14" s="1077"/>
      <c r="F14" s="1077"/>
      <c r="G14" s="1077"/>
      <c r="H14" s="1149"/>
      <c r="I14" s="1110"/>
    </row>
    <row r="15" spans="4:9" ht="15">
      <c r="D15" s="1049" t="s">
        <v>201</v>
      </c>
      <c r="E15" s="1077"/>
      <c r="F15" s="1077"/>
      <c r="G15" s="1077"/>
      <c r="H15" s="1149"/>
      <c r="I15" s="1110"/>
    </row>
    <row r="16" spans="4:9" ht="15.75" thickBot="1">
      <c r="D16" s="1049" t="s">
        <v>202</v>
      </c>
      <c r="E16" s="1077"/>
      <c r="F16" s="1077"/>
      <c r="G16" s="1077"/>
      <c r="H16" s="1149"/>
      <c r="I16" s="1110"/>
    </row>
    <row r="17" spans="4:9" ht="15.75" thickBot="1">
      <c r="D17" s="1053" t="s">
        <v>203</v>
      </c>
      <c r="E17" s="1054">
        <f>SUM(E13:E16)</f>
        <v>30748</v>
      </c>
      <c r="F17" s="1055"/>
      <c r="G17" s="1055"/>
      <c r="H17" s="1056">
        <f>SUM(H13:H16)</f>
        <v>6514</v>
      </c>
      <c r="I17" s="1057">
        <f>SUM(I13:I16)</f>
        <v>37262</v>
      </c>
    </row>
    <row r="18" spans="4:9" ht="15.75" thickBot="1">
      <c r="D18" s="1058"/>
      <c r="E18" s="1059"/>
      <c r="F18" s="1059"/>
      <c r="G18" s="1059"/>
      <c r="H18" s="1059"/>
      <c r="I18" s="1060"/>
    </row>
    <row r="19" spans="4:9" ht="24.75" thickBot="1">
      <c r="D19" s="1036" t="s">
        <v>108</v>
      </c>
      <c r="E19" s="1037">
        <v>2013</v>
      </c>
      <c r="F19" s="1102" t="s">
        <v>168</v>
      </c>
      <c r="G19" s="1102" t="s">
        <v>196</v>
      </c>
      <c r="H19" s="1039">
        <v>2014</v>
      </c>
      <c r="I19" s="1040" t="s">
        <v>167</v>
      </c>
    </row>
    <row r="20" spans="4:9" ht="15.75" thickBot="1">
      <c r="D20" s="1061" t="s">
        <v>205</v>
      </c>
      <c r="E20" s="1080">
        <f>SUM(E22:E23)</f>
        <v>12163</v>
      </c>
      <c r="F20" s="1080"/>
      <c r="G20" s="1080"/>
      <c r="H20" s="1063">
        <f>SUM(H22:H23)</f>
        <v>4811</v>
      </c>
      <c r="I20" s="1064">
        <f>SUM(I22:I23)</f>
        <v>16974</v>
      </c>
    </row>
    <row r="21" spans="4:9" ht="15">
      <c r="D21" s="1065" t="s">
        <v>156</v>
      </c>
      <c r="E21" s="1066"/>
      <c r="F21" s="1066"/>
      <c r="G21" s="1066"/>
      <c r="H21" s="1067"/>
      <c r="I21" s="1068"/>
    </row>
    <row r="22" spans="4:9" ht="15">
      <c r="D22" s="1069" t="s">
        <v>756</v>
      </c>
      <c r="E22" s="1191">
        <v>9785</v>
      </c>
      <c r="F22" s="1191"/>
      <c r="G22" s="1191"/>
      <c r="H22" s="1070">
        <v>3871</v>
      </c>
      <c r="I22" s="1071">
        <f>SUM(E22:H22)</f>
        <v>13656</v>
      </c>
    </row>
    <row r="23" spans="4:9" ht="15.75" thickBot="1">
      <c r="D23" s="1072" t="s">
        <v>728</v>
      </c>
      <c r="E23" s="1089">
        <v>2378</v>
      </c>
      <c r="F23" s="1089"/>
      <c r="G23" s="1089"/>
      <c r="H23" s="1074">
        <v>940</v>
      </c>
      <c r="I23" s="1075">
        <f>SUM(E23:H23)</f>
        <v>3318</v>
      </c>
    </row>
    <row r="24" spans="4:9" ht="15.75" thickBot="1">
      <c r="D24" s="1061" t="s">
        <v>111</v>
      </c>
      <c r="E24" s="1080">
        <f>SUM(E26:E39)</f>
        <v>14859</v>
      </c>
      <c r="F24" s="1080"/>
      <c r="G24" s="1080"/>
      <c r="H24" s="1063">
        <f>SUM(H36:H38)</f>
        <v>1703</v>
      </c>
      <c r="I24" s="1064">
        <f>SUM(E24:H24)</f>
        <v>16562</v>
      </c>
    </row>
    <row r="25" spans="4:9" ht="15">
      <c r="D25" s="1065" t="s">
        <v>156</v>
      </c>
      <c r="E25" s="1066"/>
      <c r="F25" s="1066"/>
      <c r="G25" s="1066"/>
      <c r="H25" s="1067"/>
      <c r="I25" s="1068"/>
    </row>
    <row r="26" spans="4:9" ht="15">
      <c r="D26" s="1049" t="s">
        <v>783</v>
      </c>
      <c r="E26" s="1192">
        <v>900</v>
      </c>
      <c r="F26" s="1193"/>
      <c r="G26" s="1051"/>
      <c r="H26" s="1051"/>
      <c r="I26" s="1052">
        <f>SUM(E26:H26)</f>
        <v>900</v>
      </c>
    </row>
    <row r="27" spans="4:9" ht="15">
      <c r="D27" s="1194" t="s">
        <v>784</v>
      </c>
      <c r="E27" s="1195">
        <v>706</v>
      </c>
      <c r="F27" s="1196"/>
      <c r="G27" s="1197">
        <v>693</v>
      </c>
      <c r="H27" s="1051"/>
      <c r="I27" s="1052">
        <f>SUM(E27)</f>
        <v>706</v>
      </c>
    </row>
    <row r="28" spans="4:9" ht="15">
      <c r="D28" s="1049" t="s">
        <v>785</v>
      </c>
      <c r="E28" s="1050">
        <v>3650</v>
      </c>
      <c r="F28" s="1050"/>
      <c r="G28" s="1050"/>
      <c r="H28" s="1051"/>
      <c r="I28" s="1052">
        <f>SUM(E28:H28)</f>
        <v>3650</v>
      </c>
    </row>
    <row r="29" spans="4:9" ht="15">
      <c r="D29" s="1049" t="s">
        <v>786</v>
      </c>
      <c r="E29" s="1050">
        <v>175</v>
      </c>
      <c r="F29" s="1050"/>
      <c r="G29" s="1050"/>
      <c r="H29" s="1051"/>
      <c r="I29" s="1052">
        <f>SUM(E29:H29)</f>
        <v>175</v>
      </c>
    </row>
    <row r="30" spans="4:9" ht="15">
      <c r="D30" s="1194" t="s">
        <v>787</v>
      </c>
      <c r="E30" s="1195">
        <v>84</v>
      </c>
      <c r="F30" s="1196"/>
      <c r="G30" s="1197">
        <v>1012</v>
      </c>
      <c r="H30" s="1051"/>
      <c r="I30" s="1052">
        <f aca="true" t="shared" si="0" ref="I30:I35">SUM(E30)</f>
        <v>84</v>
      </c>
    </row>
    <row r="31" spans="4:9" ht="15">
      <c r="D31" s="1194" t="s">
        <v>788</v>
      </c>
      <c r="E31" s="1195">
        <v>928</v>
      </c>
      <c r="F31" s="1196"/>
      <c r="G31" s="1198"/>
      <c r="H31" s="1051"/>
      <c r="I31" s="1052">
        <f t="shared" si="0"/>
        <v>928</v>
      </c>
    </row>
    <row r="32" spans="4:9" ht="15">
      <c r="D32" s="1049" t="s">
        <v>789</v>
      </c>
      <c r="E32" s="1050">
        <v>500</v>
      </c>
      <c r="F32" s="1050"/>
      <c r="G32" s="1050"/>
      <c r="H32" s="1051"/>
      <c r="I32" s="1052">
        <f t="shared" si="0"/>
        <v>500</v>
      </c>
    </row>
    <row r="33" spans="4:9" ht="15">
      <c r="D33" s="1049" t="s">
        <v>733</v>
      </c>
      <c r="E33" s="1050">
        <v>90</v>
      </c>
      <c r="F33" s="1050"/>
      <c r="G33" s="1050"/>
      <c r="H33" s="1051"/>
      <c r="I33" s="1052">
        <f t="shared" si="0"/>
        <v>90</v>
      </c>
    </row>
    <row r="34" spans="4:9" ht="15">
      <c r="D34" s="1049" t="s">
        <v>790</v>
      </c>
      <c r="E34" s="1050">
        <v>200</v>
      </c>
      <c r="F34" s="1050"/>
      <c r="G34" s="1050"/>
      <c r="H34" s="1051"/>
      <c r="I34" s="1052">
        <f t="shared" si="0"/>
        <v>200</v>
      </c>
    </row>
    <row r="35" spans="4:12" ht="15">
      <c r="D35" s="1194" t="s">
        <v>791</v>
      </c>
      <c r="E35" s="1195">
        <v>200</v>
      </c>
      <c r="F35" s="1196"/>
      <c r="G35" s="1197">
        <v>200</v>
      </c>
      <c r="H35" s="1051"/>
      <c r="I35" s="1052">
        <f t="shared" si="0"/>
        <v>200</v>
      </c>
      <c r="L35" s="1176"/>
    </row>
    <row r="36" spans="4:9" ht="15">
      <c r="D36" s="1049" t="s">
        <v>792</v>
      </c>
      <c r="E36" s="1050">
        <v>3504</v>
      </c>
      <c r="F36" s="1050"/>
      <c r="G36" s="1050"/>
      <c r="H36" s="1051">
        <v>1325</v>
      </c>
      <c r="I36" s="1052">
        <f>SUM(E36:H36)</f>
        <v>4829</v>
      </c>
    </row>
    <row r="37" spans="4:9" ht="15">
      <c r="D37" s="1049" t="s">
        <v>793</v>
      </c>
      <c r="E37" s="1050">
        <v>1282</v>
      </c>
      <c r="F37" s="1050"/>
      <c r="G37" s="1050"/>
      <c r="H37" s="1051"/>
      <c r="I37" s="1052">
        <f>SUM(E37:H37)</f>
        <v>1282</v>
      </c>
    </row>
    <row r="38" spans="4:9" ht="15">
      <c r="D38" s="1049" t="s">
        <v>794</v>
      </c>
      <c r="E38" s="1050">
        <v>1890</v>
      </c>
      <c r="F38" s="1050"/>
      <c r="G38" s="1050"/>
      <c r="H38" s="1051">
        <v>378</v>
      </c>
      <c r="I38" s="1052">
        <f>SUM(E38:H38)</f>
        <v>2268</v>
      </c>
    </row>
    <row r="39" spans="4:9" ht="15.75" thickBot="1">
      <c r="D39" s="1078" t="s">
        <v>795</v>
      </c>
      <c r="E39" s="1089">
        <v>750</v>
      </c>
      <c r="F39" s="1089"/>
      <c r="G39" s="1089"/>
      <c r="H39" s="1074"/>
      <c r="I39" s="1075">
        <f>SUM(E39:H39)</f>
        <v>750</v>
      </c>
    </row>
    <row r="40" spans="4:9" ht="15.75" thickBot="1">
      <c r="D40" s="1090" t="s">
        <v>739</v>
      </c>
      <c r="E40" s="1080">
        <f>SUM(E42)</f>
        <v>3726</v>
      </c>
      <c r="F40" s="1062"/>
      <c r="G40" s="1062"/>
      <c r="H40" s="1199"/>
      <c r="I40" s="1064">
        <f>SUM(E40:H40)</f>
        <v>3726</v>
      </c>
    </row>
    <row r="41" spans="4:9" ht="15">
      <c r="D41" s="1200" t="s">
        <v>156</v>
      </c>
      <c r="E41" s="1201"/>
      <c r="F41" s="1201"/>
      <c r="G41" s="1201"/>
      <c r="H41" s="1202"/>
      <c r="I41" s="1068"/>
    </row>
    <row r="42" spans="4:9" ht="15.75" thickBot="1">
      <c r="D42" s="1088" t="s">
        <v>740</v>
      </c>
      <c r="E42" s="1089">
        <v>3726</v>
      </c>
      <c r="F42" s="1089"/>
      <c r="G42" s="1089"/>
      <c r="H42" s="1074"/>
      <c r="I42" s="1052">
        <f>SUM(E42:H42)</f>
        <v>3726</v>
      </c>
    </row>
    <row r="43" spans="4:9" ht="15.75" thickBot="1">
      <c r="D43" s="1053" t="s">
        <v>742</v>
      </c>
      <c r="E43" s="1054">
        <f>E20+E24+E40</f>
        <v>30748</v>
      </c>
      <c r="F43" s="1055"/>
      <c r="G43" s="1055"/>
      <c r="H43" s="1056">
        <f>H20+H24</f>
        <v>6514</v>
      </c>
      <c r="I43" s="1057">
        <f>SUM(E43:H43)</f>
        <v>37262</v>
      </c>
    </row>
  </sheetData>
  <sheetProtection/>
  <mergeCells count="3">
    <mergeCell ref="D6:I6"/>
    <mergeCell ref="E8:I8"/>
    <mergeCell ref="G9:I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Header>&amp;C&amp;"-,Félkövér"&amp;12Martonvásár Város Önkormányzatának 2013. évben folyamatban lévő pályázatai&amp;R&amp;"Times New Roman CE,Félkövér"&amp;12 
11.e.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D7:H3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.00390625" style="1026" customWidth="1"/>
    <col min="2" max="2" width="0.5" style="1026" hidden="1" customWidth="1"/>
    <col min="3" max="3" width="1.00390625" style="1026" hidden="1" customWidth="1"/>
    <col min="4" max="4" width="38.875" style="1026" customWidth="1"/>
    <col min="5" max="5" width="33.00390625" style="1026" hidden="1" customWidth="1"/>
    <col min="6" max="6" width="17.125" style="1026" hidden="1" customWidth="1"/>
    <col min="7" max="7" width="14.00390625" style="1026" customWidth="1"/>
    <col min="8" max="8" width="51.375" style="1026" customWidth="1"/>
    <col min="9" max="16384" width="9.375" style="1026" customWidth="1"/>
  </cols>
  <sheetData>
    <row r="7" spans="4:8" ht="15.75" thickBot="1">
      <c r="D7" s="1097" t="s">
        <v>721</v>
      </c>
      <c r="E7" s="1023"/>
      <c r="F7" s="1024" t="s">
        <v>722</v>
      </c>
      <c r="G7" s="1024"/>
      <c r="H7" s="1025"/>
    </row>
    <row r="8" spans="4:8" ht="15.75">
      <c r="D8" s="1027"/>
      <c r="E8" s="1028"/>
      <c r="F8" s="1028"/>
      <c r="G8" s="1028"/>
      <c r="H8" s="1029"/>
    </row>
    <row r="9" spans="4:8" ht="16.5" thickBot="1">
      <c r="D9" s="1405" t="s">
        <v>192</v>
      </c>
      <c r="E9" s="1406"/>
      <c r="F9" s="1406"/>
      <c r="G9" s="1406"/>
      <c r="H9" s="1407"/>
    </row>
    <row r="10" spans="4:8" ht="15">
      <c r="D10" s="1203"/>
      <c r="E10" s="1028"/>
      <c r="F10" s="1028"/>
      <c r="G10" s="1028"/>
      <c r="H10" s="1204"/>
    </row>
    <row r="11" spans="4:8" ht="15.75">
      <c r="D11" s="1034" t="s">
        <v>193</v>
      </c>
      <c r="E11" s="1412" t="s">
        <v>796</v>
      </c>
      <c r="F11" s="1412"/>
      <c r="G11" s="1412"/>
      <c r="H11" s="1413"/>
    </row>
    <row r="12" spans="4:8" ht="39" customHeight="1" thickBot="1">
      <c r="D12" s="1417" t="s">
        <v>797</v>
      </c>
      <c r="E12" s="1418"/>
      <c r="F12" s="1418"/>
      <c r="G12" s="1418"/>
      <c r="H12" s="1419"/>
    </row>
    <row r="13" spans="4:8" ht="24.75" thickBot="1">
      <c r="D13" s="1112" t="s">
        <v>195</v>
      </c>
      <c r="E13" s="1114" t="s">
        <v>168</v>
      </c>
      <c r="F13" s="1114" t="s">
        <v>196</v>
      </c>
      <c r="G13" s="1205">
        <v>2013</v>
      </c>
      <c r="H13" s="1115" t="s">
        <v>167</v>
      </c>
    </row>
    <row r="14" spans="4:8" ht="15">
      <c r="D14" s="1069" t="s">
        <v>199</v>
      </c>
      <c r="E14" s="1066"/>
      <c r="F14" s="1066"/>
      <c r="G14" s="1070">
        <v>28522</v>
      </c>
      <c r="H14" s="1071">
        <f>SUM(G14)</f>
        <v>28522</v>
      </c>
    </row>
    <row r="15" spans="4:8" ht="15">
      <c r="D15" s="1049" t="s">
        <v>200</v>
      </c>
      <c r="E15" s="1077"/>
      <c r="F15" s="1077"/>
      <c r="G15" s="1051">
        <v>2903</v>
      </c>
      <c r="H15" s="1052">
        <f>SUM(G15)</f>
        <v>2903</v>
      </c>
    </row>
    <row r="16" spans="4:8" ht="15.75" thickBot="1">
      <c r="D16" s="1049" t="s">
        <v>798</v>
      </c>
      <c r="E16" s="1077"/>
      <c r="F16" s="1077"/>
      <c r="G16" s="1051">
        <v>2130</v>
      </c>
      <c r="H16" s="1052">
        <f>SUM(G16)</f>
        <v>2130</v>
      </c>
    </row>
    <row r="17" spans="4:8" ht="15.75" thickBot="1">
      <c r="D17" s="1053" t="s">
        <v>203</v>
      </c>
      <c r="E17" s="1055"/>
      <c r="F17" s="1055"/>
      <c r="G17" s="1056">
        <v>33555</v>
      </c>
      <c r="H17" s="1057">
        <f>SUM(H14:H16)</f>
        <v>33555</v>
      </c>
    </row>
    <row r="18" spans="4:8" ht="15.75" thickBot="1">
      <c r="D18" s="1058"/>
      <c r="E18" s="1059"/>
      <c r="F18" s="1059"/>
      <c r="G18" s="1059"/>
      <c r="H18" s="1060"/>
    </row>
    <row r="19" spans="4:8" ht="24.75" thickBot="1">
      <c r="D19" s="1112" t="s">
        <v>108</v>
      </c>
      <c r="E19" s="1114" t="s">
        <v>168</v>
      </c>
      <c r="F19" s="1114" t="s">
        <v>196</v>
      </c>
      <c r="G19" s="1205">
        <v>2013</v>
      </c>
      <c r="H19" s="1115" t="s">
        <v>167</v>
      </c>
    </row>
    <row r="20" spans="4:8" ht="15.75" thickBot="1">
      <c r="D20" s="1061" t="s">
        <v>111</v>
      </c>
      <c r="E20" s="1062"/>
      <c r="F20" s="1062"/>
      <c r="G20" s="1063">
        <f>SUM(G22:G26)</f>
        <v>24655</v>
      </c>
      <c r="H20" s="1064">
        <f>SUM(G20)</f>
        <v>24655</v>
      </c>
    </row>
    <row r="21" spans="4:8" ht="15">
      <c r="D21" s="1065" t="s">
        <v>156</v>
      </c>
      <c r="E21" s="1066"/>
      <c r="F21" s="1066"/>
      <c r="G21" s="1067"/>
      <c r="H21" s="1068"/>
    </row>
    <row r="22" spans="4:8" ht="15">
      <c r="D22" s="1049" t="s">
        <v>799</v>
      </c>
      <c r="E22" s="1077"/>
      <c r="F22" s="1077"/>
      <c r="G22" s="1051">
        <v>9000</v>
      </c>
      <c r="H22" s="1052">
        <f>SUM(G22)</f>
        <v>9000</v>
      </c>
    </row>
    <row r="23" spans="4:8" ht="15">
      <c r="D23" s="1049" t="s">
        <v>735</v>
      </c>
      <c r="E23" s="1077"/>
      <c r="F23" s="1077"/>
      <c r="G23" s="1051">
        <v>4473</v>
      </c>
      <c r="H23" s="1052">
        <f>SUM(G23)</f>
        <v>4473</v>
      </c>
    </row>
    <row r="24" spans="4:8" ht="15">
      <c r="D24" s="1049" t="s">
        <v>800</v>
      </c>
      <c r="E24" s="1077"/>
      <c r="F24" s="1077"/>
      <c r="G24" s="1051">
        <v>4473</v>
      </c>
      <c r="H24" s="1052">
        <f>SUM(G24)</f>
        <v>4473</v>
      </c>
    </row>
    <row r="25" spans="4:8" ht="15">
      <c r="D25" s="1049" t="s">
        <v>801</v>
      </c>
      <c r="E25" s="1077"/>
      <c r="F25" s="1077"/>
      <c r="G25" s="1051">
        <v>4473</v>
      </c>
      <c r="H25" s="1052">
        <f>SUM(G25)</f>
        <v>4473</v>
      </c>
    </row>
    <row r="26" spans="4:8" ht="15.75" thickBot="1">
      <c r="D26" s="1078" t="s">
        <v>802</v>
      </c>
      <c r="E26" s="1073"/>
      <c r="F26" s="1073"/>
      <c r="G26" s="1074">
        <v>2236</v>
      </c>
      <c r="H26" s="1075">
        <f>SUM(G26)</f>
        <v>2236</v>
      </c>
    </row>
    <row r="27" spans="4:8" ht="15.75" thickBot="1">
      <c r="D27" s="1090" t="s">
        <v>550</v>
      </c>
      <c r="E27" s="1062"/>
      <c r="F27" s="1062"/>
      <c r="G27" s="1063">
        <f>SUM(G29)</f>
        <v>8900</v>
      </c>
      <c r="H27" s="1064">
        <f>SUM(H29)</f>
        <v>8900</v>
      </c>
    </row>
    <row r="28" spans="4:8" ht="15">
      <c r="D28" s="1091" t="s">
        <v>156</v>
      </c>
      <c r="E28" s="1066"/>
      <c r="F28" s="1066"/>
      <c r="G28" s="1067"/>
      <c r="H28" s="1068"/>
    </row>
    <row r="29" spans="4:8" ht="15.75" thickBot="1">
      <c r="D29" s="1135" t="s">
        <v>738</v>
      </c>
      <c r="E29" s="1077"/>
      <c r="F29" s="1077"/>
      <c r="G29" s="1051">
        <v>8900</v>
      </c>
      <c r="H29" s="1052">
        <f>SUM(G29)</f>
        <v>8900</v>
      </c>
    </row>
    <row r="30" spans="4:8" ht="15.75" thickBot="1">
      <c r="D30" s="1053" t="s">
        <v>190</v>
      </c>
      <c r="E30" s="1055"/>
      <c r="F30" s="1055"/>
      <c r="G30" s="1056">
        <f>G20+G27</f>
        <v>33555</v>
      </c>
      <c r="H30" s="1057">
        <f>H20+H27</f>
        <v>33555</v>
      </c>
    </row>
  </sheetData>
  <sheetProtection/>
  <mergeCells count="3">
    <mergeCell ref="D9:H9"/>
    <mergeCell ref="E11:H11"/>
    <mergeCell ref="D12:H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Header>&amp;C&amp;"-,Félkövér"&amp;12Martonvásár Város Önkormányzatának 2013. évben folyamatban lévő pályázatai&amp;R&amp;"Times New Roman CE,Félkövér"&amp;12
11.f.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62.00390625" style="94" bestFit="1" customWidth="1"/>
    <col min="2" max="2" width="13.625" style="95" bestFit="1" customWidth="1"/>
    <col min="3" max="3" width="13.50390625" style="95" bestFit="1" customWidth="1"/>
    <col min="4" max="4" width="13.875" style="95" bestFit="1" customWidth="1"/>
    <col min="5" max="6" width="11.125" style="95" bestFit="1" customWidth="1"/>
    <col min="7" max="7" width="14.50390625" style="109" customWidth="1"/>
    <col min="8" max="9" width="12.875" style="95" customWidth="1"/>
    <col min="10" max="10" width="13.875" style="95" customWidth="1"/>
    <col min="11" max="16384" width="9.375" style="95" customWidth="1"/>
  </cols>
  <sheetData>
    <row r="1" ht="14.25">
      <c r="G1" s="93" t="s">
        <v>131</v>
      </c>
    </row>
    <row r="2" spans="1:7" ht="15.75">
      <c r="A2" s="1318" t="s">
        <v>132</v>
      </c>
      <c r="B2" s="1318"/>
      <c r="C2" s="1318"/>
      <c r="D2" s="1318"/>
      <c r="E2" s="1318"/>
      <c r="F2" s="1318"/>
      <c r="G2" s="1318"/>
    </row>
    <row r="3" spans="6:7" ht="18" customHeight="1" thickBot="1">
      <c r="F3" s="1319" t="s">
        <v>17</v>
      </c>
      <c r="G3" s="1319"/>
    </row>
    <row r="4" spans="1:7" s="102" customFormat="1" ht="62.25" customHeight="1" thickBot="1">
      <c r="A4" s="96" t="s">
        <v>133</v>
      </c>
      <c r="B4" s="97" t="s">
        <v>134</v>
      </c>
      <c r="C4" s="97" t="s">
        <v>135</v>
      </c>
      <c r="D4" s="98" t="s">
        <v>136</v>
      </c>
      <c r="E4" s="99" t="s">
        <v>137</v>
      </c>
      <c r="F4" s="100" t="s">
        <v>138</v>
      </c>
      <c r="G4" s="101" t="s">
        <v>139</v>
      </c>
    </row>
    <row r="5" spans="1:7" s="109" customFormat="1" ht="12" customHeight="1" thickBot="1">
      <c r="A5" s="103">
        <v>1</v>
      </c>
      <c r="B5" s="104">
        <v>2</v>
      </c>
      <c r="C5" s="104">
        <v>3</v>
      </c>
      <c r="D5" s="105">
        <v>4</v>
      </c>
      <c r="E5" s="106">
        <v>5</v>
      </c>
      <c r="F5" s="107">
        <v>5</v>
      </c>
      <c r="G5" s="108" t="s">
        <v>140</v>
      </c>
    </row>
    <row r="6" spans="1:7" s="109" customFormat="1" ht="13.5">
      <c r="A6" s="179" t="s">
        <v>149</v>
      </c>
      <c r="B6" s="110"/>
      <c r="C6" s="110"/>
      <c r="D6" s="111"/>
      <c r="E6" s="112"/>
      <c r="F6" s="113"/>
      <c r="G6" s="114"/>
    </row>
    <row r="7" spans="1:7" ht="13.5">
      <c r="A7" s="476" t="s">
        <v>366</v>
      </c>
      <c r="B7" s="116"/>
      <c r="C7" s="117"/>
      <c r="D7" s="118"/>
      <c r="E7" s="119"/>
      <c r="F7" s="120"/>
      <c r="G7" s="121"/>
    </row>
    <row r="8" spans="1:7" ht="12.75">
      <c r="A8" s="115"/>
      <c r="B8" s="122"/>
      <c r="C8" s="117"/>
      <c r="D8" s="118"/>
      <c r="E8" s="119"/>
      <c r="F8" s="120"/>
      <c r="G8" s="121"/>
    </row>
    <row r="9" spans="1:7" ht="12.75">
      <c r="A9" s="123"/>
      <c r="B9" s="124"/>
      <c r="C9" s="125"/>
      <c r="D9" s="126"/>
      <c r="E9" s="127"/>
      <c r="F9" s="128"/>
      <c r="G9" s="121"/>
    </row>
    <row r="10" spans="1:7" ht="12.75">
      <c r="A10" s="477" t="s">
        <v>367</v>
      </c>
      <c r="B10" s="124"/>
      <c r="C10" s="125"/>
      <c r="D10" s="126"/>
      <c r="E10" s="127"/>
      <c r="F10" s="128"/>
      <c r="G10" s="121"/>
    </row>
    <row r="11" spans="1:7" ht="12.75">
      <c r="A11" s="123"/>
      <c r="B11" s="124"/>
      <c r="C11" s="125"/>
      <c r="D11" s="126"/>
      <c r="E11" s="127"/>
      <c r="F11" s="128"/>
      <c r="G11" s="121"/>
    </row>
    <row r="12" spans="1:7" ht="12.75">
      <c r="A12" s="123"/>
      <c r="B12" s="124"/>
      <c r="C12" s="125"/>
      <c r="D12" s="126"/>
      <c r="E12" s="127"/>
      <c r="F12" s="128"/>
      <c r="G12" s="121"/>
    </row>
    <row r="13" spans="1:7" ht="12.75">
      <c r="A13" s="129"/>
      <c r="B13" s="130"/>
      <c r="C13" s="131"/>
      <c r="D13" s="132"/>
      <c r="E13" s="133"/>
      <c r="F13" s="134"/>
      <c r="G13" s="135"/>
    </row>
    <row r="14" spans="1:7" ht="12.75">
      <c r="A14" s="478" t="s">
        <v>368</v>
      </c>
      <c r="B14" s="130"/>
      <c r="C14" s="131"/>
      <c r="D14" s="132"/>
      <c r="E14" s="133"/>
      <c r="F14" s="134"/>
      <c r="G14" s="135"/>
    </row>
    <row r="15" spans="1:7" ht="12.75">
      <c r="A15" s="123"/>
      <c r="B15" s="124"/>
      <c r="C15" s="125"/>
      <c r="D15" s="126"/>
      <c r="E15" s="127"/>
      <c r="F15" s="128"/>
      <c r="G15" s="121"/>
    </row>
    <row r="16" spans="1:7" ht="12.75">
      <c r="A16" s="129"/>
      <c r="B16" s="130"/>
      <c r="C16" s="131"/>
      <c r="D16" s="132"/>
      <c r="E16" s="133"/>
      <c r="F16" s="134"/>
      <c r="G16" s="135"/>
    </row>
    <row r="17" spans="1:7" ht="13.5" thickBot="1">
      <c r="A17" s="129"/>
      <c r="B17" s="130"/>
      <c r="C17" s="131"/>
      <c r="D17" s="132"/>
      <c r="E17" s="133"/>
      <c r="F17" s="134"/>
      <c r="G17" s="135"/>
    </row>
    <row r="18" spans="1:7" ht="14.25" thickBot="1">
      <c r="A18" s="187" t="s">
        <v>150</v>
      </c>
      <c r="B18" s="137"/>
      <c r="C18" s="138"/>
      <c r="D18" s="139"/>
      <c r="E18" s="140"/>
      <c r="F18" s="141"/>
      <c r="G18" s="142"/>
    </row>
    <row r="19" spans="1:7" ht="12.75">
      <c r="A19" s="143" t="s">
        <v>337</v>
      </c>
      <c r="B19" s="144"/>
      <c r="C19" s="145"/>
      <c r="D19" s="146"/>
      <c r="E19" s="147"/>
      <c r="F19" s="148"/>
      <c r="G19" s="149"/>
    </row>
    <row r="20" spans="1:7" ht="12.75">
      <c r="A20" s="123"/>
      <c r="B20" s="124"/>
      <c r="C20" s="125"/>
      <c r="D20" s="126"/>
      <c r="E20" s="127"/>
      <c r="F20" s="128"/>
      <c r="G20" s="121"/>
    </row>
    <row r="21" spans="1:7" ht="13.5" thickBot="1">
      <c r="A21" s="129"/>
      <c r="B21" s="130"/>
      <c r="C21" s="131"/>
      <c r="D21" s="132"/>
      <c r="E21" s="133"/>
      <c r="F21" s="134"/>
      <c r="G21" s="135"/>
    </row>
    <row r="22" spans="1:7" ht="13.5" thickBot="1">
      <c r="A22" s="136" t="s">
        <v>336</v>
      </c>
      <c r="B22" s="137"/>
      <c r="C22" s="138"/>
      <c r="D22" s="139"/>
      <c r="E22" s="140"/>
      <c r="F22" s="141"/>
      <c r="G22" s="142"/>
    </row>
    <row r="23" spans="1:7" ht="12.75">
      <c r="A23" s="143" t="s">
        <v>141</v>
      </c>
      <c r="B23" s="144"/>
      <c r="C23" s="145"/>
      <c r="D23" s="146"/>
      <c r="E23" s="147"/>
      <c r="F23" s="148"/>
      <c r="G23" s="149"/>
    </row>
    <row r="24" spans="1:7" ht="13.5">
      <c r="A24" s="476" t="s">
        <v>366</v>
      </c>
      <c r="B24" s="122"/>
      <c r="C24" s="117"/>
      <c r="D24" s="118"/>
      <c r="E24" s="119"/>
      <c r="F24" s="120"/>
      <c r="G24" s="121"/>
    </row>
    <row r="25" spans="1:7" ht="12.75">
      <c r="A25" s="115"/>
      <c r="B25" s="122"/>
      <c r="C25" s="117"/>
      <c r="D25" s="118"/>
      <c r="E25" s="119"/>
      <c r="F25" s="120"/>
      <c r="G25" s="121"/>
    </row>
    <row r="26" spans="1:7" ht="12.75">
      <c r="A26" s="123"/>
      <c r="B26" s="122"/>
      <c r="C26" s="117"/>
      <c r="D26" s="118"/>
      <c r="E26" s="119"/>
      <c r="F26" s="120"/>
      <c r="G26" s="121"/>
    </row>
    <row r="27" spans="1:7" ht="12.75">
      <c r="A27" s="95"/>
      <c r="B27" s="122"/>
      <c r="C27" s="117"/>
      <c r="D27" s="118"/>
      <c r="E27" s="119"/>
      <c r="F27" s="120"/>
      <c r="G27" s="121"/>
    </row>
    <row r="28" spans="1:7" ht="12.75">
      <c r="A28" s="477" t="s">
        <v>367</v>
      </c>
      <c r="B28" s="122"/>
      <c r="C28" s="117"/>
      <c r="D28" s="118"/>
      <c r="E28" s="119"/>
      <c r="F28" s="120"/>
      <c r="G28" s="121"/>
    </row>
    <row r="29" spans="1:7" ht="12.75">
      <c r="A29" s="95"/>
      <c r="B29" s="122"/>
      <c r="C29" s="117"/>
      <c r="D29" s="118"/>
      <c r="E29" s="119"/>
      <c r="F29" s="120"/>
      <c r="G29" s="121"/>
    </row>
    <row r="30" spans="1:7" ht="12.75">
      <c r="A30" s="150"/>
      <c r="B30" s="122"/>
      <c r="C30" s="117"/>
      <c r="D30" s="118"/>
      <c r="E30" s="119"/>
      <c r="F30" s="120"/>
      <c r="G30" s="121"/>
    </row>
    <row r="31" spans="1:7" ht="12.75">
      <c r="A31" s="478" t="s">
        <v>368</v>
      </c>
      <c r="B31" s="122"/>
      <c r="C31" s="117"/>
      <c r="D31" s="118"/>
      <c r="E31" s="119"/>
      <c r="F31" s="120"/>
      <c r="G31" s="121"/>
    </row>
    <row r="32" spans="1:7" ht="12.75">
      <c r="A32" s="123"/>
      <c r="B32" s="122"/>
      <c r="C32" s="117"/>
      <c r="D32" s="118"/>
      <c r="E32" s="119"/>
      <c r="F32" s="120"/>
      <c r="G32" s="121"/>
    </row>
    <row r="33" spans="1:7" ht="13.5" thickBot="1">
      <c r="A33" s="150"/>
      <c r="B33" s="122"/>
      <c r="C33" s="117"/>
      <c r="D33" s="118"/>
      <c r="E33" s="119"/>
      <c r="F33" s="120"/>
      <c r="G33" s="121"/>
    </row>
    <row r="34" spans="1:7" ht="13.5" thickBot="1">
      <c r="A34" s="136" t="s">
        <v>339</v>
      </c>
      <c r="B34" s="137"/>
      <c r="C34" s="138"/>
      <c r="D34" s="139"/>
      <c r="E34" s="140"/>
      <c r="F34" s="141"/>
      <c r="G34" s="142"/>
    </row>
    <row r="35" spans="1:7" ht="12.75">
      <c r="A35" s="115"/>
      <c r="B35" s="122"/>
      <c r="C35" s="117"/>
      <c r="D35" s="118"/>
      <c r="E35" s="119"/>
      <c r="F35" s="120"/>
      <c r="G35" s="121"/>
    </row>
    <row r="36" spans="1:7" ht="12.75">
      <c r="A36" s="115"/>
      <c r="B36" s="122"/>
      <c r="C36" s="117"/>
      <c r="D36" s="118"/>
      <c r="E36" s="119"/>
      <c r="F36" s="120"/>
      <c r="G36" s="121"/>
    </row>
    <row r="37" spans="1:7" ht="12.75">
      <c r="A37" s="115"/>
      <c r="B37" s="122"/>
      <c r="C37" s="117"/>
      <c r="D37" s="118"/>
      <c r="E37" s="119"/>
      <c r="F37" s="120"/>
      <c r="G37" s="121"/>
    </row>
    <row r="38" spans="1:7" ht="13.5" thickBot="1">
      <c r="A38" s="151"/>
      <c r="B38" s="152"/>
      <c r="C38" s="153"/>
      <c r="D38" s="154"/>
      <c r="E38" s="155"/>
      <c r="F38" s="156"/>
      <c r="G38" s="135"/>
    </row>
    <row r="39" spans="1:7" ht="13.5" thickBot="1">
      <c r="A39" s="157" t="s">
        <v>142</v>
      </c>
      <c r="B39" s="158"/>
      <c r="C39" s="159"/>
      <c r="D39" s="160"/>
      <c r="E39" s="161"/>
      <c r="F39" s="162"/>
      <c r="G39" s="142"/>
    </row>
    <row r="40" spans="1:7" ht="12.75">
      <c r="A40" s="163" t="s">
        <v>338</v>
      </c>
      <c r="B40" s="164"/>
      <c r="C40" s="165"/>
      <c r="D40" s="166"/>
      <c r="E40" s="167"/>
      <c r="F40" s="168"/>
      <c r="G40" s="149"/>
    </row>
    <row r="41" spans="1:7" ht="13.5">
      <c r="A41" s="476" t="s">
        <v>366</v>
      </c>
      <c r="B41" s="122"/>
      <c r="C41" s="117"/>
      <c r="D41" s="118"/>
      <c r="E41" s="119"/>
      <c r="F41" s="120"/>
      <c r="G41" s="121"/>
    </row>
    <row r="42" spans="1:7" ht="12.75">
      <c r="A42" s="115"/>
      <c r="B42" s="122"/>
      <c r="C42" s="117"/>
      <c r="D42" s="118"/>
      <c r="E42" s="119"/>
      <c r="F42" s="120"/>
      <c r="G42" s="121"/>
    </row>
    <row r="43" spans="1:7" ht="12.75">
      <c r="A43" s="123"/>
      <c r="B43" s="122"/>
      <c r="C43" s="117"/>
      <c r="D43" s="118"/>
      <c r="E43" s="119"/>
      <c r="F43" s="120"/>
      <c r="G43" s="121"/>
    </row>
    <row r="44" spans="1:7" ht="12.75">
      <c r="A44" s="95"/>
      <c r="B44" s="122"/>
      <c r="C44" s="117"/>
      <c r="D44" s="118"/>
      <c r="E44" s="119"/>
      <c r="F44" s="120"/>
      <c r="G44" s="121"/>
    </row>
    <row r="45" spans="1:7" ht="12.75">
      <c r="A45" s="477" t="s">
        <v>367</v>
      </c>
      <c r="B45" s="122"/>
      <c r="C45" s="117"/>
      <c r="D45" s="118"/>
      <c r="E45" s="119"/>
      <c r="F45" s="120"/>
      <c r="G45" s="121"/>
    </row>
    <row r="46" spans="1:7" ht="12.75">
      <c r="A46" s="95"/>
      <c r="B46" s="122"/>
      <c r="C46" s="117"/>
      <c r="D46" s="118"/>
      <c r="E46" s="119"/>
      <c r="F46" s="120"/>
      <c r="G46" s="121"/>
    </row>
    <row r="47" spans="1:7" ht="12.75">
      <c r="A47" s="150"/>
      <c r="B47" s="122"/>
      <c r="C47" s="117"/>
      <c r="D47" s="118"/>
      <c r="E47" s="119"/>
      <c r="F47" s="120"/>
      <c r="G47" s="121"/>
    </row>
    <row r="48" spans="1:7" ht="12.75">
      <c r="A48" s="478" t="s">
        <v>368</v>
      </c>
      <c r="B48" s="122"/>
      <c r="C48" s="117"/>
      <c r="D48" s="118"/>
      <c r="E48" s="119"/>
      <c r="F48" s="120"/>
      <c r="G48" s="121"/>
    </row>
    <row r="49" spans="1:7" ht="12.75">
      <c r="A49" s="123"/>
      <c r="B49" s="122"/>
      <c r="C49" s="117"/>
      <c r="D49" s="118"/>
      <c r="E49" s="119"/>
      <c r="F49" s="120"/>
      <c r="G49" s="121"/>
    </row>
    <row r="50" spans="1:7" ht="12.75">
      <c r="A50" s="150"/>
      <c r="B50" s="122"/>
      <c r="C50" s="117"/>
      <c r="D50" s="118"/>
      <c r="E50" s="119"/>
      <c r="F50" s="120"/>
      <c r="G50" s="121"/>
    </row>
    <row r="51" spans="1:7" ht="13.5" thickBot="1">
      <c r="A51" s="115"/>
      <c r="B51" s="122"/>
      <c r="C51" s="117"/>
      <c r="D51" s="118"/>
      <c r="E51" s="119"/>
      <c r="F51" s="120"/>
      <c r="G51" s="121"/>
    </row>
    <row r="52" spans="1:7" ht="13.5" thickBot="1">
      <c r="A52" s="136" t="s">
        <v>340</v>
      </c>
      <c r="B52" s="137"/>
      <c r="C52" s="138"/>
      <c r="D52" s="139"/>
      <c r="E52" s="140"/>
      <c r="F52" s="141"/>
      <c r="G52" s="142"/>
    </row>
    <row r="53" spans="1:7" ht="12.75">
      <c r="A53" s="115"/>
      <c r="B53" s="122"/>
      <c r="C53" s="117"/>
      <c r="D53" s="118"/>
      <c r="E53" s="119"/>
      <c r="F53" s="120"/>
      <c r="G53" s="121"/>
    </row>
    <row r="54" spans="1:7" ht="12.75">
      <c r="A54" s="115"/>
      <c r="B54" s="122"/>
      <c r="C54" s="117"/>
      <c r="D54" s="118"/>
      <c r="E54" s="119"/>
      <c r="F54" s="120"/>
      <c r="G54" s="121"/>
    </row>
    <row r="55" spans="1:7" ht="12.75">
      <c r="A55" s="115"/>
      <c r="B55" s="122"/>
      <c r="C55" s="117"/>
      <c r="D55" s="118"/>
      <c r="E55" s="119"/>
      <c r="F55" s="120"/>
      <c r="G55" s="121"/>
    </row>
    <row r="56" spans="1:7" ht="13.5" thickBot="1">
      <c r="A56" s="151"/>
      <c r="B56" s="152"/>
      <c r="C56" s="169"/>
      <c r="D56" s="154"/>
      <c r="E56" s="155"/>
      <c r="F56" s="156"/>
      <c r="G56" s="135"/>
    </row>
    <row r="57" spans="1:7" ht="13.5" thickBot="1">
      <c r="A57" s="157" t="s">
        <v>341</v>
      </c>
      <c r="B57" s="158"/>
      <c r="C57" s="159"/>
      <c r="D57" s="160"/>
      <c r="E57" s="161"/>
      <c r="F57" s="162"/>
      <c r="G57" s="142"/>
    </row>
    <row r="58" spans="1:7" ht="12.75">
      <c r="A58" s="170" t="s">
        <v>145</v>
      </c>
      <c r="B58" s="164"/>
      <c r="C58" s="165"/>
      <c r="D58" s="166"/>
      <c r="E58" s="167"/>
      <c r="F58" s="168"/>
      <c r="G58" s="149"/>
    </row>
    <row r="59" spans="1:7" ht="13.5">
      <c r="A59" s="476" t="s">
        <v>366</v>
      </c>
      <c r="B59" s="122"/>
      <c r="C59" s="117"/>
      <c r="D59" s="118"/>
      <c r="E59" s="119"/>
      <c r="F59" s="120"/>
      <c r="G59" s="121"/>
    </row>
    <row r="60" spans="1:7" ht="12.75">
      <c r="A60" s="115"/>
      <c r="B60" s="122"/>
      <c r="C60" s="117"/>
      <c r="D60" s="118"/>
      <c r="E60" s="119"/>
      <c r="F60" s="120"/>
      <c r="G60" s="121"/>
    </row>
    <row r="61" spans="1:7" ht="12.75">
      <c r="A61" s="123"/>
      <c r="B61" s="122"/>
      <c r="C61" s="117"/>
      <c r="D61" s="118"/>
      <c r="E61" s="119"/>
      <c r="F61" s="120"/>
      <c r="G61" s="121"/>
    </row>
    <row r="62" spans="1:7" ht="12.75">
      <c r="A62" s="115"/>
      <c r="B62" s="122"/>
      <c r="C62" s="117"/>
      <c r="D62" s="118"/>
      <c r="E62" s="119"/>
      <c r="F62" s="120"/>
      <c r="G62" s="121"/>
    </row>
    <row r="63" spans="1:7" ht="13.5" thickBot="1">
      <c r="A63" s="151"/>
      <c r="B63" s="152"/>
      <c r="C63" s="153"/>
      <c r="D63" s="154"/>
      <c r="E63" s="155"/>
      <c r="F63" s="156"/>
      <c r="G63" s="135"/>
    </row>
    <row r="64" spans="1:7" ht="13.5" thickBot="1">
      <c r="A64" s="157" t="s">
        <v>146</v>
      </c>
      <c r="B64" s="158"/>
      <c r="C64" s="159"/>
      <c r="D64" s="160"/>
      <c r="E64" s="161"/>
      <c r="F64" s="162"/>
      <c r="G64" s="142"/>
    </row>
    <row r="65" spans="1:7" ht="12.75">
      <c r="A65" s="171" t="s">
        <v>147</v>
      </c>
      <c r="B65" s="172"/>
      <c r="C65" s="173"/>
      <c r="D65" s="174"/>
      <c r="E65" s="175"/>
      <c r="F65" s="176"/>
      <c r="G65" s="177"/>
    </row>
    <row r="66" spans="1:7" ht="12.75">
      <c r="A66" s="115"/>
      <c r="B66" s="122"/>
      <c r="C66" s="117"/>
      <c r="D66" s="118"/>
      <c r="E66" s="119"/>
      <c r="F66" s="120"/>
      <c r="G66" s="121"/>
    </row>
    <row r="67" spans="1:7" ht="13.5" thickBot="1">
      <c r="A67" s="115"/>
      <c r="B67" s="122"/>
      <c r="C67" s="117"/>
      <c r="D67" s="118"/>
      <c r="E67" s="119"/>
      <c r="F67" s="120"/>
      <c r="G67" s="121"/>
    </row>
    <row r="68" spans="1:7" s="178" customFormat="1" ht="13.5" thickBot="1">
      <c r="A68" s="157" t="s">
        <v>148</v>
      </c>
      <c r="B68" s="158"/>
      <c r="C68" s="159"/>
      <c r="D68" s="160"/>
      <c r="E68" s="161"/>
      <c r="F68" s="162"/>
      <c r="G68" s="142"/>
    </row>
    <row r="69" spans="1:7" ht="12.75">
      <c r="A69" s="163" t="s">
        <v>143</v>
      </c>
      <c r="B69" s="164"/>
      <c r="C69" s="165"/>
      <c r="D69" s="166"/>
      <c r="E69" s="167"/>
      <c r="F69" s="168"/>
      <c r="G69" s="149"/>
    </row>
    <row r="70" spans="1:7" ht="12.75">
      <c r="A70" s="115"/>
      <c r="B70" s="122"/>
      <c r="C70" s="117"/>
      <c r="D70" s="118"/>
      <c r="E70" s="119"/>
      <c r="F70" s="120"/>
      <c r="G70" s="121"/>
    </row>
    <row r="71" spans="1:7" ht="12.75">
      <c r="A71" s="115"/>
      <c r="B71" s="122"/>
      <c r="C71" s="117"/>
      <c r="D71" s="118"/>
      <c r="E71" s="119"/>
      <c r="F71" s="120"/>
      <c r="G71" s="121"/>
    </row>
    <row r="72" spans="1:7" ht="13.5" thickBot="1">
      <c r="A72" s="115"/>
      <c r="B72" s="122"/>
      <c r="C72" s="117"/>
      <c r="D72" s="118"/>
      <c r="E72" s="119"/>
      <c r="F72" s="120"/>
      <c r="G72" s="121"/>
    </row>
    <row r="73" spans="1:7" ht="13.5" thickBot="1">
      <c r="A73" s="157" t="s">
        <v>144</v>
      </c>
      <c r="B73" s="158"/>
      <c r="C73" s="159"/>
      <c r="D73" s="160"/>
      <c r="E73" s="161"/>
      <c r="F73" s="162"/>
      <c r="G73" s="142"/>
    </row>
    <row r="74" spans="1:7" ht="12.75">
      <c r="A74" s="180"/>
      <c r="B74" s="181"/>
      <c r="C74" s="182"/>
      <c r="D74" s="183"/>
      <c r="E74" s="184"/>
      <c r="F74" s="185"/>
      <c r="G74" s="186"/>
    </row>
    <row r="75" spans="1:7" s="178" customFormat="1" ht="14.25" thickBot="1">
      <c r="A75" s="188"/>
      <c r="B75" s="189"/>
      <c r="C75" s="190"/>
      <c r="D75" s="191"/>
      <c r="E75" s="192"/>
      <c r="F75" s="193"/>
      <c r="G75" s="194"/>
    </row>
    <row r="76" spans="1:7" s="178" customFormat="1" ht="13.5" thickBot="1">
      <c r="A76" s="195" t="s">
        <v>151</v>
      </c>
      <c r="B76" s="196"/>
      <c r="C76" s="197"/>
      <c r="D76" s="198"/>
      <c r="E76" s="199"/>
      <c r="F76" s="200"/>
      <c r="G76" s="201"/>
    </row>
    <row r="77" ht="13.5" thickBot="1"/>
    <row r="78" spans="1:7" ht="12.75">
      <c r="A78" s="202" t="s">
        <v>71</v>
      </c>
      <c r="B78" s="203"/>
      <c r="C78" s="203"/>
      <c r="D78" s="204"/>
      <c r="E78" s="205"/>
      <c r="F78" s="206"/>
      <c r="G78" s="207"/>
    </row>
    <row r="79" spans="1:7" ht="13.5" thickBot="1">
      <c r="A79" s="208"/>
      <c r="B79" s="209"/>
      <c r="C79" s="210"/>
      <c r="D79" s="211"/>
      <c r="E79" s="212"/>
      <c r="F79" s="213"/>
      <c r="G79" s="214"/>
    </row>
    <row r="80" spans="1:7" ht="13.5" thickBot="1">
      <c r="A80" s="195" t="s">
        <v>152</v>
      </c>
      <c r="B80" s="215"/>
      <c r="C80" s="215"/>
      <c r="D80" s="216"/>
      <c r="E80" s="217"/>
      <c r="F80" s="218"/>
      <c r="G80" s="201"/>
    </row>
  </sheetData>
  <sheetProtection/>
  <mergeCells count="2">
    <mergeCell ref="A2:G2"/>
    <mergeCell ref="F3:G3"/>
  </mergeCells>
  <printOptions horizontalCentered="1"/>
  <pageMargins left="0.4" right="0.32" top="0.3937007874015748" bottom="0.4724409448818898" header="0.2362204724409449" footer="0.2755905511811024"/>
  <pageSetup fitToHeight="1" fitToWidth="1" horizontalDpi="600" verticalDpi="600" orientation="portrait" paperSize="9" scale="66" r:id="rId1"/>
  <headerFooter alignWithMargins="0">
    <oddHeader>&amp;C&amp;"Times New Roman CE,Félkövér"&amp;12 &amp;R
</oddHead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25">
      <selection activeCell="A13" sqref="A13"/>
    </sheetView>
  </sheetViews>
  <sheetFormatPr defaultColWidth="9.00390625" defaultRowHeight="12.75"/>
  <cols>
    <col min="1" max="1" width="62.00390625" style="94" bestFit="1" customWidth="1"/>
    <col min="2" max="2" width="13.625" style="95" bestFit="1" customWidth="1"/>
    <col min="3" max="3" width="13.50390625" style="95" bestFit="1" customWidth="1"/>
    <col min="4" max="4" width="13.875" style="95" bestFit="1" customWidth="1"/>
    <col min="5" max="6" width="11.125" style="95" bestFit="1" customWidth="1"/>
    <col min="7" max="7" width="14.50390625" style="109" customWidth="1"/>
    <col min="8" max="9" width="12.875" style="95" customWidth="1"/>
    <col min="10" max="10" width="13.875" style="95" customWidth="1"/>
    <col min="11" max="16384" width="9.375" style="95" customWidth="1"/>
  </cols>
  <sheetData>
    <row r="1" ht="14.25">
      <c r="G1" s="93" t="s">
        <v>131</v>
      </c>
    </row>
    <row r="2" spans="1:7" ht="15.75">
      <c r="A2" s="1318" t="s">
        <v>392</v>
      </c>
      <c r="B2" s="1318"/>
      <c r="C2" s="1318"/>
      <c r="D2" s="1318"/>
      <c r="E2" s="1318"/>
      <c r="F2" s="1318"/>
      <c r="G2" s="1318"/>
    </row>
    <row r="3" spans="6:7" ht="18" customHeight="1" thickBot="1">
      <c r="F3" s="1319" t="s">
        <v>17</v>
      </c>
      <c r="G3" s="1319"/>
    </row>
    <row r="4" spans="1:7" s="102" customFormat="1" ht="62.25" customHeight="1" thickBot="1">
      <c r="A4" s="96" t="s">
        <v>133</v>
      </c>
      <c r="B4" s="97" t="s">
        <v>134</v>
      </c>
      <c r="C4" s="97" t="s">
        <v>135</v>
      </c>
      <c r="D4" s="98" t="s">
        <v>136</v>
      </c>
      <c r="E4" s="99" t="s">
        <v>137</v>
      </c>
      <c r="F4" s="100" t="s">
        <v>138</v>
      </c>
      <c r="G4" s="101" t="s">
        <v>139</v>
      </c>
    </row>
    <row r="5" spans="1:7" s="109" customFormat="1" ht="12" customHeight="1" thickBot="1">
      <c r="A5" s="103">
        <v>1</v>
      </c>
      <c r="B5" s="104">
        <v>2</v>
      </c>
      <c r="C5" s="104">
        <v>3</v>
      </c>
      <c r="D5" s="105">
        <v>4</v>
      </c>
      <c r="E5" s="106">
        <v>5</v>
      </c>
      <c r="F5" s="107">
        <v>5</v>
      </c>
      <c r="G5" s="108" t="s">
        <v>140</v>
      </c>
    </row>
    <row r="6" spans="1:7" s="109" customFormat="1" ht="13.5">
      <c r="A6" s="179" t="s">
        <v>391</v>
      </c>
      <c r="B6" s="110"/>
      <c r="C6" s="110"/>
      <c r="D6" s="111"/>
      <c r="E6" s="112"/>
      <c r="F6" s="113"/>
      <c r="G6" s="114"/>
    </row>
    <row r="7" spans="1:7" ht="13.5">
      <c r="A7" s="476" t="s">
        <v>366</v>
      </c>
      <c r="B7" s="116"/>
      <c r="C7" s="117"/>
      <c r="D7" s="118"/>
      <c r="E7" s="119"/>
      <c r="F7" s="120"/>
      <c r="G7" s="121"/>
    </row>
    <row r="8" spans="1:7" ht="12.75">
      <c r="A8" s="115"/>
      <c r="B8" s="122"/>
      <c r="C8" s="117"/>
      <c r="D8" s="118"/>
      <c r="E8" s="119"/>
      <c r="F8" s="120"/>
      <c r="G8" s="121"/>
    </row>
    <row r="9" spans="1:7" ht="12.75">
      <c r="A9" s="123"/>
      <c r="B9" s="124"/>
      <c r="C9" s="125"/>
      <c r="D9" s="126"/>
      <c r="E9" s="127"/>
      <c r="F9" s="128"/>
      <c r="G9" s="121"/>
    </row>
    <row r="10" spans="1:7" ht="12.75">
      <c r="A10" s="477" t="s">
        <v>367</v>
      </c>
      <c r="B10" s="124"/>
      <c r="C10" s="125"/>
      <c r="D10" s="126"/>
      <c r="E10" s="127"/>
      <c r="F10" s="128"/>
      <c r="G10" s="121"/>
    </row>
    <row r="11" spans="1:7" ht="12.75">
      <c r="A11" s="123"/>
      <c r="B11" s="124"/>
      <c r="C11" s="125"/>
      <c r="D11" s="126"/>
      <c r="E11" s="127"/>
      <c r="F11" s="128"/>
      <c r="G11" s="121"/>
    </row>
    <row r="12" spans="1:7" ht="12.75">
      <c r="A12" s="123"/>
      <c r="B12" s="124"/>
      <c r="C12" s="125"/>
      <c r="D12" s="126"/>
      <c r="E12" s="127"/>
      <c r="F12" s="128"/>
      <c r="G12" s="121"/>
    </row>
    <row r="13" spans="1:7" ht="12.75">
      <c r="A13" s="129"/>
      <c r="B13" s="130"/>
      <c r="C13" s="131"/>
      <c r="D13" s="132"/>
      <c r="E13" s="133"/>
      <c r="F13" s="134"/>
      <c r="G13" s="135"/>
    </row>
    <row r="14" spans="1:7" ht="12.75">
      <c r="A14" s="478" t="s">
        <v>368</v>
      </c>
      <c r="B14" s="130"/>
      <c r="C14" s="131"/>
      <c r="D14" s="132"/>
      <c r="E14" s="133"/>
      <c r="F14" s="134"/>
      <c r="G14" s="135"/>
    </row>
    <row r="15" spans="1:7" ht="12.75">
      <c r="A15" s="123"/>
      <c r="B15" s="124"/>
      <c r="C15" s="125"/>
      <c r="D15" s="126"/>
      <c r="E15" s="127"/>
      <c r="F15" s="128"/>
      <c r="G15" s="121"/>
    </row>
    <row r="16" spans="1:7" ht="12.75">
      <c r="A16" s="129"/>
      <c r="B16" s="130"/>
      <c r="C16" s="131"/>
      <c r="D16" s="132"/>
      <c r="E16" s="133"/>
      <c r="F16" s="134"/>
      <c r="G16" s="135"/>
    </row>
    <row r="17" spans="1:7" ht="13.5" thickBot="1">
      <c r="A17" s="129"/>
      <c r="B17" s="130"/>
      <c r="C17" s="131"/>
      <c r="D17" s="132"/>
      <c r="E17" s="133"/>
      <c r="F17" s="134"/>
      <c r="G17" s="135"/>
    </row>
    <row r="18" spans="1:7" ht="14.25" thickBot="1">
      <c r="A18" s="187" t="s">
        <v>383</v>
      </c>
      <c r="B18" s="137"/>
      <c r="C18" s="138"/>
      <c r="D18" s="139"/>
      <c r="E18" s="140"/>
      <c r="F18" s="141"/>
      <c r="G18" s="142"/>
    </row>
    <row r="19" spans="1:7" ht="12.75">
      <c r="A19" s="143" t="s">
        <v>384</v>
      </c>
      <c r="B19" s="144"/>
      <c r="C19" s="145"/>
      <c r="D19" s="146"/>
      <c r="E19" s="147"/>
      <c r="F19" s="148"/>
      <c r="G19" s="149"/>
    </row>
    <row r="20" spans="1:7" ht="12.75">
      <c r="A20" s="123"/>
      <c r="B20" s="124"/>
      <c r="C20" s="125"/>
      <c r="D20" s="126"/>
      <c r="E20" s="127"/>
      <c r="F20" s="128"/>
      <c r="G20" s="121"/>
    </row>
    <row r="21" spans="1:7" ht="13.5" thickBot="1">
      <c r="A21" s="129"/>
      <c r="B21" s="130"/>
      <c r="C21" s="131"/>
      <c r="D21" s="132"/>
      <c r="E21" s="133"/>
      <c r="F21" s="134"/>
      <c r="G21" s="135"/>
    </row>
    <row r="22" spans="1:7" ht="13.5" thickBot="1">
      <c r="A22" s="136" t="s">
        <v>336</v>
      </c>
      <c r="B22" s="137"/>
      <c r="C22" s="138"/>
      <c r="D22" s="139"/>
      <c r="E22" s="140"/>
      <c r="F22" s="141"/>
      <c r="G22" s="142"/>
    </row>
    <row r="23" spans="1:7" ht="12.75">
      <c r="A23" s="143" t="s">
        <v>385</v>
      </c>
      <c r="B23" s="144"/>
      <c r="C23" s="145"/>
      <c r="D23" s="146"/>
      <c r="E23" s="147"/>
      <c r="F23" s="148"/>
      <c r="G23" s="149"/>
    </row>
    <row r="24" spans="1:7" ht="13.5">
      <c r="A24" s="476" t="s">
        <v>366</v>
      </c>
      <c r="B24" s="122"/>
      <c r="C24" s="117"/>
      <c r="D24" s="118"/>
      <c r="E24" s="119"/>
      <c r="F24" s="120"/>
      <c r="G24" s="121"/>
    </row>
    <row r="25" spans="1:7" ht="12.75">
      <c r="A25" s="115"/>
      <c r="B25" s="122"/>
      <c r="C25" s="117"/>
      <c r="D25" s="118"/>
      <c r="E25" s="119"/>
      <c r="F25" s="120"/>
      <c r="G25" s="121"/>
    </row>
    <row r="26" spans="1:7" ht="12.75">
      <c r="A26" s="123"/>
      <c r="B26" s="122"/>
      <c r="C26" s="117"/>
      <c r="D26" s="118"/>
      <c r="E26" s="119"/>
      <c r="F26" s="120"/>
      <c r="G26" s="121"/>
    </row>
    <row r="27" spans="1:7" ht="12.75">
      <c r="A27" s="95"/>
      <c r="B27" s="122"/>
      <c r="C27" s="117"/>
      <c r="D27" s="118"/>
      <c r="E27" s="119"/>
      <c r="F27" s="120"/>
      <c r="G27" s="121"/>
    </row>
    <row r="28" spans="1:7" ht="12.75">
      <c r="A28" s="477" t="s">
        <v>367</v>
      </c>
      <c r="B28" s="122"/>
      <c r="C28" s="117"/>
      <c r="D28" s="118"/>
      <c r="E28" s="119"/>
      <c r="F28" s="120"/>
      <c r="G28" s="121"/>
    </row>
    <row r="29" spans="1:7" ht="12.75">
      <c r="A29" s="95"/>
      <c r="B29" s="122"/>
      <c r="C29" s="117"/>
      <c r="D29" s="118"/>
      <c r="E29" s="119"/>
      <c r="F29" s="120"/>
      <c r="G29" s="121"/>
    </row>
    <row r="30" spans="1:7" ht="12.75">
      <c r="A30" s="150"/>
      <c r="B30" s="122"/>
      <c r="C30" s="117"/>
      <c r="D30" s="118"/>
      <c r="E30" s="119"/>
      <c r="F30" s="120"/>
      <c r="G30" s="121"/>
    </row>
    <row r="31" spans="1:7" ht="12.75">
      <c r="A31" s="478" t="s">
        <v>368</v>
      </c>
      <c r="B31" s="122"/>
      <c r="C31" s="117"/>
      <c r="D31" s="118"/>
      <c r="E31" s="119"/>
      <c r="F31" s="120"/>
      <c r="G31" s="121"/>
    </row>
    <row r="32" spans="1:7" ht="12.75">
      <c r="A32" s="123"/>
      <c r="B32" s="122"/>
      <c r="C32" s="117"/>
      <c r="D32" s="118"/>
      <c r="E32" s="119"/>
      <c r="F32" s="120"/>
      <c r="G32" s="121"/>
    </row>
    <row r="33" spans="1:7" ht="13.5" thickBot="1">
      <c r="A33" s="150"/>
      <c r="B33" s="122"/>
      <c r="C33" s="117"/>
      <c r="D33" s="118"/>
      <c r="E33" s="119"/>
      <c r="F33" s="120"/>
      <c r="G33" s="121"/>
    </row>
    <row r="34" spans="1:7" ht="13.5" thickBot="1">
      <c r="A34" s="136" t="s">
        <v>386</v>
      </c>
      <c r="B34" s="137"/>
      <c r="C34" s="138"/>
      <c r="D34" s="139"/>
      <c r="E34" s="140"/>
      <c r="F34" s="141"/>
      <c r="G34" s="142"/>
    </row>
    <row r="35" spans="1:7" ht="12.75">
      <c r="A35" s="115"/>
      <c r="B35" s="122"/>
      <c r="C35" s="117"/>
      <c r="D35" s="118"/>
      <c r="E35" s="119"/>
      <c r="F35" s="120"/>
      <c r="G35" s="121"/>
    </row>
    <row r="36" spans="1:7" ht="12.75">
      <c r="A36" s="115"/>
      <c r="B36" s="122"/>
      <c r="C36" s="117"/>
      <c r="D36" s="118"/>
      <c r="E36" s="119"/>
      <c r="F36" s="120"/>
      <c r="G36" s="121"/>
    </row>
    <row r="37" spans="1:7" ht="12.75">
      <c r="A37" s="115"/>
      <c r="B37" s="122"/>
      <c r="C37" s="117"/>
      <c r="D37" s="118"/>
      <c r="E37" s="119"/>
      <c r="F37" s="120"/>
      <c r="G37" s="121"/>
    </row>
    <row r="38" spans="1:7" ht="13.5" thickBot="1">
      <c r="A38" s="151"/>
      <c r="B38" s="152"/>
      <c r="C38" s="153"/>
      <c r="D38" s="154"/>
      <c r="E38" s="155"/>
      <c r="F38" s="156"/>
      <c r="G38" s="135"/>
    </row>
    <row r="39" spans="1:7" ht="13.5" thickBot="1">
      <c r="A39" s="157" t="s">
        <v>387</v>
      </c>
      <c r="B39" s="158"/>
      <c r="C39" s="159"/>
      <c r="D39" s="160"/>
      <c r="E39" s="161"/>
      <c r="F39" s="162"/>
      <c r="G39" s="142"/>
    </row>
    <row r="40" spans="1:7" ht="12.75">
      <c r="A40" s="163" t="s">
        <v>338</v>
      </c>
      <c r="B40" s="164"/>
      <c r="C40" s="165"/>
      <c r="D40" s="166"/>
      <c r="E40" s="167"/>
      <c r="F40" s="168"/>
      <c r="G40" s="149"/>
    </row>
    <row r="41" spans="1:7" ht="13.5">
      <c r="A41" s="476" t="s">
        <v>366</v>
      </c>
      <c r="B41" s="122"/>
      <c r="C41" s="117"/>
      <c r="D41" s="118"/>
      <c r="E41" s="119"/>
      <c r="F41" s="120"/>
      <c r="G41" s="121"/>
    </row>
    <row r="42" spans="1:7" ht="12.75">
      <c r="A42" s="115"/>
      <c r="B42" s="122"/>
      <c r="C42" s="117"/>
      <c r="D42" s="118"/>
      <c r="E42" s="119"/>
      <c r="F42" s="120"/>
      <c r="G42" s="121"/>
    </row>
    <row r="43" spans="1:7" ht="12.75">
      <c r="A43" s="123"/>
      <c r="B43" s="122"/>
      <c r="C43" s="117"/>
      <c r="D43" s="118"/>
      <c r="E43" s="119"/>
      <c r="F43" s="120"/>
      <c r="G43" s="121"/>
    </row>
    <row r="44" spans="1:7" ht="12.75">
      <c r="A44" s="95"/>
      <c r="B44" s="122"/>
      <c r="C44" s="117"/>
      <c r="D44" s="118"/>
      <c r="E44" s="119"/>
      <c r="F44" s="120"/>
      <c r="G44" s="121"/>
    </row>
    <row r="45" spans="1:7" ht="12.75">
      <c r="A45" s="477" t="s">
        <v>367</v>
      </c>
      <c r="B45" s="122"/>
      <c r="C45" s="117"/>
      <c r="D45" s="118"/>
      <c r="E45" s="119"/>
      <c r="F45" s="120"/>
      <c r="G45" s="121"/>
    </row>
    <row r="46" spans="1:7" ht="12.75">
      <c r="A46" s="95"/>
      <c r="B46" s="122"/>
      <c r="C46" s="117"/>
      <c r="D46" s="118"/>
      <c r="E46" s="119"/>
      <c r="F46" s="120"/>
      <c r="G46" s="121"/>
    </row>
    <row r="47" spans="1:7" ht="12.75">
      <c r="A47" s="150"/>
      <c r="B47" s="122"/>
      <c r="C47" s="117"/>
      <c r="D47" s="118"/>
      <c r="E47" s="119"/>
      <c r="F47" s="120"/>
      <c r="G47" s="121"/>
    </row>
    <row r="48" spans="1:7" ht="12.75">
      <c r="A48" s="478" t="s">
        <v>368</v>
      </c>
      <c r="B48" s="122"/>
      <c r="C48" s="117"/>
      <c r="D48" s="118"/>
      <c r="E48" s="119"/>
      <c r="F48" s="120"/>
      <c r="G48" s="121"/>
    </row>
    <row r="49" spans="1:7" ht="12.75">
      <c r="A49" s="123"/>
      <c r="B49" s="122"/>
      <c r="C49" s="117"/>
      <c r="D49" s="118"/>
      <c r="E49" s="119"/>
      <c r="F49" s="120"/>
      <c r="G49" s="121"/>
    </row>
    <row r="50" spans="1:7" ht="12.75">
      <c r="A50" s="150"/>
      <c r="B50" s="122"/>
      <c r="C50" s="117"/>
      <c r="D50" s="118"/>
      <c r="E50" s="119"/>
      <c r="F50" s="120"/>
      <c r="G50" s="121"/>
    </row>
    <row r="51" spans="1:7" ht="13.5" thickBot="1">
      <c r="A51" s="115"/>
      <c r="B51" s="122"/>
      <c r="C51" s="117"/>
      <c r="D51" s="118"/>
      <c r="E51" s="119"/>
      <c r="F51" s="120"/>
      <c r="G51" s="121"/>
    </row>
    <row r="52" spans="1:7" ht="13.5" thickBot="1">
      <c r="A52" s="136" t="s">
        <v>340</v>
      </c>
      <c r="B52" s="137"/>
      <c r="C52" s="138"/>
      <c r="D52" s="139"/>
      <c r="E52" s="140"/>
      <c r="F52" s="141"/>
      <c r="G52" s="142"/>
    </row>
    <row r="53" spans="1:7" ht="12.75">
      <c r="A53" s="115"/>
      <c r="B53" s="122"/>
      <c r="C53" s="117"/>
      <c r="D53" s="118"/>
      <c r="E53" s="119"/>
      <c r="F53" s="120"/>
      <c r="G53" s="121"/>
    </row>
    <row r="54" spans="1:7" ht="12.75">
      <c r="A54" s="115"/>
      <c r="B54" s="122"/>
      <c r="C54" s="117"/>
      <c r="D54" s="118"/>
      <c r="E54" s="119"/>
      <c r="F54" s="120"/>
      <c r="G54" s="121"/>
    </row>
    <row r="55" spans="1:7" ht="12.75">
      <c r="A55" s="115"/>
      <c r="B55" s="122"/>
      <c r="C55" s="117"/>
      <c r="D55" s="118"/>
      <c r="E55" s="119"/>
      <c r="F55" s="120"/>
      <c r="G55" s="121"/>
    </row>
    <row r="56" spans="1:7" ht="13.5" thickBot="1">
      <c r="A56" s="151"/>
      <c r="B56" s="152"/>
      <c r="C56" s="169"/>
      <c r="D56" s="154"/>
      <c r="E56" s="155"/>
      <c r="F56" s="156"/>
      <c r="G56" s="135"/>
    </row>
    <row r="57" spans="1:7" ht="13.5" thickBot="1">
      <c r="A57" s="157" t="s">
        <v>341</v>
      </c>
      <c r="B57" s="158"/>
      <c r="C57" s="159"/>
      <c r="D57" s="160"/>
      <c r="E57" s="161"/>
      <c r="F57" s="162"/>
      <c r="G57" s="142"/>
    </row>
    <row r="58" spans="1:7" ht="12.75">
      <c r="A58" s="170" t="s">
        <v>388</v>
      </c>
      <c r="B58" s="164"/>
      <c r="C58" s="165"/>
      <c r="D58" s="166"/>
      <c r="E58" s="167"/>
      <c r="F58" s="168"/>
      <c r="G58" s="149"/>
    </row>
    <row r="59" spans="1:7" ht="13.5">
      <c r="A59" s="476" t="s">
        <v>366</v>
      </c>
      <c r="B59" s="122"/>
      <c r="C59" s="117"/>
      <c r="D59" s="118"/>
      <c r="E59" s="119"/>
      <c r="F59" s="120"/>
      <c r="G59" s="121"/>
    </row>
    <row r="60" spans="1:7" ht="12.75">
      <c r="A60" s="115"/>
      <c r="B60" s="122"/>
      <c r="C60" s="117"/>
      <c r="D60" s="118"/>
      <c r="E60" s="119"/>
      <c r="F60" s="120"/>
      <c r="G60" s="121"/>
    </row>
    <row r="61" spans="1:7" ht="12.75">
      <c r="A61" s="123"/>
      <c r="B61" s="122"/>
      <c r="C61" s="117"/>
      <c r="D61" s="118"/>
      <c r="E61" s="119"/>
      <c r="F61" s="120"/>
      <c r="G61" s="121"/>
    </row>
    <row r="62" spans="1:7" ht="12.75">
      <c r="A62" s="115"/>
      <c r="B62" s="122"/>
      <c r="C62" s="117"/>
      <c r="D62" s="118"/>
      <c r="E62" s="119"/>
      <c r="F62" s="120"/>
      <c r="G62" s="121"/>
    </row>
    <row r="63" spans="1:7" ht="13.5" thickBot="1">
      <c r="A63" s="151"/>
      <c r="B63" s="152"/>
      <c r="C63" s="153"/>
      <c r="D63" s="154"/>
      <c r="E63" s="155"/>
      <c r="F63" s="156"/>
      <c r="G63" s="135"/>
    </row>
    <row r="64" spans="1:7" ht="13.5" thickBot="1">
      <c r="A64" s="157" t="s">
        <v>389</v>
      </c>
      <c r="B64" s="158"/>
      <c r="C64" s="159"/>
      <c r="D64" s="160"/>
      <c r="E64" s="161"/>
      <c r="F64" s="162"/>
      <c r="G64" s="142"/>
    </row>
    <row r="65" spans="1:7" ht="12.75">
      <c r="A65" s="171" t="s">
        <v>147</v>
      </c>
      <c r="B65" s="172"/>
      <c r="C65" s="173"/>
      <c r="D65" s="174"/>
      <c r="E65" s="175"/>
      <c r="F65" s="176"/>
      <c r="G65" s="177"/>
    </row>
    <row r="66" spans="1:7" ht="12.75">
      <c r="A66" s="115"/>
      <c r="B66" s="122"/>
      <c r="C66" s="117"/>
      <c r="D66" s="118"/>
      <c r="E66" s="119"/>
      <c r="F66" s="120"/>
      <c r="G66" s="121"/>
    </row>
    <row r="67" spans="1:7" ht="13.5" thickBot="1">
      <c r="A67" s="115"/>
      <c r="B67" s="122"/>
      <c r="C67" s="117"/>
      <c r="D67" s="118"/>
      <c r="E67" s="119"/>
      <c r="F67" s="120"/>
      <c r="G67" s="121"/>
    </row>
    <row r="68" spans="1:7" s="178" customFormat="1" ht="13.5" thickBot="1">
      <c r="A68" s="157" t="s">
        <v>148</v>
      </c>
      <c r="B68" s="158"/>
      <c r="C68" s="159"/>
      <c r="D68" s="160"/>
      <c r="E68" s="161"/>
      <c r="F68" s="162"/>
      <c r="G68" s="142"/>
    </row>
    <row r="69" spans="1:7" ht="12.75">
      <c r="A69" s="180"/>
      <c r="B69" s="181"/>
      <c r="C69" s="182"/>
      <c r="D69" s="183"/>
      <c r="E69" s="184"/>
      <c r="F69" s="185"/>
      <c r="G69" s="186"/>
    </row>
    <row r="70" spans="1:7" s="178" customFormat="1" ht="14.25" thickBot="1">
      <c r="A70" s="188"/>
      <c r="B70" s="189"/>
      <c r="C70" s="190"/>
      <c r="D70" s="191"/>
      <c r="E70" s="192"/>
      <c r="F70" s="193"/>
      <c r="G70" s="194"/>
    </row>
    <row r="71" spans="1:7" s="178" customFormat="1" ht="13.5" thickBot="1">
      <c r="A71" s="195" t="s">
        <v>390</v>
      </c>
      <c r="B71" s="196"/>
      <c r="C71" s="197"/>
      <c r="D71" s="198"/>
      <c r="E71" s="199"/>
      <c r="F71" s="200"/>
      <c r="G71" s="201"/>
    </row>
  </sheetData>
  <sheetProtection/>
  <mergeCells count="2">
    <mergeCell ref="A2:G2"/>
    <mergeCell ref="F3:G3"/>
  </mergeCells>
  <printOptions horizontalCentered="1"/>
  <pageMargins left="0.4" right="0.32" top="0.3937007874015748" bottom="0.4724409448818898" header="0.2362204724409449" footer="0.2755905511811024"/>
  <pageSetup fitToHeight="1" fitToWidth="1" horizontalDpi="600" verticalDpi="600" orientation="portrait" paperSize="9" scale="73" r:id="rId1"/>
  <headerFooter alignWithMargins="0">
    <oddHeader>&amp;C&amp;"Times New Roman CE,Félkövér"&amp;12 &amp;R
</oddHead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DJ88"/>
  <sheetViews>
    <sheetView zoomScalePageLayoutView="0" workbookViewId="0" topLeftCell="C67">
      <selection activeCell="N77" sqref="N77"/>
    </sheetView>
  </sheetViews>
  <sheetFormatPr defaultColWidth="9.00390625" defaultRowHeight="12.75"/>
  <cols>
    <col min="1" max="1" width="6.00390625" style="220" hidden="1" customWidth="1"/>
    <col min="2" max="2" width="65.625" style="65" customWidth="1"/>
    <col min="3" max="3" width="12.875" style="65" customWidth="1"/>
    <col min="4" max="4" width="11.125" style="65" customWidth="1"/>
    <col min="5" max="5" width="11.50390625" style="65" customWidth="1"/>
    <col min="6" max="6" width="11.50390625" style="219" customWidth="1"/>
    <col min="7" max="11" width="9.375" style="65" customWidth="1"/>
    <col min="12" max="12" width="12.00390625" style="65" customWidth="1"/>
    <col min="13" max="13" width="9.375" style="65" customWidth="1"/>
    <col min="14" max="16" width="10.00390625" style="65" customWidth="1"/>
    <col min="17" max="17" width="11.625" style="65" customWidth="1"/>
    <col min="18" max="18" width="12.50390625" style="65" customWidth="1"/>
    <col min="19" max="16384" width="9.375" style="65" customWidth="1"/>
  </cols>
  <sheetData>
    <row r="2" ht="15.75" customHeight="1"/>
    <row r="3" spans="1:31" ht="15.75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1300"/>
      <c r="T3" s="1300"/>
      <c r="U3" s="1300"/>
      <c r="V3" s="1300"/>
      <c r="W3" s="1300"/>
      <c r="X3" s="1300"/>
      <c r="Y3" s="1300"/>
      <c r="Z3" s="1300"/>
      <c r="AA3" s="1300"/>
      <c r="AB3" s="1300"/>
      <c r="AC3" s="1300"/>
      <c r="AD3" s="1300"/>
      <c r="AE3" s="1300"/>
    </row>
    <row r="4" spans="1:18" ht="15.75">
      <c r="A4"/>
      <c r="B4" s="714" t="s">
        <v>484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</row>
    <row r="5" spans="15:18" ht="15.75">
      <c r="O5" s="1325" t="s">
        <v>442</v>
      </c>
      <c r="P5" s="1325"/>
      <c r="Q5" s="1325"/>
      <c r="R5" s="1325"/>
    </row>
    <row r="6" ht="14.25" thickBot="1">
      <c r="R6" s="475"/>
    </row>
    <row r="7" spans="1:30" s="222" customFormat="1" ht="13.5" customHeight="1">
      <c r="A7" s="1320" t="s">
        <v>414</v>
      </c>
      <c r="B7" s="1305" t="s">
        <v>154</v>
      </c>
      <c r="C7" s="1308" t="s">
        <v>430</v>
      </c>
      <c r="D7" s="1322" t="s">
        <v>11</v>
      </c>
      <c r="E7" s="1311" t="s">
        <v>10</v>
      </c>
      <c r="F7" s="1309" t="s">
        <v>155</v>
      </c>
      <c r="G7" s="1324" t="s">
        <v>156</v>
      </c>
      <c r="H7" s="1324"/>
      <c r="I7" s="1324"/>
      <c r="J7" s="1324"/>
      <c r="K7" s="1324"/>
      <c r="L7" s="1309" t="s">
        <v>157</v>
      </c>
      <c r="M7" s="1307" t="s">
        <v>156</v>
      </c>
      <c r="N7" s="1324"/>
      <c r="O7" s="1324"/>
      <c r="P7" s="1324"/>
      <c r="Q7" s="1326" t="s">
        <v>112</v>
      </c>
      <c r="R7" s="1326" t="s">
        <v>807</v>
      </c>
      <c r="S7" s="67"/>
      <c r="T7" s="67"/>
      <c r="U7" s="67"/>
      <c r="V7" s="67"/>
      <c r="W7" s="221"/>
      <c r="X7" s="221"/>
      <c r="Y7" s="221"/>
      <c r="Z7" s="221"/>
      <c r="AA7" s="221"/>
      <c r="AB7" s="221"/>
      <c r="AC7" s="221"/>
      <c r="AD7" s="221"/>
    </row>
    <row r="8" spans="1:30" s="222" customFormat="1" ht="51">
      <c r="A8" s="1321"/>
      <c r="B8" s="1306"/>
      <c r="C8" s="1304"/>
      <c r="D8" s="1323"/>
      <c r="E8" s="1312"/>
      <c r="F8" s="1310"/>
      <c r="G8" s="1237" t="s">
        <v>487</v>
      </c>
      <c r="H8" s="484" t="s">
        <v>488</v>
      </c>
      <c r="I8" s="484" t="s">
        <v>14</v>
      </c>
      <c r="J8" s="390" t="s">
        <v>158</v>
      </c>
      <c r="K8" s="1206" t="s">
        <v>408</v>
      </c>
      <c r="L8" s="1310"/>
      <c r="M8" s="1239" t="s">
        <v>67</v>
      </c>
      <c r="N8" s="390" t="s">
        <v>159</v>
      </c>
      <c r="O8" s="484" t="s">
        <v>445</v>
      </c>
      <c r="P8" s="1206" t="s">
        <v>405</v>
      </c>
      <c r="Q8" s="1327"/>
      <c r="R8" s="1328"/>
      <c r="S8" s="67"/>
      <c r="T8" s="67"/>
      <c r="U8" s="67"/>
      <c r="V8" s="67"/>
      <c r="W8" s="221"/>
      <c r="X8" s="221"/>
      <c r="Y8" s="221"/>
      <c r="Z8" s="221"/>
      <c r="AA8" s="221"/>
      <c r="AB8" s="221"/>
      <c r="AC8" s="221"/>
      <c r="AD8" s="221"/>
    </row>
    <row r="9" spans="1:30" s="222" customFormat="1" ht="12.75">
      <c r="A9" s="1269"/>
      <c r="B9" s="1289" t="s">
        <v>419</v>
      </c>
      <c r="C9" s="1282" t="s">
        <v>425</v>
      </c>
      <c r="D9" s="567" t="s">
        <v>421</v>
      </c>
      <c r="E9" s="1207" t="s">
        <v>422</v>
      </c>
      <c r="F9" s="1247" t="s">
        <v>423</v>
      </c>
      <c r="G9" s="1238" t="s">
        <v>424</v>
      </c>
      <c r="H9" s="487" t="s">
        <v>427</v>
      </c>
      <c r="I9" s="487" t="s">
        <v>428</v>
      </c>
      <c r="J9" s="487" t="s">
        <v>429</v>
      </c>
      <c r="K9" s="1207" t="s">
        <v>0</v>
      </c>
      <c r="L9" s="1247" t="s">
        <v>1</v>
      </c>
      <c r="M9" s="1238" t="s">
        <v>2</v>
      </c>
      <c r="N9" s="487" t="s">
        <v>3</v>
      </c>
      <c r="O9" s="487" t="s">
        <v>4</v>
      </c>
      <c r="P9" s="1301" t="s">
        <v>5</v>
      </c>
      <c r="Q9" s="1303" t="s">
        <v>805</v>
      </c>
      <c r="R9" s="1259" t="s">
        <v>806</v>
      </c>
      <c r="S9" s="67"/>
      <c r="T9" s="67"/>
      <c r="U9" s="67"/>
      <c r="V9" s="67"/>
      <c r="W9" s="221"/>
      <c r="X9" s="221"/>
      <c r="Y9" s="221"/>
      <c r="Z9" s="221"/>
      <c r="AA9" s="221"/>
      <c r="AB9" s="221"/>
      <c r="AC9" s="221"/>
      <c r="AD9" s="221"/>
    </row>
    <row r="10" spans="1:22" s="224" customFormat="1" ht="12.75">
      <c r="A10" s="1270" t="s">
        <v>160</v>
      </c>
      <c r="B10" s="1290" t="s">
        <v>353</v>
      </c>
      <c r="C10" s="1230">
        <f>F10+L10</f>
        <v>31241</v>
      </c>
      <c r="D10" s="485"/>
      <c r="E10" s="1214"/>
      <c r="F10" s="1248">
        <f>SUM(G10:J10)</f>
        <v>31241</v>
      </c>
      <c r="G10" s="1218">
        <v>13512</v>
      </c>
      <c r="H10" s="71">
        <v>3633</v>
      </c>
      <c r="I10" s="71">
        <v>5598</v>
      </c>
      <c r="J10" s="71">
        <v>8498</v>
      </c>
      <c r="K10" s="1208"/>
      <c r="L10" s="1257">
        <f>SUM(M10:R10)</f>
        <v>0</v>
      </c>
      <c r="M10" s="1243"/>
      <c r="N10" s="71"/>
      <c r="O10" s="483"/>
      <c r="P10" s="1302"/>
      <c r="Q10" s="1250"/>
      <c r="R10" s="1219"/>
      <c r="S10" s="223"/>
      <c r="T10" s="223"/>
      <c r="U10" s="223"/>
      <c r="V10" s="223"/>
    </row>
    <row r="11" spans="1:30" s="222" customFormat="1" ht="12.75">
      <c r="A11" s="1269"/>
      <c r="B11" s="1291"/>
      <c r="C11" s="1283"/>
      <c r="D11" s="485"/>
      <c r="E11" s="1214"/>
      <c r="F11" s="1248"/>
      <c r="G11" s="1239"/>
      <c r="H11" s="390"/>
      <c r="I11" s="390"/>
      <c r="J11" s="390"/>
      <c r="K11" s="1207"/>
      <c r="L11" s="1257"/>
      <c r="M11" s="1239"/>
      <c r="N11" s="390"/>
      <c r="O11" s="390"/>
      <c r="P11" s="1209"/>
      <c r="Q11" s="1250"/>
      <c r="R11" s="1219"/>
      <c r="S11" s="67"/>
      <c r="T11" s="67"/>
      <c r="U11" s="67"/>
      <c r="V11" s="67"/>
      <c r="W11" s="221"/>
      <c r="X11" s="221"/>
      <c r="Y11" s="221"/>
      <c r="Z11" s="221"/>
      <c r="AA11" s="221"/>
      <c r="AB11" s="221"/>
      <c r="AC11" s="221"/>
      <c r="AD11" s="221"/>
    </row>
    <row r="12" spans="1:114" ht="12.75">
      <c r="A12" s="1271">
        <v>1</v>
      </c>
      <c r="B12" s="1292" t="s">
        <v>628</v>
      </c>
      <c r="C12" s="1284">
        <f>F12</f>
        <v>900</v>
      </c>
      <c r="D12" s="485"/>
      <c r="E12" s="1214"/>
      <c r="F12" s="1248">
        <f>SUM(G12:K12)</f>
        <v>900</v>
      </c>
      <c r="G12" s="1218"/>
      <c r="H12" s="71"/>
      <c r="I12" s="71"/>
      <c r="J12" s="71"/>
      <c r="K12" s="1254">
        <v>900</v>
      </c>
      <c r="L12" s="1225"/>
      <c r="M12" s="1218"/>
      <c r="N12" s="71"/>
      <c r="O12" s="71"/>
      <c r="P12" s="1210"/>
      <c r="Q12" s="1250"/>
      <c r="R12" s="1219"/>
      <c r="W12" s="225"/>
      <c r="X12" s="225"/>
      <c r="Y12" s="225"/>
      <c r="Z12" s="225"/>
      <c r="AA12" s="225"/>
      <c r="AB12" s="225"/>
      <c r="AC12" s="225"/>
      <c r="AD12" s="225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</row>
    <row r="13" spans="1:114" ht="12.75">
      <c r="A13" s="1271">
        <v>2</v>
      </c>
      <c r="B13" s="1292" t="s">
        <v>629</v>
      </c>
      <c r="C13" s="1284">
        <f aca="true" t="shared" si="0" ref="C13:C25">F13</f>
        <v>5500</v>
      </c>
      <c r="D13" s="485"/>
      <c r="E13" s="1214"/>
      <c r="F13" s="1248">
        <f aca="true" t="shared" si="1" ref="F13:F25">SUM(G13:K13)</f>
        <v>5500</v>
      </c>
      <c r="G13" s="1218"/>
      <c r="H13" s="71"/>
      <c r="I13" s="71"/>
      <c r="J13" s="71"/>
      <c r="K13" s="1254">
        <v>5500</v>
      </c>
      <c r="L13" s="1225"/>
      <c r="M13" s="1218"/>
      <c r="N13" s="71"/>
      <c r="O13" s="71"/>
      <c r="P13" s="1210"/>
      <c r="Q13" s="1250"/>
      <c r="R13" s="1219"/>
      <c r="W13" s="225"/>
      <c r="X13" s="225"/>
      <c r="Y13" s="225"/>
      <c r="Z13" s="225"/>
      <c r="AA13" s="225"/>
      <c r="AB13" s="225"/>
      <c r="AC13" s="225"/>
      <c r="AD13" s="225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</row>
    <row r="14" spans="1:30" ht="12.75">
      <c r="A14" s="1271">
        <v>4</v>
      </c>
      <c r="B14" s="1293" t="s">
        <v>411</v>
      </c>
      <c r="C14" s="1284">
        <f t="shared" si="0"/>
        <v>2500</v>
      </c>
      <c r="D14" s="485"/>
      <c r="E14" s="1214"/>
      <c r="F14" s="1248">
        <f t="shared" si="1"/>
        <v>2500</v>
      </c>
      <c r="G14" s="1218"/>
      <c r="H14" s="71"/>
      <c r="I14" s="71"/>
      <c r="J14" s="71"/>
      <c r="K14" s="1254">
        <v>2500</v>
      </c>
      <c r="L14" s="1225"/>
      <c r="M14" s="1218"/>
      <c r="N14" s="71"/>
      <c r="O14" s="71"/>
      <c r="P14" s="1210"/>
      <c r="Q14" s="1250"/>
      <c r="R14" s="1219"/>
      <c r="W14" s="225"/>
      <c r="X14" s="225"/>
      <c r="Y14" s="225"/>
      <c r="Z14" s="225"/>
      <c r="AA14" s="225"/>
      <c r="AB14" s="225"/>
      <c r="AC14" s="225"/>
      <c r="AD14" s="225"/>
    </row>
    <row r="15" spans="1:30" ht="12.75">
      <c r="A15" s="1271">
        <v>7</v>
      </c>
      <c r="B15" s="1293" t="s">
        <v>354</v>
      </c>
      <c r="C15" s="1284">
        <f t="shared" si="0"/>
        <v>2467</v>
      </c>
      <c r="D15" s="485"/>
      <c r="E15" s="1214"/>
      <c r="F15" s="1248">
        <f t="shared" si="1"/>
        <v>2467</v>
      </c>
      <c r="G15" s="1218"/>
      <c r="H15" s="71"/>
      <c r="I15" s="71"/>
      <c r="J15" s="71"/>
      <c r="K15" s="1254">
        <v>2467</v>
      </c>
      <c r="L15" s="1225"/>
      <c r="M15" s="1218"/>
      <c r="N15" s="71"/>
      <c r="O15" s="71"/>
      <c r="P15" s="1210"/>
      <c r="Q15" s="1250"/>
      <c r="R15" s="1219"/>
      <c r="W15" s="225"/>
      <c r="X15" s="225"/>
      <c r="Y15" s="225"/>
      <c r="Z15" s="225"/>
      <c r="AA15" s="225"/>
      <c r="AB15" s="225"/>
      <c r="AC15" s="225"/>
      <c r="AD15" s="225"/>
    </row>
    <row r="16" spans="1:30" ht="12.75">
      <c r="A16" s="1271">
        <v>8</v>
      </c>
      <c r="B16" s="1293" t="s">
        <v>630</v>
      </c>
      <c r="C16" s="1284">
        <f t="shared" si="0"/>
        <v>0</v>
      </c>
      <c r="D16" s="485"/>
      <c r="E16" s="1214"/>
      <c r="F16" s="1248">
        <f t="shared" si="1"/>
        <v>0</v>
      </c>
      <c r="G16" s="1218"/>
      <c r="H16" s="71"/>
      <c r="I16" s="71"/>
      <c r="J16" s="71"/>
      <c r="K16" s="1254">
        <v>0</v>
      </c>
      <c r="L16" s="1225"/>
      <c r="M16" s="1218"/>
      <c r="N16" s="71"/>
      <c r="O16" s="71"/>
      <c r="P16" s="1210"/>
      <c r="Q16" s="1250"/>
      <c r="R16" s="1219"/>
      <c r="W16" s="225"/>
      <c r="X16" s="225"/>
      <c r="Y16" s="225"/>
      <c r="Z16" s="225"/>
      <c r="AA16" s="225"/>
      <c r="AB16" s="225"/>
      <c r="AC16" s="225"/>
      <c r="AD16" s="225"/>
    </row>
    <row r="17" spans="1:30" ht="12.75">
      <c r="A17" s="1271">
        <v>9</v>
      </c>
      <c r="B17" s="1292" t="s">
        <v>355</v>
      </c>
      <c r="C17" s="1284">
        <f t="shared" si="0"/>
        <v>60</v>
      </c>
      <c r="D17" s="485"/>
      <c r="E17" s="1214"/>
      <c r="F17" s="1248">
        <f t="shared" si="1"/>
        <v>60</v>
      </c>
      <c r="G17" s="1218"/>
      <c r="H17" s="71"/>
      <c r="I17" s="71"/>
      <c r="J17" s="71"/>
      <c r="K17" s="1254">
        <v>60</v>
      </c>
      <c r="L17" s="1225"/>
      <c r="M17" s="1218"/>
      <c r="N17" s="71"/>
      <c r="O17" s="71"/>
      <c r="P17" s="1210"/>
      <c r="Q17" s="1250"/>
      <c r="R17" s="1219"/>
      <c r="W17" s="225"/>
      <c r="X17" s="225"/>
      <c r="Y17" s="225"/>
      <c r="Z17" s="225"/>
      <c r="AA17" s="225"/>
      <c r="AB17" s="225"/>
      <c r="AC17" s="225"/>
      <c r="AD17" s="225"/>
    </row>
    <row r="18" spans="1:30" ht="12.75">
      <c r="A18" s="1271">
        <v>10</v>
      </c>
      <c r="B18" s="1293" t="s">
        <v>447</v>
      </c>
      <c r="C18" s="1284">
        <f t="shared" si="0"/>
        <v>140</v>
      </c>
      <c r="D18" s="485"/>
      <c r="E18" s="1214"/>
      <c r="F18" s="1248">
        <f>SUM(G18:K18)</f>
        <v>140</v>
      </c>
      <c r="G18" s="1218"/>
      <c r="H18" s="71"/>
      <c r="I18" s="71"/>
      <c r="J18" s="71"/>
      <c r="K18" s="1254">
        <v>140</v>
      </c>
      <c r="L18" s="1225"/>
      <c r="M18" s="1218"/>
      <c r="N18" s="71"/>
      <c r="O18" s="71"/>
      <c r="P18" s="1210"/>
      <c r="Q18" s="1250"/>
      <c r="R18" s="1219"/>
      <c r="W18" s="225"/>
      <c r="X18" s="225"/>
      <c r="Y18" s="225"/>
      <c r="Z18" s="225"/>
      <c r="AA18" s="225"/>
      <c r="AB18" s="225"/>
      <c r="AC18" s="225"/>
      <c r="AD18" s="225"/>
    </row>
    <row r="19" spans="1:30" ht="12.75">
      <c r="A19" s="1271">
        <v>11</v>
      </c>
      <c r="B19" s="1292" t="s">
        <v>356</v>
      </c>
      <c r="C19" s="1284">
        <f t="shared" si="0"/>
        <v>1260</v>
      </c>
      <c r="D19" s="485"/>
      <c r="E19" s="1214"/>
      <c r="F19" s="1248">
        <f t="shared" si="1"/>
        <v>1260</v>
      </c>
      <c r="G19" s="1218"/>
      <c r="H19" s="71"/>
      <c r="I19" s="71"/>
      <c r="J19" s="71"/>
      <c r="K19" s="1254">
        <v>1260</v>
      </c>
      <c r="L19" s="1225"/>
      <c r="M19" s="1218"/>
      <c r="N19" s="71"/>
      <c r="O19" s="71"/>
      <c r="P19" s="1210"/>
      <c r="Q19" s="1250"/>
      <c r="R19" s="1219"/>
      <c r="W19" s="225"/>
      <c r="X19" s="225"/>
      <c r="Y19" s="225"/>
      <c r="Z19" s="225"/>
      <c r="AA19" s="225"/>
      <c r="AB19" s="225"/>
      <c r="AC19" s="225"/>
      <c r="AD19" s="225"/>
    </row>
    <row r="20" spans="1:30" ht="12.75">
      <c r="A20" s="1271">
        <v>12</v>
      </c>
      <c r="B20" s="1292" t="s">
        <v>357</v>
      </c>
      <c r="C20" s="1284">
        <f t="shared" si="0"/>
        <v>285</v>
      </c>
      <c r="D20" s="485"/>
      <c r="E20" s="1214"/>
      <c r="F20" s="1248">
        <f t="shared" si="1"/>
        <v>285</v>
      </c>
      <c r="G20" s="1218"/>
      <c r="H20" s="71"/>
      <c r="I20" s="71"/>
      <c r="J20" s="71"/>
      <c r="K20" s="1254">
        <v>285</v>
      </c>
      <c r="L20" s="1225"/>
      <c r="M20" s="1218"/>
      <c r="N20" s="71"/>
      <c r="O20" s="71"/>
      <c r="P20" s="1210"/>
      <c r="Q20" s="1250"/>
      <c r="R20" s="1219"/>
      <c r="W20" s="225"/>
      <c r="X20" s="225"/>
      <c r="Y20" s="225"/>
      <c r="Z20" s="225"/>
      <c r="AA20" s="225"/>
      <c r="AB20" s="225"/>
      <c r="AC20" s="225"/>
      <c r="AD20" s="225"/>
    </row>
    <row r="21" spans="1:30" ht="12.75">
      <c r="A21" s="1271">
        <v>13</v>
      </c>
      <c r="B21" s="1292" t="s">
        <v>397</v>
      </c>
      <c r="C21" s="1284">
        <f t="shared" si="0"/>
        <v>855</v>
      </c>
      <c r="D21" s="485"/>
      <c r="E21" s="1214"/>
      <c r="F21" s="1248">
        <f t="shared" si="1"/>
        <v>855</v>
      </c>
      <c r="G21" s="1218"/>
      <c r="H21" s="71"/>
      <c r="I21" s="71"/>
      <c r="J21" s="71"/>
      <c r="K21" s="1254">
        <v>855</v>
      </c>
      <c r="L21" s="1225"/>
      <c r="M21" s="1218"/>
      <c r="N21" s="71"/>
      <c r="O21" s="71"/>
      <c r="P21" s="1210"/>
      <c r="Q21" s="1250"/>
      <c r="R21" s="1219"/>
      <c r="W21" s="225"/>
      <c r="X21" s="225"/>
      <c r="Y21" s="225"/>
      <c r="Z21" s="225"/>
      <c r="AA21" s="225"/>
      <c r="AB21" s="225"/>
      <c r="AC21" s="225"/>
      <c r="AD21" s="225"/>
    </row>
    <row r="22" spans="1:30" ht="12.75">
      <c r="A22" s="1271">
        <v>14</v>
      </c>
      <c r="B22" s="1293" t="s">
        <v>631</v>
      </c>
      <c r="C22" s="1284">
        <f t="shared" si="0"/>
        <v>500</v>
      </c>
      <c r="D22" s="485"/>
      <c r="E22" s="1214"/>
      <c r="F22" s="1248">
        <f>SUM(G22:K22)</f>
        <v>500</v>
      </c>
      <c r="G22" s="1218"/>
      <c r="H22" s="71"/>
      <c r="I22" s="71"/>
      <c r="J22" s="71"/>
      <c r="K22" s="1254">
        <v>500</v>
      </c>
      <c r="L22" s="1225"/>
      <c r="M22" s="1218"/>
      <c r="N22" s="71"/>
      <c r="O22" s="71"/>
      <c r="P22" s="1210"/>
      <c r="Q22" s="1250"/>
      <c r="R22" s="1219"/>
      <c r="W22" s="225"/>
      <c r="X22" s="225"/>
      <c r="Y22" s="225"/>
      <c r="Z22" s="225"/>
      <c r="AA22" s="225"/>
      <c r="AB22" s="225"/>
      <c r="AC22" s="225"/>
      <c r="AD22" s="225"/>
    </row>
    <row r="23" spans="1:30" ht="12.75">
      <c r="A23" s="1271">
        <v>15</v>
      </c>
      <c r="B23" s="1293" t="s">
        <v>358</v>
      </c>
      <c r="C23" s="1284">
        <f t="shared" si="0"/>
        <v>175</v>
      </c>
      <c r="D23" s="485"/>
      <c r="E23" s="1214"/>
      <c r="F23" s="1248">
        <f t="shared" si="1"/>
        <v>175</v>
      </c>
      <c r="G23" s="1218"/>
      <c r="H23" s="71"/>
      <c r="I23" s="71"/>
      <c r="J23" s="71"/>
      <c r="K23" s="1254">
        <v>175</v>
      </c>
      <c r="L23" s="1225"/>
      <c r="M23" s="1218"/>
      <c r="N23" s="71"/>
      <c r="O23" s="71"/>
      <c r="P23" s="1210"/>
      <c r="Q23" s="1250"/>
      <c r="R23" s="1219"/>
      <c r="W23" s="225"/>
      <c r="X23" s="225"/>
      <c r="Y23" s="225"/>
      <c r="Z23" s="225"/>
      <c r="AA23" s="225"/>
      <c r="AB23" s="225"/>
      <c r="AC23" s="225"/>
      <c r="AD23" s="225"/>
    </row>
    <row r="24" spans="1:30" ht="12.75">
      <c r="A24" s="1271">
        <v>16</v>
      </c>
      <c r="B24" s="1293" t="s">
        <v>359</v>
      </c>
      <c r="C24" s="1284">
        <f t="shared" si="0"/>
        <v>500</v>
      </c>
      <c r="D24" s="485"/>
      <c r="E24" s="1214"/>
      <c r="F24" s="1248">
        <f t="shared" si="1"/>
        <v>500</v>
      </c>
      <c r="G24" s="1218"/>
      <c r="H24" s="71"/>
      <c r="I24" s="71"/>
      <c r="J24" s="71"/>
      <c r="K24" s="1254">
        <v>500</v>
      </c>
      <c r="L24" s="1225"/>
      <c r="M24" s="1218"/>
      <c r="N24" s="71"/>
      <c r="O24" s="71"/>
      <c r="P24" s="1210"/>
      <c r="Q24" s="1250"/>
      <c r="R24" s="1219"/>
      <c r="W24" s="225"/>
      <c r="X24" s="225"/>
      <c r="Y24" s="225"/>
      <c r="Z24" s="225"/>
      <c r="AA24" s="225"/>
      <c r="AB24" s="225"/>
      <c r="AC24" s="225"/>
      <c r="AD24" s="225"/>
    </row>
    <row r="25" spans="1:30" ht="12.75">
      <c r="A25" s="1271">
        <v>17</v>
      </c>
      <c r="B25" s="1293" t="s">
        <v>360</v>
      </c>
      <c r="C25" s="1284">
        <f t="shared" si="0"/>
        <v>1000</v>
      </c>
      <c r="D25" s="485"/>
      <c r="E25" s="1214"/>
      <c r="F25" s="1248">
        <f t="shared" si="1"/>
        <v>1000</v>
      </c>
      <c r="G25" s="1218"/>
      <c r="H25" s="71"/>
      <c r="I25" s="71">
        <v>1000</v>
      </c>
      <c r="J25" s="71"/>
      <c r="K25" s="1254"/>
      <c r="L25" s="1225"/>
      <c r="M25" s="1218"/>
      <c r="N25" s="71"/>
      <c r="O25" s="71"/>
      <c r="P25" s="1210"/>
      <c r="Q25" s="1250"/>
      <c r="R25" s="1219"/>
      <c r="W25" s="225"/>
      <c r="X25" s="225"/>
      <c r="Y25" s="225"/>
      <c r="Z25" s="225"/>
      <c r="AA25" s="225"/>
      <c r="AB25" s="225"/>
      <c r="AC25" s="225"/>
      <c r="AD25" s="225"/>
    </row>
    <row r="26" spans="1:30" s="223" customFormat="1" ht="12.75">
      <c r="A26" s="1272" t="s">
        <v>161</v>
      </c>
      <c r="B26" s="1294" t="s">
        <v>163</v>
      </c>
      <c r="C26" s="1285">
        <f aca="true" t="shared" si="2" ref="C26:K26">SUM(C12:C25)</f>
        <v>16142</v>
      </c>
      <c r="D26" s="553">
        <f t="shared" si="2"/>
        <v>0</v>
      </c>
      <c r="E26" s="1214">
        <f t="shared" si="2"/>
        <v>0</v>
      </c>
      <c r="F26" s="1249">
        <f t="shared" si="2"/>
        <v>16142</v>
      </c>
      <c r="G26" s="1240">
        <f t="shared" si="2"/>
        <v>0</v>
      </c>
      <c r="H26" s="490">
        <f t="shared" si="2"/>
        <v>0</v>
      </c>
      <c r="I26" s="490">
        <f t="shared" si="2"/>
        <v>1000</v>
      </c>
      <c r="J26" s="490">
        <f t="shared" si="2"/>
        <v>0</v>
      </c>
      <c r="K26" s="1255">
        <f t="shared" si="2"/>
        <v>15142</v>
      </c>
      <c r="L26" s="1227"/>
      <c r="M26" s="1232"/>
      <c r="N26" s="491"/>
      <c r="O26" s="491"/>
      <c r="P26" s="1211"/>
      <c r="Q26" s="1224"/>
      <c r="R26" s="1219"/>
      <c r="W26" s="224"/>
      <c r="X26" s="224"/>
      <c r="Y26" s="224"/>
      <c r="Z26" s="224"/>
      <c r="AA26" s="224"/>
      <c r="AB26" s="224"/>
      <c r="AC26" s="224"/>
      <c r="AD26" s="224"/>
    </row>
    <row r="27" spans="1:30" s="223" customFormat="1" ht="12.75">
      <c r="A27" s="1272"/>
      <c r="B27" s="1294"/>
      <c r="C27" s="1286"/>
      <c r="D27" s="485"/>
      <c r="E27" s="1214"/>
      <c r="F27" s="1248"/>
      <c r="G27" s="1232"/>
      <c r="H27" s="491"/>
      <c r="I27" s="491"/>
      <c r="J27" s="491"/>
      <c r="K27" s="1211"/>
      <c r="L27" s="1227"/>
      <c r="M27" s="1232"/>
      <c r="N27" s="491"/>
      <c r="O27" s="491"/>
      <c r="P27" s="1211"/>
      <c r="Q27" s="1250"/>
      <c r="R27" s="1219"/>
      <c r="W27" s="224"/>
      <c r="X27" s="224"/>
      <c r="Y27" s="224"/>
      <c r="Z27" s="224"/>
      <c r="AA27" s="224"/>
      <c r="AB27" s="224"/>
      <c r="AC27" s="224"/>
      <c r="AD27" s="224"/>
    </row>
    <row r="28" spans="1:22" s="225" customFormat="1" ht="12.75">
      <c r="A28" s="1273">
        <v>1</v>
      </c>
      <c r="B28" s="1293" t="s">
        <v>382</v>
      </c>
      <c r="C28" s="1284">
        <f aca="true" t="shared" si="3" ref="C28:C40">F28+L28</f>
        <v>10064</v>
      </c>
      <c r="D28" s="485"/>
      <c r="E28" s="1214"/>
      <c r="F28" s="1248">
        <f aca="true" t="shared" si="4" ref="F28:F40">SUM(G28:K28)</f>
        <v>10064</v>
      </c>
      <c r="G28" s="1218"/>
      <c r="H28" s="71"/>
      <c r="I28" s="71"/>
      <c r="J28" s="71">
        <v>10064</v>
      </c>
      <c r="K28" s="1210"/>
      <c r="L28" s="1257"/>
      <c r="M28" s="1218"/>
      <c r="N28" s="71"/>
      <c r="O28" s="71"/>
      <c r="P28" s="1210"/>
      <c r="Q28" s="1250"/>
      <c r="R28" s="1219"/>
      <c r="S28" s="65"/>
      <c r="T28" s="65"/>
      <c r="U28" s="65"/>
      <c r="V28" s="65"/>
    </row>
    <row r="29" spans="1:22" s="225" customFormat="1" ht="12.75">
      <c r="A29" s="1273">
        <v>2</v>
      </c>
      <c r="B29" s="1293" t="s">
        <v>432</v>
      </c>
      <c r="C29" s="1284">
        <f t="shared" si="3"/>
        <v>0</v>
      </c>
      <c r="D29" s="485"/>
      <c r="E29" s="1214"/>
      <c r="F29" s="1248">
        <f t="shared" si="4"/>
        <v>0</v>
      </c>
      <c r="G29" s="1218"/>
      <c r="H29" s="71"/>
      <c r="I29" s="71"/>
      <c r="J29" s="71"/>
      <c r="K29" s="1210"/>
      <c r="L29" s="1257"/>
      <c r="M29" s="1218"/>
      <c r="N29" s="71"/>
      <c r="O29" s="71"/>
      <c r="P29" s="1210"/>
      <c r="Q29" s="1250"/>
      <c r="R29" s="1219"/>
      <c r="S29" s="65"/>
      <c r="T29" s="65"/>
      <c r="U29" s="65"/>
      <c r="V29" s="65"/>
    </row>
    <row r="30" spans="1:22" s="225" customFormat="1" ht="12.75">
      <c r="A30" s="1273">
        <v>3</v>
      </c>
      <c r="B30" s="1292" t="s">
        <v>371</v>
      </c>
      <c r="C30" s="1284">
        <f t="shared" si="3"/>
        <v>63</v>
      </c>
      <c r="D30" s="485"/>
      <c r="E30" s="1214"/>
      <c r="F30" s="1248">
        <f t="shared" si="4"/>
        <v>63</v>
      </c>
      <c r="G30" s="1218"/>
      <c r="H30" s="71"/>
      <c r="I30" s="71"/>
      <c r="J30" s="71">
        <v>63</v>
      </c>
      <c r="K30" s="1210"/>
      <c r="L30" s="1257"/>
      <c r="M30" s="1218"/>
      <c r="N30" s="71"/>
      <c r="O30" s="71"/>
      <c r="P30" s="1210"/>
      <c r="Q30" s="1250"/>
      <c r="R30" s="1219"/>
      <c r="S30" s="65"/>
      <c r="T30" s="65"/>
      <c r="U30" s="65"/>
      <c r="V30" s="65"/>
    </row>
    <row r="31" spans="1:22" s="225" customFormat="1" ht="12.75">
      <c r="A31" s="1273">
        <v>4</v>
      </c>
      <c r="B31" s="1293" t="s">
        <v>403</v>
      </c>
      <c r="C31" s="1284">
        <f t="shared" si="3"/>
        <v>9101</v>
      </c>
      <c r="D31" s="485"/>
      <c r="E31" s="1214"/>
      <c r="F31" s="1248">
        <f t="shared" si="4"/>
        <v>9101</v>
      </c>
      <c r="G31" s="1218"/>
      <c r="H31" s="71"/>
      <c r="I31" s="71"/>
      <c r="J31" s="71">
        <v>9101</v>
      </c>
      <c r="K31" s="1210"/>
      <c r="L31" s="1257"/>
      <c r="M31" s="1218"/>
      <c r="N31" s="71"/>
      <c r="O31" s="71"/>
      <c r="P31" s="1210"/>
      <c r="Q31" s="1250"/>
      <c r="R31" s="1219"/>
      <c r="S31" s="65"/>
      <c r="T31" s="65"/>
      <c r="U31" s="65"/>
      <c r="V31" s="65"/>
    </row>
    <row r="32" spans="1:22" s="225" customFormat="1" ht="12.75">
      <c r="A32" s="1273">
        <v>5</v>
      </c>
      <c r="B32" s="1292" t="s">
        <v>378</v>
      </c>
      <c r="C32" s="1284">
        <f t="shared" si="3"/>
        <v>14915</v>
      </c>
      <c r="D32" s="485"/>
      <c r="E32" s="1214"/>
      <c r="F32" s="1248">
        <f t="shared" si="4"/>
        <v>14915</v>
      </c>
      <c r="G32" s="1218"/>
      <c r="H32" s="71"/>
      <c r="I32" s="71"/>
      <c r="J32" s="71">
        <v>14915</v>
      </c>
      <c r="K32" s="1210"/>
      <c r="L32" s="1257"/>
      <c r="M32" s="1218"/>
      <c r="N32" s="71"/>
      <c r="O32" s="71"/>
      <c r="P32" s="1210"/>
      <c r="Q32" s="1250"/>
      <c r="R32" s="1219"/>
      <c r="S32" s="65"/>
      <c r="T32" s="65"/>
      <c r="U32" s="65"/>
      <c r="V32" s="65"/>
    </row>
    <row r="33" spans="1:22" s="225" customFormat="1" ht="13.5" customHeight="1">
      <c r="A33" s="1273">
        <v>6</v>
      </c>
      <c r="B33" s="1293" t="s">
        <v>372</v>
      </c>
      <c r="C33" s="1284">
        <f t="shared" si="3"/>
        <v>2012</v>
      </c>
      <c r="D33" s="485"/>
      <c r="E33" s="1214"/>
      <c r="F33" s="1248">
        <f t="shared" si="4"/>
        <v>2012</v>
      </c>
      <c r="G33" s="1218"/>
      <c r="H33" s="71"/>
      <c r="I33" s="71">
        <v>500</v>
      </c>
      <c r="J33" s="71">
        <v>1512</v>
      </c>
      <c r="K33" s="1210"/>
      <c r="L33" s="1257"/>
      <c r="M33" s="1218"/>
      <c r="N33" s="71"/>
      <c r="O33" s="71"/>
      <c r="P33" s="1210"/>
      <c r="Q33" s="1250"/>
      <c r="R33" s="1219"/>
      <c r="S33" s="65"/>
      <c r="T33" s="65"/>
      <c r="U33" s="65"/>
      <c r="V33" s="65"/>
    </row>
    <row r="34" spans="1:22" s="225" customFormat="1" ht="12.75">
      <c r="A34" s="1273">
        <v>7</v>
      </c>
      <c r="B34" s="1293" t="s">
        <v>369</v>
      </c>
      <c r="C34" s="1284">
        <f t="shared" si="3"/>
        <v>0</v>
      </c>
      <c r="D34" s="485"/>
      <c r="E34" s="1214"/>
      <c r="F34" s="1248">
        <f t="shared" si="4"/>
        <v>0</v>
      </c>
      <c r="G34" s="1218"/>
      <c r="H34" s="71"/>
      <c r="I34" s="71"/>
      <c r="J34" s="71"/>
      <c r="K34" s="1210"/>
      <c r="L34" s="1257"/>
      <c r="M34" s="1218"/>
      <c r="N34" s="71"/>
      <c r="O34" s="71"/>
      <c r="P34" s="1210"/>
      <c r="Q34" s="1250"/>
      <c r="R34" s="1219"/>
      <c r="S34" s="65"/>
      <c r="T34" s="65"/>
      <c r="U34" s="65"/>
      <c r="V34" s="65"/>
    </row>
    <row r="35" spans="1:22" s="225" customFormat="1" ht="12.75">
      <c r="A35" s="1273">
        <v>8</v>
      </c>
      <c r="B35" s="1293" t="s">
        <v>370</v>
      </c>
      <c r="C35" s="1284">
        <f t="shared" si="3"/>
        <v>11003</v>
      </c>
      <c r="D35" s="485"/>
      <c r="E35" s="1214"/>
      <c r="F35" s="1248">
        <f t="shared" si="4"/>
        <v>11003</v>
      </c>
      <c r="G35" s="1218"/>
      <c r="H35" s="71"/>
      <c r="I35" s="71"/>
      <c r="J35" s="71">
        <v>11003</v>
      </c>
      <c r="K35" s="1210"/>
      <c r="L35" s="1257"/>
      <c r="M35" s="1218"/>
      <c r="N35" s="71"/>
      <c r="O35" s="71"/>
      <c r="P35" s="1210"/>
      <c r="Q35" s="1250"/>
      <c r="R35" s="1219"/>
      <c r="S35" s="65"/>
      <c r="T35" s="65"/>
      <c r="U35" s="65"/>
      <c r="V35" s="65"/>
    </row>
    <row r="36" spans="1:30" ht="12.75">
      <c r="A36" s="1273">
        <v>9</v>
      </c>
      <c r="B36" s="1292" t="s">
        <v>404</v>
      </c>
      <c r="C36" s="1284">
        <f t="shared" si="3"/>
        <v>0</v>
      </c>
      <c r="D36" s="485"/>
      <c r="E36" s="1214"/>
      <c r="F36" s="1248">
        <f t="shared" si="4"/>
        <v>0</v>
      </c>
      <c r="G36" s="1218"/>
      <c r="H36" s="71"/>
      <c r="I36" s="71"/>
      <c r="J36" s="71"/>
      <c r="K36" s="1210"/>
      <c r="L36" s="1257"/>
      <c r="M36" s="1218"/>
      <c r="N36" s="71"/>
      <c r="O36" s="71"/>
      <c r="P36" s="1210"/>
      <c r="Q36" s="1250"/>
      <c r="R36" s="1219"/>
      <c r="W36" s="225"/>
      <c r="X36" s="225"/>
      <c r="Y36" s="225"/>
      <c r="Z36" s="225"/>
      <c r="AA36" s="225"/>
      <c r="AB36" s="225"/>
      <c r="AC36" s="225"/>
      <c r="AD36" s="225"/>
    </row>
    <row r="37" spans="1:30" ht="12.75">
      <c r="A37" s="1273">
        <v>10</v>
      </c>
      <c r="B37" s="1292" t="s">
        <v>480</v>
      </c>
      <c r="C37" s="1284">
        <f t="shared" si="3"/>
        <v>8630</v>
      </c>
      <c r="D37" s="485"/>
      <c r="E37" s="1214"/>
      <c r="F37" s="1248">
        <f t="shared" si="4"/>
        <v>8630</v>
      </c>
      <c r="G37" s="1218">
        <v>6795</v>
      </c>
      <c r="H37" s="71">
        <v>1835</v>
      </c>
      <c r="I37" s="71"/>
      <c r="J37" s="71"/>
      <c r="K37" s="1210"/>
      <c r="L37" s="1257"/>
      <c r="M37" s="1218"/>
      <c r="N37" s="71"/>
      <c r="O37" s="71"/>
      <c r="P37" s="1210"/>
      <c r="Q37" s="1250"/>
      <c r="R37" s="1219"/>
      <c r="W37" s="225"/>
      <c r="X37" s="225"/>
      <c r="Y37" s="225"/>
      <c r="Z37" s="225"/>
      <c r="AA37" s="225"/>
      <c r="AB37" s="225"/>
      <c r="AC37" s="225"/>
      <c r="AD37" s="225"/>
    </row>
    <row r="38" spans="1:30" ht="25.5">
      <c r="A38" s="1273">
        <v>11</v>
      </c>
      <c r="B38" s="1293" t="s">
        <v>479</v>
      </c>
      <c r="C38" s="1284">
        <f t="shared" si="3"/>
        <v>0</v>
      </c>
      <c r="D38" s="485"/>
      <c r="E38" s="1214"/>
      <c r="F38" s="1248">
        <f t="shared" si="4"/>
        <v>0</v>
      </c>
      <c r="G38" s="1218"/>
      <c r="H38" s="71"/>
      <c r="I38" s="71"/>
      <c r="J38" s="71"/>
      <c r="K38" s="1210"/>
      <c r="L38" s="1257"/>
      <c r="M38" s="1218"/>
      <c r="N38" s="71"/>
      <c r="O38" s="71"/>
      <c r="P38" s="1210"/>
      <c r="Q38" s="1250"/>
      <c r="R38" s="1219"/>
      <c r="W38" s="225"/>
      <c r="X38" s="225"/>
      <c r="Y38" s="225"/>
      <c r="Z38" s="225"/>
      <c r="AA38" s="225"/>
      <c r="AB38" s="225"/>
      <c r="AC38" s="225"/>
      <c r="AD38" s="225"/>
    </row>
    <row r="39" spans="1:30" ht="12.75">
      <c r="A39" s="1273">
        <v>12</v>
      </c>
      <c r="B39" s="1293" t="s">
        <v>381</v>
      </c>
      <c r="C39" s="1284">
        <f t="shared" si="3"/>
        <v>0</v>
      </c>
      <c r="D39" s="485"/>
      <c r="E39" s="1214"/>
      <c r="F39" s="1248">
        <f t="shared" si="4"/>
        <v>0</v>
      </c>
      <c r="G39" s="1218"/>
      <c r="H39" s="71"/>
      <c r="I39" s="71"/>
      <c r="J39" s="71"/>
      <c r="K39" s="1210"/>
      <c r="L39" s="1257"/>
      <c r="M39" s="1218"/>
      <c r="N39" s="71"/>
      <c r="O39" s="71"/>
      <c r="P39" s="1210"/>
      <c r="Q39" s="1250"/>
      <c r="R39" s="1219"/>
      <c r="W39" s="225"/>
      <c r="X39" s="225"/>
      <c r="Y39" s="225"/>
      <c r="Z39" s="225"/>
      <c r="AA39" s="225"/>
      <c r="AB39" s="225"/>
      <c r="AC39" s="225"/>
      <c r="AD39" s="225"/>
    </row>
    <row r="40" spans="1:30" ht="12.75">
      <c r="A40" s="1273">
        <v>13</v>
      </c>
      <c r="B40" s="1293" t="s">
        <v>364</v>
      </c>
      <c r="C40" s="1284">
        <f t="shared" si="3"/>
        <v>1998</v>
      </c>
      <c r="D40" s="485"/>
      <c r="E40" s="1214"/>
      <c r="F40" s="1248">
        <f t="shared" si="4"/>
        <v>1998</v>
      </c>
      <c r="G40" s="1218"/>
      <c r="H40" s="71"/>
      <c r="J40" s="71">
        <v>1998</v>
      </c>
      <c r="K40" s="1210"/>
      <c r="L40" s="1257"/>
      <c r="M40" s="1218"/>
      <c r="N40" s="71"/>
      <c r="O40" s="71"/>
      <c r="P40" s="1210"/>
      <c r="Q40" s="1250"/>
      <c r="R40" s="1219"/>
      <c r="W40" s="225"/>
      <c r="X40" s="225"/>
      <c r="Y40" s="225"/>
      <c r="Z40" s="225"/>
      <c r="AA40" s="225"/>
      <c r="AB40" s="225"/>
      <c r="AC40" s="225"/>
      <c r="AD40" s="225"/>
    </row>
    <row r="41" spans="1:30" s="223" customFormat="1" ht="12.75">
      <c r="A41" s="1272" t="s">
        <v>162</v>
      </c>
      <c r="B41" s="1294" t="s">
        <v>373</v>
      </c>
      <c r="C41" s="1284">
        <f>SUM(C28:C40)</f>
        <v>57786</v>
      </c>
      <c r="D41" s="552">
        <f>SUM(D28:D40)</f>
        <v>0</v>
      </c>
      <c r="E41" s="1214"/>
      <c r="F41" s="1248">
        <f aca="true" t="shared" si="5" ref="F41:K41">SUM(F28:F40)</f>
        <v>57786</v>
      </c>
      <c r="G41" s="1241">
        <f t="shared" si="5"/>
        <v>6795</v>
      </c>
      <c r="H41" s="486">
        <f t="shared" si="5"/>
        <v>1835</v>
      </c>
      <c r="I41" s="486">
        <f t="shared" si="5"/>
        <v>500</v>
      </c>
      <c r="J41" s="486">
        <f>SUM(J28:J40)</f>
        <v>48656</v>
      </c>
      <c r="K41" s="1212">
        <f t="shared" si="5"/>
        <v>0</v>
      </c>
      <c r="L41" s="1257">
        <f>SUM(M41:R41)</f>
        <v>0</v>
      </c>
      <c r="M41" s="1241">
        <f>SUM(M28:M40)</f>
        <v>0</v>
      </c>
      <c r="N41" s="486">
        <f>SUM(N28:N40)</f>
        <v>0</v>
      </c>
      <c r="O41" s="486">
        <f>SUM(O28:O40)</f>
        <v>0</v>
      </c>
      <c r="P41" s="1212">
        <f>SUM(P28:P40)</f>
        <v>0</v>
      </c>
      <c r="Q41" s="1262">
        <f>SUM(Q28:Q40)</f>
        <v>0</v>
      </c>
      <c r="R41" s="1219"/>
      <c r="W41" s="224"/>
      <c r="X41" s="224"/>
      <c r="Y41" s="224"/>
      <c r="Z41" s="224"/>
      <c r="AA41" s="224"/>
      <c r="AB41" s="224"/>
      <c r="AC41" s="224"/>
      <c r="AD41" s="224"/>
    </row>
    <row r="42" spans="1:30" s="223" customFormat="1" ht="12.75">
      <c r="A42" s="1272"/>
      <c r="B42" s="1294"/>
      <c r="C42" s="1284"/>
      <c r="D42" s="552"/>
      <c r="E42" s="1214"/>
      <c r="F42" s="1248"/>
      <c r="G42" s="1241"/>
      <c r="H42" s="486"/>
      <c r="I42" s="486"/>
      <c r="J42" s="486"/>
      <c r="K42" s="1212"/>
      <c r="L42" s="1257"/>
      <c r="M42" s="1241"/>
      <c r="N42" s="486"/>
      <c r="O42" s="486"/>
      <c r="P42" s="1212"/>
      <c r="Q42" s="1262"/>
      <c r="R42" s="1219"/>
      <c r="W42" s="224"/>
      <c r="X42" s="224"/>
      <c r="Y42" s="224"/>
      <c r="Z42" s="224"/>
      <c r="AA42" s="224"/>
      <c r="AB42" s="224"/>
      <c r="AC42" s="224"/>
      <c r="AD42" s="224"/>
    </row>
    <row r="43" spans="1:30" s="223" customFormat="1" ht="12.75">
      <c r="A43" s="1273">
        <v>1</v>
      </c>
      <c r="B43" s="1293" t="s">
        <v>701</v>
      </c>
      <c r="C43" s="1284">
        <f aca="true" t="shared" si="6" ref="C43:C49">F43+L43</f>
        <v>2130</v>
      </c>
      <c r="D43" s="552"/>
      <c r="E43" s="1214"/>
      <c r="F43" s="1248">
        <f aca="true" t="shared" si="7" ref="F43:F48">SUM(G43:K43)</f>
        <v>0</v>
      </c>
      <c r="G43" s="1241"/>
      <c r="H43" s="486"/>
      <c r="I43" s="486"/>
      <c r="J43" s="486"/>
      <c r="K43" s="1212"/>
      <c r="L43" s="1257">
        <f aca="true" t="shared" si="8" ref="L43:L48">SUM(M43:R43)</f>
        <v>2130</v>
      </c>
      <c r="M43" s="1256"/>
      <c r="N43" s="489">
        <v>2130</v>
      </c>
      <c r="O43" s="486"/>
      <c r="P43" s="1212"/>
      <c r="Q43" s="1262"/>
      <c r="R43" s="1219"/>
      <c r="W43" s="224"/>
      <c r="X43" s="224"/>
      <c r="Y43" s="224"/>
      <c r="Z43" s="224"/>
      <c r="AA43" s="224"/>
      <c r="AB43" s="224"/>
      <c r="AC43" s="224"/>
      <c r="AD43" s="224"/>
    </row>
    <row r="44" spans="1:30" s="223" customFormat="1" ht="12.75">
      <c r="A44" s="1273">
        <v>2</v>
      </c>
      <c r="B44" s="1293" t="s">
        <v>432</v>
      </c>
      <c r="C44" s="1284">
        <f t="shared" si="6"/>
        <v>219879</v>
      </c>
      <c r="D44" s="485"/>
      <c r="E44" s="1214"/>
      <c r="F44" s="1248">
        <f t="shared" si="7"/>
        <v>2868</v>
      </c>
      <c r="G44" s="1242"/>
      <c r="H44" s="122"/>
      <c r="I44" s="122">
        <v>2868</v>
      </c>
      <c r="J44" s="122"/>
      <c r="K44" s="1211"/>
      <c r="L44" s="1257">
        <f t="shared" si="8"/>
        <v>217011</v>
      </c>
      <c r="M44" s="1242">
        <v>25402</v>
      </c>
      <c r="N44" s="122">
        <v>173045</v>
      </c>
      <c r="O44" s="491"/>
      <c r="P44" s="118">
        <v>18564</v>
      </c>
      <c r="Q44" s="1250"/>
      <c r="R44" s="1219"/>
      <c r="W44" s="224"/>
      <c r="X44" s="224"/>
      <c r="Y44" s="224"/>
      <c r="Z44" s="224"/>
      <c r="AA44" s="224"/>
      <c r="AB44" s="224"/>
      <c r="AC44" s="224"/>
      <c r="AD44" s="224"/>
    </row>
    <row r="45" spans="1:30" s="223" customFormat="1" ht="12.75">
      <c r="A45" s="1273">
        <v>3</v>
      </c>
      <c r="B45" s="1293" t="s">
        <v>372</v>
      </c>
      <c r="C45" s="1284">
        <f t="shared" si="6"/>
        <v>59708</v>
      </c>
      <c r="D45" s="485"/>
      <c r="E45" s="1214"/>
      <c r="F45" s="1248">
        <f t="shared" si="7"/>
        <v>3000</v>
      </c>
      <c r="G45" s="1242"/>
      <c r="H45" s="122"/>
      <c r="I45" s="122">
        <v>3000</v>
      </c>
      <c r="J45" s="122"/>
      <c r="K45" s="1211"/>
      <c r="L45" s="1257">
        <f t="shared" si="8"/>
        <v>56708</v>
      </c>
      <c r="M45" s="1242"/>
      <c r="N45" s="122">
        <v>56708</v>
      </c>
      <c r="O45" s="491"/>
      <c r="P45" s="1211"/>
      <c r="Q45" s="1250"/>
      <c r="R45" s="1219"/>
      <c r="W45" s="224"/>
      <c r="X45" s="224"/>
      <c r="Y45" s="224"/>
      <c r="Z45" s="224"/>
      <c r="AA45" s="224"/>
      <c r="AB45" s="224"/>
      <c r="AC45" s="224"/>
      <c r="AD45" s="224"/>
    </row>
    <row r="46" spans="1:30" s="223" customFormat="1" ht="12.75">
      <c r="A46" s="1273">
        <v>4</v>
      </c>
      <c r="B46" s="1293" t="s">
        <v>702</v>
      </c>
      <c r="C46" s="1284">
        <f t="shared" si="6"/>
        <v>7000</v>
      </c>
      <c r="D46" s="485"/>
      <c r="E46" s="1214"/>
      <c r="F46" s="1248">
        <f t="shared" si="7"/>
        <v>0</v>
      </c>
      <c r="G46" s="1242"/>
      <c r="H46" s="122"/>
      <c r="I46" s="122"/>
      <c r="J46" s="122"/>
      <c r="K46" s="1211"/>
      <c r="L46" s="1257">
        <f t="shared" si="8"/>
        <v>7000</v>
      </c>
      <c r="M46" s="1242"/>
      <c r="N46" s="122">
        <v>7000</v>
      </c>
      <c r="O46" s="491"/>
      <c r="P46" s="1211"/>
      <c r="Q46" s="1250"/>
      <c r="R46" s="1219"/>
      <c r="W46" s="224"/>
      <c r="X46" s="224"/>
      <c r="Y46" s="224"/>
      <c r="Z46" s="224"/>
      <c r="AA46" s="224"/>
      <c r="AB46" s="224"/>
      <c r="AC46" s="224"/>
      <c r="AD46" s="224"/>
    </row>
    <row r="47" spans="1:30" s="223" customFormat="1" ht="12.75">
      <c r="A47" s="1273">
        <v>5</v>
      </c>
      <c r="B47" s="1292" t="s">
        <v>480</v>
      </c>
      <c r="C47" s="1284">
        <f t="shared" si="6"/>
        <v>1259</v>
      </c>
      <c r="D47" s="485"/>
      <c r="E47" s="1214"/>
      <c r="F47" s="1248">
        <f t="shared" si="7"/>
        <v>1259</v>
      </c>
      <c r="G47" s="1242">
        <v>992</v>
      </c>
      <c r="H47" s="122">
        <v>267</v>
      </c>
      <c r="I47" s="122"/>
      <c r="J47" s="122"/>
      <c r="K47" s="1211"/>
      <c r="L47" s="1257">
        <f t="shared" si="8"/>
        <v>0</v>
      </c>
      <c r="M47" s="1242"/>
      <c r="N47" s="122"/>
      <c r="O47" s="491"/>
      <c r="P47" s="1211"/>
      <c r="Q47" s="1250"/>
      <c r="R47" s="1219"/>
      <c r="W47" s="224"/>
      <c r="X47" s="224"/>
      <c r="Y47" s="224"/>
      <c r="Z47" s="224"/>
      <c r="AA47" s="224"/>
      <c r="AB47" s="224"/>
      <c r="AC47" s="224"/>
      <c r="AD47" s="224"/>
    </row>
    <row r="48" spans="1:30" s="223" customFormat="1" ht="12.75">
      <c r="A48" s="1273">
        <v>6</v>
      </c>
      <c r="B48" s="1292" t="s">
        <v>371</v>
      </c>
      <c r="C48" s="1284">
        <f t="shared" si="6"/>
        <v>175981</v>
      </c>
      <c r="D48" s="485"/>
      <c r="E48" s="1214"/>
      <c r="F48" s="1248">
        <f t="shared" si="7"/>
        <v>7635</v>
      </c>
      <c r="G48" s="1242"/>
      <c r="H48" s="122"/>
      <c r="I48" s="122">
        <v>7635</v>
      </c>
      <c r="J48" s="122"/>
      <c r="K48" s="1211"/>
      <c r="L48" s="1257">
        <f t="shared" si="8"/>
        <v>168346</v>
      </c>
      <c r="M48" s="1242">
        <v>58894</v>
      </c>
      <c r="N48" s="122">
        <v>109452</v>
      </c>
      <c r="O48" s="491"/>
      <c r="P48" s="1211"/>
      <c r="Q48" s="1250"/>
      <c r="R48" s="1219"/>
      <c r="W48" s="224"/>
      <c r="X48" s="224"/>
      <c r="Y48" s="224"/>
      <c r="Z48" s="224"/>
      <c r="AA48" s="224"/>
      <c r="AB48" s="224"/>
      <c r="AC48" s="224"/>
      <c r="AD48" s="224"/>
    </row>
    <row r="49" spans="1:30" s="223" customFormat="1" ht="12.75">
      <c r="A49" s="1272" t="s">
        <v>489</v>
      </c>
      <c r="B49" s="1290" t="s">
        <v>703</v>
      </c>
      <c r="C49" s="1284">
        <f t="shared" si="6"/>
        <v>465957</v>
      </c>
      <c r="D49" s="485"/>
      <c r="E49" s="1214"/>
      <c r="F49" s="1248">
        <f aca="true" t="shared" si="9" ref="F49:P49">SUM(F43:F48)</f>
        <v>14762</v>
      </c>
      <c r="G49" s="1241">
        <f t="shared" si="9"/>
        <v>992</v>
      </c>
      <c r="H49" s="486">
        <f t="shared" si="9"/>
        <v>267</v>
      </c>
      <c r="I49" s="486">
        <f t="shared" si="9"/>
        <v>13503</v>
      </c>
      <c r="J49" s="486">
        <f t="shared" si="9"/>
        <v>0</v>
      </c>
      <c r="K49" s="1212">
        <f t="shared" si="9"/>
        <v>0</v>
      </c>
      <c r="L49" s="1257">
        <f t="shared" si="9"/>
        <v>451195</v>
      </c>
      <c r="M49" s="1243">
        <f t="shared" si="9"/>
        <v>84296</v>
      </c>
      <c r="N49" s="483">
        <f t="shared" si="9"/>
        <v>348335</v>
      </c>
      <c r="O49" s="483">
        <f t="shared" si="9"/>
        <v>0</v>
      </c>
      <c r="P49" s="1208">
        <f t="shared" si="9"/>
        <v>18564</v>
      </c>
      <c r="Q49" s="1250"/>
      <c r="R49" s="1219"/>
      <c r="W49" s="224"/>
      <c r="X49" s="224"/>
      <c r="Y49" s="224"/>
      <c r="Z49" s="224"/>
      <c r="AA49" s="224"/>
      <c r="AB49" s="224"/>
      <c r="AC49" s="224"/>
      <c r="AD49" s="224"/>
    </row>
    <row r="50" spans="1:30" s="223" customFormat="1" ht="12.75">
      <c r="A50" s="1272"/>
      <c r="B50" s="1290"/>
      <c r="C50" s="1284"/>
      <c r="D50" s="485"/>
      <c r="E50" s="1214"/>
      <c r="F50" s="1248"/>
      <c r="G50" s="1241"/>
      <c r="H50" s="486"/>
      <c r="I50" s="486"/>
      <c r="J50" s="486"/>
      <c r="K50" s="1212"/>
      <c r="L50" s="1257"/>
      <c r="M50" s="1243"/>
      <c r="N50" s="483"/>
      <c r="O50" s="491"/>
      <c r="P50" s="1211"/>
      <c r="Q50" s="1250"/>
      <c r="R50" s="1219"/>
      <c r="W50" s="224"/>
      <c r="X50" s="224"/>
      <c r="Y50" s="224"/>
      <c r="Z50" s="224"/>
      <c r="AA50" s="224"/>
      <c r="AB50" s="224"/>
      <c r="AC50" s="224"/>
      <c r="AD50" s="224"/>
    </row>
    <row r="51" spans="1:30" s="223" customFormat="1" ht="12.75">
      <c r="A51" s="1273">
        <v>1</v>
      </c>
      <c r="B51" s="1293" t="s">
        <v>701</v>
      </c>
      <c r="C51" s="1284">
        <f>F51+L51</f>
        <v>31425</v>
      </c>
      <c r="D51" s="485"/>
      <c r="E51" s="1214"/>
      <c r="F51" s="1248">
        <f>SUM(G51:K51)</f>
        <v>24655</v>
      </c>
      <c r="G51" s="1241"/>
      <c r="H51" s="486"/>
      <c r="I51" s="486">
        <v>24655</v>
      </c>
      <c r="J51" s="486"/>
      <c r="K51" s="1212"/>
      <c r="L51" s="1257">
        <f>SUM(M51:R51)</f>
        <v>6770</v>
      </c>
      <c r="M51" s="1243"/>
      <c r="N51" s="71">
        <v>6770</v>
      </c>
      <c r="O51" s="491"/>
      <c r="P51" s="1211"/>
      <c r="Q51" s="1250"/>
      <c r="R51" s="1219"/>
      <c r="W51" s="224"/>
      <c r="X51" s="224"/>
      <c r="Y51" s="224"/>
      <c r="Z51" s="224"/>
      <c r="AA51" s="224"/>
      <c r="AB51" s="224"/>
      <c r="AC51" s="224"/>
      <c r="AD51" s="224"/>
    </row>
    <row r="52" spans="1:30" s="223" customFormat="1" ht="12.75">
      <c r="A52" s="1273">
        <v>2</v>
      </c>
      <c r="B52" s="1293" t="s">
        <v>702</v>
      </c>
      <c r="C52" s="1284">
        <f>F52+L52</f>
        <v>9513</v>
      </c>
      <c r="D52" s="485"/>
      <c r="E52" s="1214"/>
      <c r="F52" s="1248">
        <f>SUM(G52:K52)</f>
        <v>9513</v>
      </c>
      <c r="G52" s="1241">
        <v>1010</v>
      </c>
      <c r="H52" s="486">
        <v>245</v>
      </c>
      <c r="I52" s="486">
        <v>8258</v>
      </c>
      <c r="J52" s="486"/>
      <c r="K52" s="1212"/>
      <c r="L52" s="1257">
        <f>SUM(M52:R52)</f>
        <v>0</v>
      </c>
      <c r="M52" s="1243"/>
      <c r="N52" s="71"/>
      <c r="O52" s="491"/>
      <c r="P52" s="1211"/>
      <c r="Q52" s="1250"/>
      <c r="R52" s="1219"/>
      <c r="W52" s="224"/>
      <c r="X52" s="224"/>
      <c r="Y52" s="224"/>
      <c r="Z52" s="224"/>
      <c r="AA52" s="224"/>
      <c r="AB52" s="224"/>
      <c r="AC52" s="224"/>
      <c r="AD52" s="224"/>
    </row>
    <row r="53" spans="1:30" s="223" customFormat="1" ht="12.75">
      <c r="A53" s="1273">
        <v>3</v>
      </c>
      <c r="B53" s="1293" t="s">
        <v>432</v>
      </c>
      <c r="C53" s="1284">
        <f>F53+L53</f>
        <v>190876</v>
      </c>
      <c r="D53" s="485"/>
      <c r="E53" s="1214"/>
      <c r="F53" s="1248">
        <f>SUM(G53:K53)</f>
        <v>15495</v>
      </c>
      <c r="G53" s="1241">
        <v>421</v>
      </c>
      <c r="H53" s="486">
        <v>120</v>
      </c>
      <c r="I53" s="486">
        <v>14954</v>
      </c>
      <c r="J53" s="486"/>
      <c r="K53" s="1212"/>
      <c r="L53" s="1257">
        <f>SUM(M53:R53)</f>
        <v>175381</v>
      </c>
      <c r="M53" s="1243"/>
      <c r="N53" s="71">
        <v>175381</v>
      </c>
      <c r="O53" s="491"/>
      <c r="P53" s="1211"/>
      <c r="Q53" s="1250"/>
      <c r="R53" s="1219"/>
      <c r="W53" s="224"/>
      <c r="X53" s="224"/>
      <c r="Y53" s="224"/>
      <c r="Z53" s="224"/>
      <c r="AA53" s="224"/>
      <c r="AB53" s="224"/>
      <c r="AC53" s="224"/>
      <c r="AD53" s="224"/>
    </row>
    <row r="54" spans="1:30" s="223" customFormat="1" ht="12.75">
      <c r="A54" s="1272" t="s">
        <v>164</v>
      </c>
      <c r="B54" s="1294" t="s">
        <v>704</v>
      </c>
      <c r="C54" s="1284">
        <f>F54+L54</f>
        <v>231814</v>
      </c>
      <c r="D54" s="485"/>
      <c r="E54" s="1214"/>
      <c r="F54" s="1248">
        <f>SUM(F51:F53)</f>
        <v>49663</v>
      </c>
      <c r="G54" s="1241">
        <f>SUM(G51:G53)</f>
        <v>1431</v>
      </c>
      <c r="H54" s="486">
        <f>SUM(H51:H53)</f>
        <v>365</v>
      </c>
      <c r="I54" s="486">
        <f>SUM(I51:I53)</f>
        <v>47867</v>
      </c>
      <c r="J54" s="486"/>
      <c r="K54" s="1212"/>
      <c r="L54" s="1257">
        <f>SUM(L51:L53)</f>
        <v>182151</v>
      </c>
      <c r="M54" s="1243">
        <f>SUM(M51:M53)</f>
        <v>0</v>
      </c>
      <c r="N54" s="483">
        <f>SUM(N51:N53)</f>
        <v>182151</v>
      </c>
      <c r="O54" s="491"/>
      <c r="P54" s="1211"/>
      <c r="Q54" s="1250"/>
      <c r="R54" s="1219"/>
      <c r="W54" s="224"/>
      <c r="X54" s="224"/>
      <c r="Y54" s="224"/>
      <c r="Z54" s="224"/>
      <c r="AA54" s="224"/>
      <c r="AB54" s="224"/>
      <c r="AC54" s="224"/>
      <c r="AD54" s="224"/>
    </row>
    <row r="55" spans="1:30" s="223" customFormat="1" ht="12.75">
      <c r="A55" s="1272"/>
      <c r="B55" s="1293"/>
      <c r="C55" s="1286"/>
      <c r="D55" s="485"/>
      <c r="E55" s="1214"/>
      <c r="F55" s="1248"/>
      <c r="G55" s="1232"/>
      <c r="H55" s="491"/>
      <c r="I55" s="491"/>
      <c r="J55" s="491"/>
      <c r="K55" s="1211"/>
      <c r="L55" s="1257"/>
      <c r="M55" s="1232"/>
      <c r="N55" s="491"/>
      <c r="O55" s="491"/>
      <c r="P55" s="1211"/>
      <c r="Q55" s="1250"/>
      <c r="R55" s="1219"/>
      <c r="W55" s="224"/>
      <c r="X55" s="224"/>
      <c r="Y55" s="224"/>
      <c r="Z55" s="224"/>
      <c r="AA55" s="224"/>
      <c r="AB55" s="224"/>
      <c r="AC55" s="224"/>
      <c r="AD55" s="224"/>
    </row>
    <row r="56" spans="1:30" ht="12.75">
      <c r="A56" s="1271">
        <v>1</v>
      </c>
      <c r="B56" s="1293" t="s">
        <v>365</v>
      </c>
      <c r="C56" s="1284">
        <f>F56+L56</f>
        <v>7993</v>
      </c>
      <c r="D56" s="485"/>
      <c r="E56" s="1214"/>
      <c r="F56" s="1248">
        <f>SUM(G56:I56)</f>
        <v>7803</v>
      </c>
      <c r="G56" s="1218">
        <v>4898</v>
      </c>
      <c r="H56" s="71">
        <v>1639</v>
      </c>
      <c r="I56" s="71">
        <v>1266</v>
      </c>
      <c r="J56" s="71"/>
      <c r="K56" s="1210"/>
      <c r="L56" s="1257">
        <f>SUM(M56:R56)</f>
        <v>190</v>
      </c>
      <c r="M56" s="1218"/>
      <c r="N56" s="71">
        <v>190</v>
      </c>
      <c r="O56" s="71"/>
      <c r="P56" s="1210"/>
      <c r="Q56" s="1250"/>
      <c r="R56" s="1219"/>
      <c r="W56" s="225"/>
      <c r="X56" s="225"/>
      <c r="Y56" s="225"/>
      <c r="Z56" s="225"/>
      <c r="AA56" s="225"/>
      <c r="AB56" s="225"/>
      <c r="AC56" s="225"/>
      <c r="AD56" s="225"/>
    </row>
    <row r="57" spans="1:30" ht="12.75">
      <c r="A57" s="1271">
        <v>2</v>
      </c>
      <c r="B57" s="1293" t="s">
        <v>376</v>
      </c>
      <c r="C57" s="1284">
        <f>F57+L57</f>
        <v>2262</v>
      </c>
      <c r="D57" s="485"/>
      <c r="E57" s="1214"/>
      <c r="F57" s="1248">
        <f>SUM(G57:I57)</f>
        <v>2262</v>
      </c>
      <c r="G57" s="1218">
        <v>1306</v>
      </c>
      <c r="H57" s="71">
        <v>434</v>
      </c>
      <c r="I57" s="71">
        <v>522</v>
      </c>
      <c r="J57" s="71"/>
      <c r="K57" s="1210"/>
      <c r="L57" s="1257">
        <f>SUM(M57:R57)</f>
        <v>0</v>
      </c>
      <c r="M57" s="1218"/>
      <c r="N57" s="71"/>
      <c r="O57" s="71"/>
      <c r="P57" s="1210"/>
      <c r="Q57" s="1250"/>
      <c r="R57" s="1219"/>
      <c r="W57" s="225"/>
      <c r="X57" s="225"/>
      <c r="Y57" s="225"/>
      <c r="Z57" s="225"/>
      <c r="AA57" s="225"/>
      <c r="AB57" s="225"/>
      <c r="AC57" s="225"/>
      <c r="AD57" s="225"/>
    </row>
    <row r="58" spans="1:30" s="223" customFormat="1" ht="12.75">
      <c r="A58" s="1272" t="s">
        <v>165</v>
      </c>
      <c r="B58" s="1294" t="s">
        <v>379</v>
      </c>
      <c r="C58" s="1284">
        <f>SUM(C56:C57)</f>
        <v>10255</v>
      </c>
      <c r="D58" s="552">
        <f>SUM(D56:D57)</f>
        <v>0</v>
      </c>
      <c r="E58" s="1214"/>
      <c r="F58" s="1248">
        <f aca="true" t="shared" si="10" ref="F58:O58">SUM(F56:F57)</f>
        <v>10065</v>
      </c>
      <c r="G58" s="1241">
        <f t="shared" si="10"/>
        <v>6204</v>
      </c>
      <c r="H58" s="486">
        <f t="shared" si="10"/>
        <v>2073</v>
      </c>
      <c r="I58" s="486">
        <f t="shared" si="10"/>
        <v>1788</v>
      </c>
      <c r="J58" s="486">
        <f t="shared" si="10"/>
        <v>0</v>
      </c>
      <c r="K58" s="1212">
        <f t="shared" si="10"/>
        <v>0</v>
      </c>
      <c r="L58" s="1248">
        <f t="shared" si="10"/>
        <v>190</v>
      </c>
      <c r="M58" s="1241">
        <f t="shared" si="10"/>
        <v>0</v>
      </c>
      <c r="N58" s="486">
        <f t="shared" si="10"/>
        <v>190</v>
      </c>
      <c r="O58" s="486">
        <f t="shared" si="10"/>
        <v>0</v>
      </c>
      <c r="P58" s="1212">
        <f>SUM(P56:P57)</f>
        <v>0</v>
      </c>
      <c r="Q58" s="1262">
        <f>SUM(Q56:Q57)</f>
        <v>0</v>
      </c>
      <c r="R58" s="1219"/>
      <c r="W58" s="224"/>
      <c r="X58" s="224"/>
      <c r="Y58" s="224"/>
      <c r="Z58" s="224"/>
      <c r="AA58" s="224"/>
      <c r="AB58" s="224"/>
      <c r="AC58" s="224"/>
      <c r="AD58" s="224"/>
    </row>
    <row r="59" spans="1:30" s="223" customFormat="1" ht="12.75">
      <c r="A59" s="1272"/>
      <c r="B59" s="1294"/>
      <c r="C59" s="1286"/>
      <c r="D59" s="485"/>
      <c r="E59" s="1214"/>
      <c r="F59" s="1248"/>
      <c r="G59" s="1241"/>
      <c r="H59" s="486"/>
      <c r="I59" s="486"/>
      <c r="J59" s="491"/>
      <c r="K59" s="1211"/>
      <c r="L59" s="1257">
        <f>SUM(M59:R59)</f>
        <v>0</v>
      </c>
      <c r="M59" s="1232"/>
      <c r="N59" s="491"/>
      <c r="O59" s="491"/>
      <c r="P59" s="1211"/>
      <c r="Q59" s="1250"/>
      <c r="R59" s="1219"/>
      <c r="W59" s="224"/>
      <c r="X59" s="224"/>
      <c r="Y59" s="224"/>
      <c r="Z59" s="224"/>
      <c r="AA59" s="224"/>
      <c r="AB59" s="224"/>
      <c r="AC59" s="224"/>
      <c r="AD59" s="224"/>
    </row>
    <row r="60" spans="1:30" s="223" customFormat="1" ht="12.75">
      <c r="A60" s="1274">
        <v>1</v>
      </c>
      <c r="B60" s="1293" t="s">
        <v>446</v>
      </c>
      <c r="C60" s="1284">
        <f>F60</f>
        <v>2300</v>
      </c>
      <c r="D60" s="485"/>
      <c r="E60" s="1214"/>
      <c r="F60" s="1248">
        <f>SUM(G60:I60)</f>
        <v>2300</v>
      </c>
      <c r="G60" s="1243"/>
      <c r="H60" s="483"/>
      <c r="I60" s="71">
        <v>2300</v>
      </c>
      <c r="J60" s="483"/>
      <c r="K60" s="1208"/>
      <c r="L60" s="1257">
        <f>SUM(M60:R60)</f>
        <v>0</v>
      </c>
      <c r="M60" s="1243"/>
      <c r="N60" s="483"/>
      <c r="O60" s="483"/>
      <c r="P60" s="1208"/>
      <c r="Q60" s="1250"/>
      <c r="R60" s="1219"/>
      <c r="W60" s="224"/>
      <c r="X60" s="224"/>
      <c r="Y60" s="224"/>
      <c r="Z60" s="224"/>
      <c r="AA60" s="224"/>
      <c r="AB60" s="224"/>
      <c r="AC60" s="224"/>
      <c r="AD60" s="224"/>
    </row>
    <row r="61" spans="1:30" s="223" customFormat="1" ht="12.75">
      <c r="A61" s="1274">
        <v>2</v>
      </c>
      <c r="B61" s="1293" t="s">
        <v>375</v>
      </c>
      <c r="C61" s="1284">
        <f>F61</f>
        <v>500</v>
      </c>
      <c r="D61" s="485"/>
      <c r="E61" s="1214"/>
      <c r="F61" s="1248">
        <f>SUM(G61:I61)</f>
        <v>500</v>
      </c>
      <c r="G61" s="1243"/>
      <c r="H61" s="483"/>
      <c r="I61" s="71">
        <v>500</v>
      </c>
      <c r="J61" s="483"/>
      <c r="K61" s="1208"/>
      <c r="L61" s="1257">
        <f>SUM(M61:R61)</f>
        <v>0</v>
      </c>
      <c r="M61" s="1243"/>
      <c r="N61" s="483"/>
      <c r="O61" s="483"/>
      <c r="P61" s="1208"/>
      <c r="Q61" s="1250"/>
      <c r="R61" s="1219"/>
      <c r="W61" s="224"/>
      <c r="X61" s="224"/>
      <c r="Y61" s="224"/>
      <c r="Z61" s="224"/>
      <c r="AA61" s="224"/>
      <c r="AB61" s="224"/>
      <c r="AC61" s="224"/>
      <c r="AD61" s="224"/>
    </row>
    <row r="62" spans="1:30" s="223" customFormat="1" ht="12.75">
      <c r="A62" s="1274">
        <v>3</v>
      </c>
      <c r="B62" s="1293" t="s">
        <v>374</v>
      </c>
      <c r="C62" s="1284">
        <f>F62</f>
        <v>390</v>
      </c>
      <c r="D62" s="485"/>
      <c r="E62" s="1214"/>
      <c r="F62" s="1248">
        <f>SUM(G62:I62)</f>
        <v>390</v>
      </c>
      <c r="G62" s="1243"/>
      <c r="H62" s="483"/>
      <c r="I62" s="71">
        <v>390</v>
      </c>
      <c r="J62" s="483"/>
      <c r="K62" s="1208"/>
      <c r="L62" s="1257">
        <f>SUM(M62:R62)</f>
        <v>0</v>
      </c>
      <c r="M62" s="1243"/>
      <c r="N62" s="483"/>
      <c r="O62" s="483"/>
      <c r="P62" s="1208"/>
      <c r="Q62" s="1250"/>
      <c r="R62" s="1219"/>
      <c r="W62" s="224"/>
      <c r="X62" s="224"/>
      <c r="Y62" s="224"/>
      <c r="Z62" s="224"/>
      <c r="AA62" s="224"/>
      <c r="AB62" s="224"/>
      <c r="AC62" s="224"/>
      <c r="AD62" s="224"/>
    </row>
    <row r="63" spans="1:30" s="223" customFormat="1" ht="12.75">
      <c r="A63" s="1272" t="s">
        <v>409</v>
      </c>
      <c r="B63" s="1294" t="s">
        <v>343</v>
      </c>
      <c r="C63" s="1284">
        <f>F63</f>
        <v>3190</v>
      </c>
      <c r="D63" s="553">
        <f>SUM(D60:D62)</f>
        <v>0</v>
      </c>
      <c r="E63" s="1214"/>
      <c r="F63" s="1248">
        <f>SUM(F60:F62)</f>
        <v>3190</v>
      </c>
      <c r="G63" s="1241">
        <f>SUM(G60:G62)</f>
        <v>0</v>
      </c>
      <c r="H63" s="486">
        <f>SUM(H60:H62)</f>
        <v>0</v>
      </c>
      <c r="I63" s="486">
        <f>SUM(I60:I62)</f>
        <v>3190</v>
      </c>
      <c r="J63" s="483"/>
      <c r="K63" s="1208"/>
      <c r="L63" s="1257">
        <f>SUM(M63:R63)</f>
        <v>0</v>
      </c>
      <c r="M63" s="1243"/>
      <c r="N63" s="483"/>
      <c r="O63" s="483"/>
      <c r="P63" s="1208"/>
      <c r="Q63" s="1224">
        <f>SUM(Q60:Q62)</f>
        <v>0</v>
      </c>
      <c r="R63" s="1219"/>
      <c r="W63" s="224"/>
      <c r="X63" s="224"/>
      <c r="Y63" s="224"/>
      <c r="Z63" s="224"/>
      <c r="AA63" s="224"/>
      <c r="AB63" s="224"/>
      <c r="AC63" s="224"/>
      <c r="AD63" s="224"/>
    </row>
    <row r="64" spans="1:30" s="223" customFormat="1" ht="12.75">
      <c r="A64" s="1272"/>
      <c r="B64" s="1294"/>
      <c r="C64" s="1286"/>
      <c r="D64" s="485"/>
      <c r="E64" s="1214"/>
      <c r="F64" s="1248"/>
      <c r="G64" s="1241"/>
      <c r="H64" s="486"/>
      <c r="I64" s="486"/>
      <c r="J64" s="483"/>
      <c r="K64" s="1208"/>
      <c r="L64" s="1257"/>
      <c r="M64" s="1243"/>
      <c r="N64" s="483"/>
      <c r="O64" s="483"/>
      <c r="P64" s="1208"/>
      <c r="Q64" s="1250"/>
      <c r="R64" s="1219"/>
      <c r="W64" s="224"/>
      <c r="X64" s="224"/>
      <c r="Y64" s="224"/>
      <c r="Z64" s="224"/>
      <c r="AA64" s="224"/>
      <c r="AB64" s="224"/>
      <c r="AC64" s="224"/>
      <c r="AD64" s="224"/>
    </row>
    <row r="65" spans="1:30" s="223" customFormat="1" ht="12.75">
      <c r="A65" s="1271">
        <v>1</v>
      </c>
      <c r="B65" s="1293" t="s">
        <v>634</v>
      </c>
      <c r="C65" s="1285">
        <f aca="true" t="shared" si="11" ref="C65:C72">F65</f>
        <v>37769</v>
      </c>
      <c r="D65" s="485"/>
      <c r="E65" s="1214"/>
      <c r="F65" s="1248">
        <f aca="true" t="shared" si="12" ref="F65:F72">SUM(G65:J65)</f>
        <v>37769</v>
      </c>
      <c r="G65" s="1241"/>
      <c r="H65" s="486"/>
      <c r="I65" s="489">
        <v>37769</v>
      </c>
      <c r="J65" s="483"/>
      <c r="K65" s="1208"/>
      <c r="L65" s="1257">
        <f aca="true" t="shared" si="13" ref="L65:L73">SUM(M65:R65)</f>
        <v>0</v>
      </c>
      <c r="M65" s="1243"/>
      <c r="N65" s="483"/>
      <c r="O65" s="483"/>
      <c r="P65" s="1208"/>
      <c r="Q65" s="1250"/>
      <c r="R65" s="1219"/>
      <c r="W65" s="224"/>
      <c r="X65" s="224"/>
      <c r="Y65" s="224"/>
      <c r="Z65" s="224"/>
      <c r="AA65" s="224"/>
      <c r="AB65" s="224"/>
      <c r="AC65" s="224"/>
      <c r="AD65" s="224"/>
    </row>
    <row r="66" spans="1:30" ht="12.75">
      <c r="A66" s="1271">
        <v>2</v>
      </c>
      <c r="B66" s="1295" t="s">
        <v>633</v>
      </c>
      <c r="C66" s="1285">
        <f t="shared" si="11"/>
        <v>57953</v>
      </c>
      <c r="D66" s="485"/>
      <c r="E66" s="1214"/>
      <c r="F66" s="1248">
        <f t="shared" si="12"/>
        <v>57953</v>
      </c>
      <c r="G66" s="1218"/>
      <c r="H66" s="71"/>
      <c r="I66" s="71">
        <v>1974</v>
      </c>
      <c r="J66" s="71">
        <v>55979</v>
      </c>
      <c r="K66" s="1210"/>
      <c r="L66" s="1257">
        <f t="shared" si="13"/>
        <v>0</v>
      </c>
      <c r="M66" s="1218"/>
      <c r="N66" s="71"/>
      <c r="O66" s="71"/>
      <c r="P66" s="1210"/>
      <c r="Q66" s="1250"/>
      <c r="R66" s="1219"/>
      <c r="W66" s="225"/>
      <c r="X66" s="225"/>
      <c r="Y66" s="225"/>
      <c r="Z66" s="225"/>
      <c r="AA66" s="225"/>
      <c r="AB66" s="225"/>
      <c r="AC66" s="225"/>
      <c r="AD66" s="225"/>
    </row>
    <row r="67" spans="1:30" ht="12.75">
      <c r="A67" s="1271">
        <v>3</v>
      </c>
      <c r="B67" s="1293" t="s">
        <v>482</v>
      </c>
      <c r="C67" s="1285">
        <f t="shared" si="11"/>
        <v>0</v>
      </c>
      <c r="D67" s="485"/>
      <c r="E67" s="1214"/>
      <c r="F67" s="1248">
        <f t="shared" si="12"/>
        <v>0</v>
      </c>
      <c r="G67" s="1218"/>
      <c r="H67" s="71"/>
      <c r="I67" s="71"/>
      <c r="J67" s="71"/>
      <c r="K67" s="1210"/>
      <c r="L67" s="1257">
        <f t="shared" si="13"/>
        <v>0</v>
      </c>
      <c r="M67" s="1218"/>
      <c r="N67" s="71"/>
      <c r="O67" s="71"/>
      <c r="P67" s="1210"/>
      <c r="Q67" s="1250"/>
      <c r="R67" s="1219"/>
      <c r="W67" s="225"/>
      <c r="X67" s="225"/>
      <c r="Y67" s="225"/>
      <c r="Z67" s="225"/>
      <c r="AA67" s="225"/>
      <c r="AB67" s="225"/>
      <c r="AC67" s="225"/>
      <c r="AD67" s="225"/>
    </row>
    <row r="68" spans="1:30" s="87" customFormat="1" ht="12.75">
      <c r="A68" s="1271">
        <v>4</v>
      </c>
      <c r="B68" s="1293" t="s">
        <v>545</v>
      </c>
      <c r="C68" s="1285">
        <f t="shared" si="11"/>
        <v>0</v>
      </c>
      <c r="D68" s="736"/>
      <c r="E68" s="1233"/>
      <c r="F68" s="1248">
        <f t="shared" si="12"/>
        <v>0</v>
      </c>
      <c r="G68" s="1244"/>
      <c r="H68" s="737"/>
      <c r="I68" s="737"/>
      <c r="J68" s="737"/>
      <c r="K68" s="1213"/>
      <c r="L68" s="1257">
        <f t="shared" si="13"/>
        <v>0</v>
      </c>
      <c r="M68" s="1244"/>
      <c r="N68" s="737"/>
      <c r="O68" s="737"/>
      <c r="P68" s="1213"/>
      <c r="Q68" s="1263"/>
      <c r="R68" s="1260"/>
      <c r="W68" s="738"/>
      <c r="X68" s="738"/>
      <c r="Y68" s="738"/>
      <c r="Z68" s="738"/>
      <c r="AA68" s="738"/>
      <c r="AB68" s="738"/>
      <c r="AC68" s="738"/>
      <c r="AD68" s="738"/>
    </row>
    <row r="69" spans="1:22" s="225" customFormat="1" ht="12.75">
      <c r="A69" s="1271">
        <v>5</v>
      </c>
      <c r="B69" s="1293" t="s">
        <v>627</v>
      </c>
      <c r="C69" s="1285">
        <f t="shared" si="11"/>
        <v>17000</v>
      </c>
      <c r="D69" s="485"/>
      <c r="E69" s="1214"/>
      <c r="F69" s="1248">
        <f t="shared" si="12"/>
        <v>17000</v>
      </c>
      <c r="G69" s="1218"/>
      <c r="H69" s="71"/>
      <c r="I69" s="71">
        <v>17000</v>
      </c>
      <c r="J69" s="71"/>
      <c r="K69" s="1210"/>
      <c r="L69" s="1257">
        <f t="shared" si="13"/>
        <v>0</v>
      </c>
      <c r="M69" s="1218"/>
      <c r="N69" s="71"/>
      <c r="O69" s="71"/>
      <c r="P69" s="1210"/>
      <c r="Q69" s="1250"/>
      <c r="R69" s="1219"/>
      <c r="S69" s="65"/>
      <c r="T69" s="65"/>
      <c r="U69" s="65"/>
      <c r="V69" s="65"/>
    </row>
    <row r="70" spans="1:30" ht="12.75">
      <c r="A70" s="1271">
        <v>6</v>
      </c>
      <c r="B70" s="1293" t="s">
        <v>361</v>
      </c>
      <c r="C70" s="1285">
        <f t="shared" si="11"/>
        <v>2500</v>
      </c>
      <c r="D70" s="485"/>
      <c r="E70" s="1214"/>
      <c r="F70" s="1248">
        <f t="shared" si="12"/>
        <v>2500</v>
      </c>
      <c r="G70" s="1218"/>
      <c r="H70" s="71"/>
      <c r="I70" s="71"/>
      <c r="J70" s="71">
        <v>2500</v>
      </c>
      <c r="K70" s="1210"/>
      <c r="L70" s="1257">
        <f t="shared" si="13"/>
        <v>0</v>
      </c>
      <c r="M70" s="1218"/>
      <c r="N70" s="71"/>
      <c r="O70" s="71"/>
      <c r="P70" s="1210"/>
      <c r="Q70" s="1250"/>
      <c r="R70" s="1219"/>
      <c r="W70" s="225"/>
      <c r="X70" s="225"/>
      <c r="Y70" s="225"/>
      <c r="Z70" s="225"/>
      <c r="AA70" s="225"/>
      <c r="AB70" s="225"/>
      <c r="AC70" s="225"/>
      <c r="AD70" s="225"/>
    </row>
    <row r="71" spans="1:30" ht="12.75">
      <c r="A71" s="1271">
        <v>7</v>
      </c>
      <c r="B71" s="1293" t="s">
        <v>362</v>
      </c>
      <c r="C71" s="1285">
        <f t="shared" si="11"/>
        <v>1788</v>
      </c>
      <c r="D71" s="485"/>
      <c r="E71" s="1214"/>
      <c r="F71" s="1248">
        <f t="shared" si="12"/>
        <v>1788</v>
      </c>
      <c r="G71" s="1218"/>
      <c r="H71" s="71"/>
      <c r="I71" s="71"/>
      <c r="J71" s="71">
        <v>1788</v>
      </c>
      <c r="K71" s="1210"/>
      <c r="L71" s="1257">
        <f t="shared" si="13"/>
        <v>0</v>
      </c>
      <c r="M71" s="1218"/>
      <c r="N71" s="71"/>
      <c r="O71" s="71"/>
      <c r="P71" s="1210"/>
      <c r="Q71" s="1250"/>
      <c r="R71" s="1219"/>
      <c r="W71" s="225"/>
      <c r="X71" s="225"/>
      <c r="Y71" s="225"/>
      <c r="Z71" s="225"/>
      <c r="AA71" s="225"/>
      <c r="AB71" s="225"/>
      <c r="AC71" s="225"/>
      <c r="AD71" s="225"/>
    </row>
    <row r="72" spans="1:30" ht="12.75">
      <c r="A72" s="1271">
        <v>8</v>
      </c>
      <c r="B72" s="1293" t="s">
        <v>363</v>
      </c>
      <c r="C72" s="1285">
        <f t="shared" si="11"/>
        <v>7400</v>
      </c>
      <c r="D72" s="485"/>
      <c r="E72" s="1214"/>
      <c r="F72" s="1248">
        <f t="shared" si="12"/>
        <v>7400</v>
      </c>
      <c r="G72" s="1218"/>
      <c r="H72" s="71"/>
      <c r="I72" s="71"/>
      <c r="J72" s="71">
        <v>7400</v>
      </c>
      <c r="K72" s="1210"/>
      <c r="L72" s="1257">
        <f t="shared" si="13"/>
        <v>0</v>
      </c>
      <c r="M72" s="1218"/>
      <c r="N72" s="71"/>
      <c r="O72" s="71"/>
      <c r="P72" s="1210"/>
      <c r="Q72" s="1250"/>
      <c r="R72" s="1219"/>
      <c r="W72" s="225"/>
      <c r="X72" s="225"/>
      <c r="Y72" s="225"/>
      <c r="Z72" s="225"/>
      <c r="AA72" s="225"/>
      <c r="AB72" s="225"/>
      <c r="AC72" s="225"/>
      <c r="AD72" s="225"/>
    </row>
    <row r="73" spans="1:38" s="223" customFormat="1" ht="12.75">
      <c r="A73" s="1272" t="s">
        <v>705</v>
      </c>
      <c r="B73" s="1294" t="s">
        <v>166</v>
      </c>
      <c r="C73" s="1285">
        <f>SUM(C65:C72)</f>
        <v>124410</v>
      </c>
      <c r="D73" s="553">
        <f>SUM(D67:D72)</f>
        <v>0</v>
      </c>
      <c r="E73" s="1234"/>
      <c r="F73" s="1248">
        <f>SUM(F65:F72)</f>
        <v>124410</v>
      </c>
      <c r="G73" s="1241">
        <f>SUM(G65:G72)</f>
        <v>0</v>
      </c>
      <c r="H73" s="486">
        <f>SUM(H65:H72)</f>
        <v>0</v>
      </c>
      <c r="I73" s="486">
        <f>SUM(I65:I72)</f>
        <v>56743</v>
      </c>
      <c r="J73" s="486">
        <f>SUM(J65:J72)</f>
        <v>67667</v>
      </c>
      <c r="K73" s="1212">
        <f>SUM(K66:K72)</f>
        <v>0</v>
      </c>
      <c r="L73" s="1248">
        <f t="shared" si="13"/>
        <v>0</v>
      </c>
      <c r="M73" s="1241">
        <f>SUM(M67:M72)</f>
        <v>0</v>
      </c>
      <c r="N73" s="486">
        <f>SUM(N67:N72)</f>
        <v>0</v>
      </c>
      <c r="O73" s="486">
        <f>SUM(O67:O72)</f>
        <v>0</v>
      </c>
      <c r="P73" s="1212">
        <f>SUM(P67:P72)</f>
        <v>0</v>
      </c>
      <c r="Q73" s="1224">
        <f>SUM(Q67:Q72)</f>
        <v>0</v>
      </c>
      <c r="R73" s="1261"/>
      <c r="S73" s="226"/>
      <c r="T73" s="226"/>
      <c r="U73" s="226"/>
      <c r="V73" s="226"/>
      <c r="W73" s="480"/>
      <c r="X73" s="480"/>
      <c r="Y73" s="480"/>
      <c r="Z73" s="480"/>
      <c r="AA73" s="480"/>
      <c r="AB73" s="480"/>
      <c r="AC73" s="480"/>
      <c r="AD73" s="480"/>
      <c r="AE73" s="226"/>
      <c r="AF73" s="226"/>
      <c r="AG73" s="226"/>
      <c r="AH73" s="226"/>
      <c r="AI73" s="226"/>
      <c r="AJ73" s="226"/>
      <c r="AK73" s="226"/>
      <c r="AL73" s="226"/>
    </row>
    <row r="74" spans="1:38" s="223" customFormat="1" ht="12.75">
      <c r="A74" s="1275"/>
      <c r="B74" s="1294"/>
      <c r="C74" s="1287"/>
      <c r="D74" s="553"/>
      <c r="E74" s="1234"/>
      <c r="F74" s="1248"/>
      <c r="G74" s="1241"/>
      <c r="H74" s="486"/>
      <c r="I74" s="486"/>
      <c r="J74" s="486"/>
      <c r="K74" s="1212"/>
      <c r="L74" s="1248"/>
      <c r="M74" s="1241"/>
      <c r="N74" s="486"/>
      <c r="O74" s="486"/>
      <c r="P74" s="1212"/>
      <c r="Q74" s="1224"/>
      <c r="R74" s="1261"/>
      <c r="S74" s="226"/>
      <c r="T74" s="226"/>
      <c r="U74" s="226"/>
      <c r="V74" s="226"/>
      <c r="W74" s="480"/>
      <c r="X74" s="480"/>
      <c r="Y74" s="480"/>
      <c r="Z74" s="480"/>
      <c r="AA74" s="480"/>
      <c r="AB74" s="480"/>
      <c r="AC74" s="480"/>
      <c r="AD74" s="480"/>
      <c r="AE74" s="226"/>
      <c r="AF74" s="226"/>
      <c r="AG74" s="226"/>
      <c r="AH74" s="226"/>
      <c r="AI74" s="226"/>
      <c r="AJ74" s="226"/>
      <c r="AK74" s="226"/>
      <c r="AL74" s="226"/>
    </row>
    <row r="75" spans="1:38" s="223" customFormat="1" ht="12.75">
      <c r="A75" s="1275">
        <v>1</v>
      </c>
      <c r="B75" s="1293" t="s">
        <v>720</v>
      </c>
      <c r="C75" s="1287">
        <v>20307</v>
      </c>
      <c r="D75" s="492"/>
      <c r="E75" s="1234"/>
      <c r="F75" s="1248"/>
      <c r="G75" s="1241"/>
      <c r="H75" s="486"/>
      <c r="I75" s="486"/>
      <c r="J75" s="486"/>
      <c r="K75" s="1212"/>
      <c r="L75" s="1248"/>
      <c r="M75" s="1232"/>
      <c r="N75" s="491"/>
      <c r="O75" s="491"/>
      <c r="P75" s="1211"/>
      <c r="Q75" s="1264"/>
      <c r="R75" s="1267">
        <v>20307</v>
      </c>
      <c r="S75" s="226"/>
      <c r="T75" s="226"/>
      <c r="U75" s="226"/>
      <c r="V75" s="226"/>
      <c r="W75" s="480"/>
      <c r="X75" s="480"/>
      <c r="Y75" s="480"/>
      <c r="Z75" s="480"/>
      <c r="AA75" s="480"/>
      <c r="AB75" s="480"/>
      <c r="AC75" s="480"/>
      <c r="AD75" s="480"/>
      <c r="AE75" s="226"/>
      <c r="AF75" s="226"/>
      <c r="AG75" s="226"/>
      <c r="AH75" s="226"/>
      <c r="AI75" s="226"/>
      <c r="AJ75" s="226"/>
      <c r="AK75" s="226"/>
      <c r="AL75" s="226"/>
    </row>
    <row r="76" spans="1:38" s="223" customFormat="1" ht="12.75">
      <c r="A76" s="1276">
        <v>2</v>
      </c>
      <c r="B76" s="1293" t="s">
        <v>632</v>
      </c>
      <c r="C76" s="1285">
        <v>9855</v>
      </c>
      <c r="D76" s="492"/>
      <c r="E76" s="1234"/>
      <c r="F76" s="1248">
        <f>SUM(G76:J76)</f>
        <v>0</v>
      </c>
      <c r="G76" s="1241"/>
      <c r="H76" s="486"/>
      <c r="I76" s="489"/>
      <c r="J76" s="486"/>
      <c r="K76" s="1212"/>
      <c r="L76" s="1248"/>
      <c r="M76" s="1232"/>
      <c r="N76" s="491"/>
      <c r="O76" s="491"/>
      <c r="P76" s="1211"/>
      <c r="Q76" s="1264"/>
      <c r="R76" s="1266">
        <v>9855</v>
      </c>
      <c r="S76" s="226"/>
      <c r="T76" s="226"/>
      <c r="U76" s="226"/>
      <c r="V76" s="226"/>
      <c r="W76" s="480"/>
      <c r="X76" s="480"/>
      <c r="Y76" s="480"/>
      <c r="Z76" s="480"/>
      <c r="AA76" s="480"/>
      <c r="AB76" s="480"/>
      <c r="AC76" s="480"/>
      <c r="AD76" s="480"/>
      <c r="AE76" s="226"/>
      <c r="AF76" s="226"/>
      <c r="AG76" s="226"/>
      <c r="AH76" s="226"/>
      <c r="AI76" s="226"/>
      <c r="AJ76" s="226"/>
      <c r="AK76" s="226"/>
      <c r="AL76" s="226"/>
    </row>
    <row r="77" spans="1:38" s="223" customFormat="1" ht="12.75">
      <c r="A77" s="1276">
        <v>3</v>
      </c>
      <c r="B77" s="1293" t="s">
        <v>485</v>
      </c>
      <c r="C77" s="1285">
        <v>6160</v>
      </c>
      <c r="D77" s="492"/>
      <c r="E77" s="1234"/>
      <c r="F77" s="1248">
        <f>SUM(G77:J77)</f>
        <v>0</v>
      </c>
      <c r="G77" s="1241"/>
      <c r="H77" s="486"/>
      <c r="I77" s="489"/>
      <c r="J77" s="486"/>
      <c r="K77" s="1212"/>
      <c r="L77" s="1248"/>
      <c r="M77" s="1232"/>
      <c r="N77" s="491"/>
      <c r="O77" s="491"/>
      <c r="P77" s="1211"/>
      <c r="Q77" s="1264"/>
      <c r="R77" s="1266">
        <v>6160</v>
      </c>
      <c r="S77" s="226"/>
      <c r="T77" s="226"/>
      <c r="U77" s="226"/>
      <c r="V77" s="226"/>
      <c r="W77" s="480"/>
      <c r="X77" s="480"/>
      <c r="Y77" s="480"/>
      <c r="Z77" s="480"/>
      <c r="AA77" s="480"/>
      <c r="AB77" s="480"/>
      <c r="AC77" s="480"/>
      <c r="AD77" s="480"/>
      <c r="AE77" s="226"/>
      <c r="AF77" s="226"/>
      <c r="AG77" s="226"/>
      <c r="AH77" s="226"/>
      <c r="AI77" s="226"/>
      <c r="AJ77" s="226"/>
      <c r="AK77" s="226"/>
      <c r="AL77" s="226"/>
    </row>
    <row r="78" spans="1:38" s="223" customFormat="1" ht="13.5" thickBot="1">
      <c r="A78" s="1272" t="s">
        <v>706</v>
      </c>
      <c r="B78" s="1296" t="s">
        <v>549</v>
      </c>
      <c r="C78" s="1285">
        <f>SUM(C75:C77)</f>
        <v>36322</v>
      </c>
      <c r="D78" s="492"/>
      <c r="E78" s="1234"/>
      <c r="F78" s="1248">
        <f aca="true" t="shared" si="14" ref="F78:L78">SUM(F76:F77)</f>
        <v>0</v>
      </c>
      <c r="G78" s="1241">
        <f t="shared" si="14"/>
        <v>0</v>
      </c>
      <c r="H78" s="486">
        <f t="shared" si="14"/>
        <v>0</v>
      </c>
      <c r="I78" s="486">
        <f t="shared" si="14"/>
        <v>0</v>
      </c>
      <c r="J78" s="486">
        <f t="shared" si="14"/>
        <v>0</v>
      </c>
      <c r="K78" s="1212">
        <f t="shared" si="14"/>
        <v>0</v>
      </c>
      <c r="L78" s="1248">
        <f t="shared" si="14"/>
        <v>0</v>
      </c>
      <c r="M78" s="1232"/>
      <c r="N78" s="491"/>
      <c r="O78" s="491"/>
      <c r="P78" s="1211"/>
      <c r="Q78" s="1264"/>
      <c r="R78" s="1223">
        <f>SUM(R75:R77)</f>
        <v>36322</v>
      </c>
      <c r="S78" s="226"/>
      <c r="T78" s="226"/>
      <c r="U78" s="226"/>
      <c r="V78" s="226"/>
      <c r="W78" s="480"/>
      <c r="X78" s="480"/>
      <c r="Y78" s="480"/>
      <c r="Z78" s="480"/>
      <c r="AA78" s="480"/>
      <c r="AB78" s="480"/>
      <c r="AC78" s="480"/>
      <c r="AD78" s="480"/>
      <c r="AE78" s="226"/>
      <c r="AF78" s="226"/>
      <c r="AG78" s="226"/>
      <c r="AH78" s="226"/>
      <c r="AI78" s="226"/>
      <c r="AJ78" s="226"/>
      <c r="AK78" s="226"/>
      <c r="AL78" s="226"/>
    </row>
    <row r="79" spans="1:38" s="479" customFormat="1" ht="13.5" thickBot="1">
      <c r="A79" s="1272"/>
      <c r="B79" s="1294"/>
      <c r="C79" s="1286"/>
      <c r="D79" s="488"/>
      <c r="E79" s="1235"/>
      <c r="F79" s="1248"/>
      <c r="G79" s="1218"/>
      <c r="H79" s="71"/>
      <c r="I79" s="71"/>
      <c r="J79" s="71"/>
      <c r="K79" s="1210"/>
      <c r="L79" s="1248"/>
      <c r="M79" s="1218"/>
      <c r="N79" s="71"/>
      <c r="O79" s="71"/>
      <c r="P79" s="1210"/>
      <c r="Q79" s="1265"/>
      <c r="R79" s="1265"/>
      <c r="S79" s="73"/>
      <c r="T79" s="73"/>
      <c r="U79" s="73"/>
      <c r="V79" s="73"/>
      <c r="W79" s="481"/>
      <c r="X79" s="481"/>
      <c r="Y79" s="481"/>
      <c r="Z79" s="481"/>
      <c r="AA79" s="481"/>
      <c r="AB79" s="481"/>
      <c r="AC79" s="481"/>
      <c r="AD79" s="481"/>
      <c r="AE79" s="73"/>
      <c r="AF79" s="73"/>
      <c r="AG79" s="73"/>
      <c r="AH79" s="73"/>
      <c r="AI79" s="73"/>
      <c r="AJ79" s="73"/>
      <c r="AK79" s="73"/>
      <c r="AL79" s="73"/>
    </row>
    <row r="80" spans="1:30" ht="12.75">
      <c r="A80" s="1277">
        <v>1</v>
      </c>
      <c r="B80" s="1294" t="s">
        <v>377</v>
      </c>
      <c r="C80" s="1285">
        <v>4022</v>
      </c>
      <c r="D80" s="485"/>
      <c r="E80" s="1214"/>
      <c r="F80" s="1248"/>
      <c r="G80" s="1218"/>
      <c r="H80" s="71"/>
      <c r="I80" s="71"/>
      <c r="J80" s="71"/>
      <c r="K80" s="1210"/>
      <c r="L80" s="1225"/>
      <c r="M80" s="1218"/>
      <c r="N80" s="71"/>
      <c r="O80" s="71"/>
      <c r="P80" s="1210"/>
      <c r="Q80" s="1266">
        <v>4022</v>
      </c>
      <c r="R80" s="1219"/>
      <c r="W80" s="225"/>
      <c r="X80" s="225"/>
      <c r="Y80" s="225"/>
      <c r="Z80" s="225"/>
      <c r="AA80" s="225"/>
      <c r="AB80" s="225"/>
      <c r="AC80" s="225"/>
      <c r="AD80" s="225"/>
    </row>
    <row r="81" spans="1:30" ht="12.75">
      <c r="A81" s="1277">
        <v>2</v>
      </c>
      <c r="B81" s="1294" t="s">
        <v>635</v>
      </c>
      <c r="C81" s="1285">
        <f>248164-20307</f>
        <v>227857</v>
      </c>
      <c r="D81" s="485"/>
      <c r="E81" s="1214"/>
      <c r="F81" s="1248"/>
      <c r="G81" s="1218"/>
      <c r="H81" s="71"/>
      <c r="I81" s="71"/>
      <c r="J81" s="71"/>
      <c r="K81" s="1210"/>
      <c r="L81" s="1225">
        <f>SUM(M81:R81)</f>
        <v>227857</v>
      </c>
      <c r="M81" s="1218"/>
      <c r="N81" s="71"/>
      <c r="O81" s="71"/>
      <c r="P81" s="1210"/>
      <c r="Q81" s="1266">
        <f>248164-20307</f>
        <v>227857</v>
      </c>
      <c r="R81" s="1219"/>
      <c r="W81" s="225"/>
      <c r="X81" s="225"/>
      <c r="Y81" s="225"/>
      <c r="Z81" s="225"/>
      <c r="AA81" s="225"/>
      <c r="AB81" s="225"/>
      <c r="AC81" s="225"/>
      <c r="AD81" s="225"/>
    </row>
    <row r="82" spans="1:30" ht="13.5" thickBot="1">
      <c r="A82" s="1277">
        <v>3</v>
      </c>
      <c r="B82" s="1294" t="s">
        <v>804</v>
      </c>
      <c r="C82" s="1287">
        <v>553</v>
      </c>
      <c r="D82" s="485"/>
      <c r="E82" s="1214"/>
      <c r="F82" s="1248"/>
      <c r="G82" s="1218"/>
      <c r="H82" s="71"/>
      <c r="I82" s="71"/>
      <c r="J82" s="71"/>
      <c r="K82" s="1210"/>
      <c r="L82" s="1225"/>
      <c r="M82" s="1218"/>
      <c r="N82" s="71"/>
      <c r="O82" s="71"/>
      <c r="P82" s="1210"/>
      <c r="Q82" s="1267">
        <v>553</v>
      </c>
      <c r="R82" s="1219"/>
      <c r="W82" s="225"/>
      <c r="X82" s="225"/>
      <c r="Y82" s="225"/>
      <c r="Z82" s="225"/>
      <c r="AA82" s="225"/>
      <c r="AB82" s="225"/>
      <c r="AC82" s="225"/>
      <c r="AD82" s="225"/>
    </row>
    <row r="83" spans="1:38" s="479" customFormat="1" ht="13.5" thickBot="1">
      <c r="A83" s="1272" t="s">
        <v>380</v>
      </c>
      <c r="B83" s="1294" t="s">
        <v>416</v>
      </c>
      <c r="C83" s="1285">
        <f>SUM(C80:C82)</f>
        <v>232432</v>
      </c>
      <c r="D83" s="553">
        <f>SUM(D80:D81)</f>
        <v>0</v>
      </c>
      <c r="E83" s="1214"/>
      <c r="F83" s="1250">
        <f aca="true" t="shared" si="15" ref="F83:N83">SUM(F80:F81)</f>
        <v>0</v>
      </c>
      <c r="G83" s="1230">
        <f t="shared" si="15"/>
        <v>0</v>
      </c>
      <c r="H83" s="485">
        <f t="shared" si="15"/>
        <v>0</v>
      </c>
      <c r="I83" s="485">
        <f t="shared" si="15"/>
        <v>0</v>
      </c>
      <c r="J83" s="485">
        <f t="shared" si="15"/>
        <v>0</v>
      </c>
      <c r="K83" s="1214">
        <f t="shared" si="15"/>
        <v>0</v>
      </c>
      <c r="L83" s="1250">
        <f t="shared" si="15"/>
        <v>227857</v>
      </c>
      <c r="M83" s="1230">
        <f t="shared" si="15"/>
        <v>0</v>
      </c>
      <c r="N83" s="485">
        <f t="shared" si="15"/>
        <v>0</v>
      </c>
      <c r="O83" s="485"/>
      <c r="P83" s="1214">
        <f>SUM(P80:P81)</f>
        <v>0</v>
      </c>
      <c r="Q83" s="1223">
        <f>SUM(Q80:Q82)</f>
        <v>232432</v>
      </c>
      <c r="R83" s="1219"/>
      <c r="S83" s="73"/>
      <c r="T83" s="73"/>
      <c r="U83" s="73"/>
      <c r="V83" s="73"/>
      <c r="W83" s="481"/>
      <c r="X83" s="481"/>
      <c r="Y83" s="481"/>
      <c r="Z83" s="481"/>
      <c r="AA83" s="481"/>
      <c r="AB83" s="481"/>
      <c r="AC83" s="481"/>
      <c r="AD83" s="481"/>
      <c r="AE83" s="73"/>
      <c r="AF83" s="73"/>
      <c r="AG83" s="73"/>
      <c r="AH83" s="73"/>
      <c r="AI83" s="73"/>
      <c r="AJ83" s="73"/>
      <c r="AK83" s="73"/>
      <c r="AL83" s="73"/>
    </row>
    <row r="84" spans="1:18" ht="12.75">
      <c r="A84" s="1278"/>
      <c r="B84" s="1225"/>
      <c r="C84" s="1218"/>
      <c r="D84" s="71"/>
      <c r="E84" s="1210"/>
      <c r="F84" s="1251"/>
      <c r="G84" s="1218"/>
      <c r="H84" s="71"/>
      <c r="I84" s="71"/>
      <c r="J84" s="71"/>
      <c r="K84" s="1210"/>
      <c r="L84" s="1225"/>
      <c r="M84" s="1218"/>
      <c r="N84" s="71"/>
      <c r="O84" s="71"/>
      <c r="P84" s="1210"/>
      <c r="Q84" s="1225"/>
      <c r="R84" s="1220"/>
    </row>
    <row r="85" spans="1:30" s="227" customFormat="1" ht="12.75">
      <c r="A85" s="1279"/>
      <c r="B85" s="1297" t="s">
        <v>153</v>
      </c>
      <c r="C85" s="1231">
        <f>C10+C26+C41+C58+C63+C73+C78+C83+C49+C54</f>
        <v>1209549</v>
      </c>
      <c r="D85" s="627"/>
      <c r="E85" s="1215"/>
      <c r="F85" s="1226">
        <f aca="true" t="shared" si="16" ref="F85:K85">F10+F26+F41+F58+F63+F73+F83+F78+F49+F54</f>
        <v>307259</v>
      </c>
      <c r="G85" s="1231">
        <f t="shared" si="16"/>
        <v>28934</v>
      </c>
      <c r="H85" s="627">
        <f t="shared" si="16"/>
        <v>8173</v>
      </c>
      <c r="I85" s="627">
        <f t="shared" si="16"/>
        <v>130189</v>
      </c>
      <c r="J85" s="627">
        <f t="shared" si="16"/>
        <v>124821</v>
      </c>
      <c r="K85" s="1215">
        <f t="shared" si="16"/>
        <v>15142</v>
      </c>
      <c r="L85" s="1226">
        <f>L10+L26+L41+L58+L63+L73+L49+L54</f>
        <v>633536</v>
      </c>
      <c r="M85" s="1231">
        <f>M10+M26+M41+M58+M63+M73+M49+M54</f>
        <v>84296</v>
      </c>
      <c r="N85" s="627">
        <f>N10+N26+N41+N58+N63+N73+N49+N54</f>
        <v>530676</v>
      </c>
      <c r="O85" s="627">
        <f>O10+O26+O41+O58+O63+O73+O49+O54</f>
        <v>0</v>
      </c>
      <c r="P85" s="1215">
        <f>P10+P26+P41+P58+P63+P73+P49+P54</f>
        <v>18564</v>
      </c>
      <c r="Q85" s="1226"/>
      <c r="R85" s="1221"/>
      <c r="W85" s="228"/>
      <c r="X85" s="228"/>
      <c r="Y85" s="228"/>
      <c r="Z85" s="228"/>
      <c r="AA85" s="228"/>
      <c r="AB85" s="228"/>
      <c r="AC85" s="228"/>
      <c r="AD85" s="228"/>
    </row>
    <row r="86" spans="1:30" s="223" customFormat="1" ht="12.75">
      <c r="A86" s="1272"/>
      <c r="B86" s="1298" t="s">
        <v>483</v>
      </c>
      <c r="C86" s="1232">
        <f>'8.3. sz. mell_össz.'!D23+'8.2. Polgármesteri Hivatal'!D23</f>
        <v>311345</v>
      </c>
      <c r="D86" s="491">
        <f>'8.3. sz. mell_össz.'!F25</f>
        <v>0</v>
      </c>
      <c r="E86" s="1211">
        <f>'8.3. sz. mell_össz.'!G25</f>
        <v>0</v>
      </c>
      <c r="F86" s="1248">
        <v>308345</v>
      </c>
      <c r="G86" s="1243"/>
      <c r="H86" s="483"/>
      <c r="I86" s="483"/>
      <c r="J86" s="483"/>
      <c r="K86" s="1208"/>
      <c r="L86" s="1257">
        <f>SUM(M86:R86)</f>
        <v>3000</v>
      </c>
      <c r="M86" s="1243"/>
      <c r="N86" s="483">
        <f>3000</f>
        <v>3000</v>
      </c>
      <c r="O86" s="483"/>
      <c r="P86" s="1208"/>
      <c r="Q86" s="1227"/>
      <c r="R86" s="1222"/>
      <c r="W86" s="224"/>
      <c r="X86" s="224"/>
      <c r="Y86" s="224"/>
      <c r="Z86" s="224"/>
      <c r="AA86" s="224"/>
      <c r="AB86" s="224"/>
      <c r="AC86" s="224"/>
      <c r="AD86" s="224"/>
    </row>
    <row r="87" spans="1:30" s="223" customFormat="1" ht="12.75">
      <c r="A87" s="1280"/>
      <c r="B87" s="1299" t="s">
        <v>546</v>
      </c>
      <c r="C87" s="1288">
        <f>'8.3. sz. mell_össz.'!D11+'8.2. Polgármesteri Hivatal'!D11+'8.3. sz. mell_össz.'!D14</f>
        <v>61742</v>
      </c>
      <c r="D87" s="740"/>
      <c r="E87" s="1236"/>
      <c r="F87" s="1252">
        <v>61742</v>
      </c>
      <c r="G87" s="1245"/>
      <c r="H87" s="741"/>
      <c r="I87" s="741"/>
      <c r="J87" s="741"/>
      <c r="K87" s="1216"/>
      <c r="L87" s="1258"/>
      <c r="M87" s="1245"/>
      <c r="N87" s="741"/>
      <c r="O87" s="741"/>
      <c r="P87" s="1216"/>
      <c r="Q87" s="1228"/>
      <c r="R87" s="1227"/>
      <c r="W87" s="224"/>
      <c r="X87" s="224"/>
      <c r="Y87" s="224"/>
      <c r="Z87" s="224"/>
      <c r="AA87" s="224"/>
      <c r="AB87" s="224"/>
      <c r="AC87" s="224"/>
      <c r="AD87" s="224"/>
    </row>
    <row r="88" spans="1:20" ht="13.5" thickBot="1">
      <c r="A88" s="1281"/>
      <c r="B88" s="1253" t="s">
        <v>450</v>
      </c>
      <c r="C88" s="1246">
        <f>SUM(C85:C87)</f>
        <v>1582636</v>
      </c>
      <c r="D88" s="628">
        <f aca="true" t="shared" si="17" ref="D88:O88">SUM(D85:D86)</f>
        <v>0</v>
      </c>
      <c r="E88" s="1217">
        <f t="shared" si="17"/>
        <v>0</v>
      </c>
      <c r="F88" s="1253">
        <f>SUM(F85:F87)</f>
        <v>677346</v>
      </c>
      <c r="G88" s="1246">
        <f t="shared" si="17"/>
        <v>28934</v>
      </c>
      <c r="H88" s="628">
        <f t="shared" si="17"/>
        <v>8173</v>
      </c>
      <c r="I88" s="628">
        <f t="shared" si="17"/>
        <v>130189</v>
      </c>
      <c r="J88" s="628">
        <f t="shared" si="17"/>
        <v>124821</v>
      </c>
      <c r="K88" s="1217">
        <f t="shared" si="17"/>
        <v>15142</v>
      </c>
      <c r="L88" s="1253">
        <f t="shared" si="17"/>
        <v>636536</v>
      </c>
      <c r="M88" s="1246">
        <f t="shared" si="17"/>
        <v>84296</v>
      </c>
      <c r="N88" s="628">
        <f t="shared" si="17"/>
        <v>533676</v>
      </c>
      <c r="O88" s="628">
        <f t="shared" si="17"/>
        <v>0</v>
      </c>
      <c r="P88" s="1217">
        <f>SUM(P85:P86)</f>
        <v>18564</v>
      </c>
      <c r="Q88" s="1229">
        <f>SUM(Q80:Q82)</f>
        <v>232432</v>
      </c>
      <c r="R88" s="1268">
        <f>SUM(R75:R77)</f>
        <v>36322</v>
      </c>
      <c r="S88" s="73"/>
      <c r="T88" s="73"/>
    </row>
  </sheetData>
  <sheetProtection/>
  <mergeCells count="12">
    <mergeCell ref="M7:P7"/>
    <mergeCell ref="C7:C8"/>
    <mergeCell ref="B7:B8"/>
    <mergeCell ref="O5:R5"/>
    <mergeCell ref="Q7:Q8"/>
    <mergeCell ref="R7:R8"/>
    <mergeCell ref="A7:A8"/>
    <mergeCell ref="D7:D8"/>
    <mergeCell ref="G7:K7"/>
    <mergeCell ref="L7:L8"/>
    <mergeCell ref="F7:F8"/>
    <mergeCell ref="E7:E8"/>
  </mergeCells>
  <printOptions horizontalCentered="1" verticalCentered="1"/>
  <pageMargins left="0.31496062992125984" right="0.1968503937007874" top="0.2362204724409449" bottom="0.2362204724409449" header="0.2362204724409449" footer="0.15748031496062992"/>
  <pageSetup horizontalDpi="600" verticalDpi="600" orientation="landscape" paperSize="8" scale="80" r:id="rId1"/>
  <headerFooter alignWithMargins="0">
    <oddHeader>&amp;C&amp;"Times New Roman CE,Félkövér"&amp;12Martonvásár Város Képviselőtestület  ..../2013 (........) önkormányzati rendelete Martonvásár Város 2013. évi költségvetéséről&amp;R&amp;"Times New Roman CE,Dőlt"&amp;12
</oddHeader>
  </headerFooter>
  <rowBreaks count="1" manualBreakCount="1">
    <brk id="7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9">
      <selection activeCell="C65" sqref="C65"/>
    </sheetView>
  </sheetViews>
  <sheetFormatPr defaultColWidth="9.00390625" defaultRowHeight="12.75"/>
  <cols>
    <col min="1" max="1" width="8.00390625" style="95" customWidth="1"/>
    <col min="2" max="2" width="65.625" style="95" customWidth="1"/>
    <col min="3" max="3" width="15.625" style="95" customWidth="1"/>
    <col min="4" max="5" width="11.125" style="591" bestFit="1" customWidth="1"/>
    <col min="6" max="6" width="9.125" style="591" bestFit="1" customWidth="1"/>
    <col min="7" max="7" width="10.00390625" style="596" bestFit="1" customWidth="1"/>
    <col min="8" max="8" width="17.625" style="591" bestFit="1" customWidth="1"/>
    <col min="9" max="16384" width="9.375" style="95" customWidth="1"/>
  </cols>
  <sheetData>
    <row r="1" spans="2:8" ht="14.25">
      <c r="B1" s="94"/>
      <c r="G1" s="591"/>
      <c r="H1" s="93" t="s">
        <v>441</v>
      </c>
    </row>
    <row r="2" spans="2:8" ht="15.75" customHeight="1">
      <c r="B2" s="1318" t="s">
        <v>132</v>
      </c>
      <c r="C2" s="1318"/>
      <c r="D2" s="1318"/>
      <c r="E2" s="1318"/>
      <c r="F2" s="1318"/>
      <c r="G2" s="1318"/>
      <c r="H2" s="1318"/>
    </row>
    <row r="3" spans="2:8" ht="14.25" customHeight="1" thickBot="1">
      <c r="B3" s="94"/>
      <c r="G3" s="1329" t="s">
        <v>17</v>
      </c>
      <c r="H3" s="1329"/>
    </row>
    <row r="4" spans="1:8" ht="36.75" thickBot="1">
      <c r="A4" s="921" t="s">
        <v>6</v>
      </c>
      <c r="B4" s="97" t="s">
        <v>133</v>
      </c>
      <c r="C4" s="97" t="s">
        <v>426</v>
      </c>
      <c r="D4" s="592" t="s">
        <v>418</v>
      </c>
      <c r="E4" s="592" t="s">
        <v>12</v>
      </c>
      <c r="F4" s="592" t="s">
        <v>197</v>
      </c>
      <c r="G4" s="592" t="s">
        <v>437</v>
      </c>
      <c r="H4" s="597" t="s">
        <v>438</v>
      </c>
    </row>
    <row r="5" spans="1:8" ht="13.5" thickBot="1">
      <c r="A5" s="922">
        <v>1</v>
      </c>
      <c r="B5" s="110" t="s">
        <v>419</v>
      </c>
      <c r="C5" s="110" t="s">
        <v>425</v>
      </c>
      <c r="D5" s="923" t="s">
        <v>421</v>
      </c>
      <c r="E5" s="923" t="s">
        <v>422</v>
      </c>
      <c r="F5" s="923" t="s">
        <v>423</v>
      </c>
      <c r="G5" s="923" t="s">
        <v>424</v>
      </c>
      <c r="H5" s="924" t="s">
        <v>427</v>
      </c>
    </row>
    <row r="6" spans="1:8" ht="12.75" customHeight="1" thickBot="1">
      <c r="A6" s="925">
        <v>2</v>
      </c>
      <c r="B6" s="926" t="s">
        <v>664</v>
      </c>
      <c r="C6" s="927"/>
      <c r="D6" s="928"/>
      <c r="E6" s="928"/>
      <c r="F6" s="928"/>
      <c r="G6" s="928"/>
      <c r="H6" s="929"/>
    </row>
    <row r="7" spans="1:8" ht="12.75" customHeight="1">
      <c r="A7" s="930">
        <v>3</v>
      </c>
      <c r="B7" s="931" t="s">
        <v>665</v>
      </c>
      <c r="C7" s="590">
        <v>8900</v>
      </c>
      <c r="D7" s="594"/>
      <c r="E7" s="594"/>
      <c r="F7" s="594">
        <v>2130</v>
      </c>
      <c r="G7" s="594">
        <v>6770</v>
      </c>
      <c r="H7" s="606"/>
    </row>
    <row r="8" spans="1:8" ht="12.75" customHeight="1">
      <c r="A8" s="932">
        <v>4</v>
      </c>
      <c r="B8" s="933" t="s">
        <v>666</v>
      </c>
      <c r="C8" s="122">
        <v>39365</v>
      </c>
      <c r="D8" s="489"/>
      <c r="E8" s="489"/>
      <c r="F8" s="489">
        <v>9397</v>
      </c>
      <c r="G8" s="489">
        <v>29968</v>
      </c>
      <c r="H8" s="598"/>
    </row>
    <row r="9" spans="1:8" ht="12.75" customHeight="1" thickBot="1">
      <c r="A9" s="934">
        <v>5</v>
      </c>
      <c r="B9" s="935"/>
      <c r="C9" s="152"/>
      <c r="D9" s="936"/>
      <c r="E9" s="936"/>
      <c r="F9" s="936"/>
      <c r="G9" s="936"/>
      <c r="H9" s="937"/>
    </row>
    <row r="10" spans="1:8" ht="12.75" customHeight="1" thickBot="1">
      <c r="A10" s="925">
        <v>6</v>
      </c>
      <c r="B10" s="926" t="s">
        <v>150</v>
      </c>
      <c r="C10" s="564">
        <f aca="true" t="shared" si="0" ref="C10:H10">SUM(C7:C9)</f>
        <v>48265</v>
      </c>
      <c r="D10" s="564">
        <f t="shared" si="0"/>
        <v>0</v>
      </c>
      <c r="E10" s="564">
        <f t="shared" si="0"/>
        <v>0</v>
      </c>
      <c r="F10" s="564">
        <f t="shared" si="0"/>
        <v>11527</v>
      </c>
      <c r="G10" s="564">
        <f t="shared" si="0"/>
        <v>36738</v>
      </c>
      <c r="H10" s="938">
        <f t="shared" si="0"/>
        <v>0</v>
      </c>
    </row>
    <row r="11" spans="1:8" ht="12.75" customHeight="1">
      <c r="A11" s="930">
        <v>7</v>
      </c>
      <c r="B11" s="939"/>
      <c r="C11" s="565"/>
      <c r="D11" s="593"/>
      <c r="E11" s="593"/>
      <c r="F11" s="593"/>
      <c r="G11" s="593"/>
      <c r="H11" s="600"/>
    </row>
    <row r="12" spans="1:8" ht="12.75" customHeight="1">
      <c r="A12" s="932">
        <v>8</v>
      </c>
      <c r="B12" s="940" t="s">
        <v>667</v>
      </c>
      <c r="C12" s="603"/>
      <c r="D12" s="604"/>
      <c r="E12" s="604"/>
      <c r="F12" s="604"/>
      <c r="G12" s="604"/>
      <c r="H12" s="605"/>
    </row>
    <row r="13" spans="1:8" ht="12.75" customHeight="1">
      <c r="A13" s="932">
        <v>9</v>
      </c>
      <c r="B13" s="933" t="s">
        <v>668</v>
      </c>
      <c r="C13" s="122">
        <v>145413</v>
      </c>
      <c r="D13" s="489"/>
      <c r="E13" s="489"/>
      <c r="F13" s="489"/>
      <c r="G13" s="489">
        <v>145413</v>
      </c>
      <c r="H13" s="598"/>
    </row>
    <row r="14" spans="1:8" ht="12.75" customHeight="1">
      <c r="A14" s="932">
        <v>10</v>
      </c>
      <c r="B14" s="933" t="s">
        <v>669</v>
      </c>
      <c r="C14" s="122">
        <v>618</v>
      </c>
      <c r="D14" s="489"/>
      <c r="E14" s="489"/>
      <c r="F14" s="489"/>
      <c r="G14" s="489">
        <v>618</v>
      </c>
      <c r="H14" s="598"/>
    </row>
    <row r="15" spans="1:8" ht="12.75" customHeight="1" thickBot="1">
      <c r="A15" s="934">
        <v>11</v>
      </c>
      <c r="B15" s="935" t="s">
        <v>670</v>
      </c>
      <c r="C15" s="152">
        <v>2418</v>
      </c>
      <c r="D15" s="936"/>
      <c r="E15" s="936"/>
      <c r="F15" s="936"/>
      <c r="G15" s="936">
        <v>2418</v>
      </c>
      <c r="H15" s="937"/>
    </row>
    <row r="16" spans="1:8" ht="12.75" customHeight="1" thickBot="1">
      <c r="A16" s="925">
        <v>12</v>
      </c>
      <c r="B16" s="941" t="s">
        <v>336</v>
      </c>
      <c r="C16" s="564">
        <f aca="true" t="shared" si="1" ref="C16:H16">SUM(C13:C15)</f>
        <v>148449</v>
      </c>
      <c r="D16" s="564">
        <f t="shared" si="1"/>
        <v>0</v>
      </c>
      <c r="E16" s="564">
        <f t="shared" si="1"/>
        <v>0</v>
      </c>
      <c r="F16" s="564">
        <f t="shared" si="1"/>
        <v>0</v>
      </c>
      <c r="G16" s="564">
        <f t="shared" si="1"/>
        <v>148449</v>
      </c>
      <c r="H16" s="938">
        <f t="shared" si="1"/>
        <v>0</v>
      </c>
    </row>
    <row r="17" spans="1:8" ht="12.75" customHeight="1">
      <c r="A17" s="930">
        <v>13</v>
      </c>
      <c r="B17" s="942"/>
      <c r="C17" s="565"/>
      <c r="D17" s="593"/>
      <c r="E17" s="593"/>
      <c r="F17" s="593"/>
      <c r="G17" s="593"/>
      <c r="H17" s="600"/>
    </row>
    <row r="18" spans="1:8" ht="12.75" customHeight="1">
      <c r="A18" s="932">
        <v>14</v>
      </c>
      <c r="B18" s="940" t="s">
        <v>141</v>
      </c>
      <c r="C18" s="122"/>
      <c r="D18" s="489"/>
      <c r="E18" s="489"/>
      <c r="F18" s="489"/>
      <c r="G18" s="489"/>
      <c r="H18" s="598"/>
    </row>
    <row r="19" spans="1:8" ht="12.75" customHeight="1">
      <c r="A19" s="932">
        <v>15</v>
      </c>
      <c r="B19" s="933" t="s">
        <v>671</v>
      </c>
      <c r="C19" s="122">
        <v>875</v>
      </c>
      <c r="D19" s="489"/>
      <c r="E19" s="489"/>
      <c r="F19" s="489">
        <v>875</v>
      </c>
      <c r="G19" s="489"/>
      <c r="H19" s="598"/>
    </row>
    <row r="20" spans="1:8" ht="12.75" customHeight="1">
      <c r="A20" s="932">
        <v>16</v>
      </c>
      <c r="B20" s="933" t="s">
        <v>672</v>
      </c>
      <c r="C20" s="122">
        <v>74272</v>
      </c>
      <c r="D20" s="489"/>
      <c r="E20" s="489"/>
      <c r="F20" s="489">
        <v>74272</v>
      </c>
      <c r="G20" s="489"/>
      <c r="H20" s="598"/>
    </row>
    <row r="21" spans="1:8" ht="12.75" customHeight="1">
      <c r="A21" s="932">
        <v>17</v>
      </c>
      <c r="B21" s="933" t="s">
        <v>673</v>
      </c>
      <c r="C21" s="122">
        <v>19000</v>
      </c>
      <c r="D21" s="489"/>
      <c r="E21" s="489"/>
      <c r="F21" s="489">
        <v>19000</v>
      </c>
      <c r="G21" s="489"/>
      <c r="H21" s="598"/>
    </row>
    <row r="22" spans="1:8" ht="12.75" customHeight="1">
      <c r="A22" s="932">
        <v>18</v>
      </c>
      <c r="B22" s="933" t="s">
        <v>674</v>
      </c>
      <c r="C22" s="122">
        <v>34854</v>
      </c>
      <c r="D22" s="489"/>
      <c r="E22" s="489"/>
      <c r="F22" s="489">
        <v>34854</v>
      </c>
      <c r="G22" s="489"/>
      <c r="H22" s="598"/>
    </row>
    <row r="23" spans="1:8" ht="12.75" customHeight="1">
      <c r="A23" s="932">
        <v>19</v>
      </c>
      <c r="B23" s="933" t="s">
        <v>675</v>
      </c>
      <c r="C23" s="122">
        <v>102452</v>
      </c>
      <c r="D23" s="489"/>
      <c r="E23" s="489"/>
      <c r="F23" s="489">
        <v>102452</v>
      </c>
      <c r="G23" s="489"/>
      <c r="H23" s="598"/>
    </row>
    <row r="24" spans="1:8" ht="12.75" customHeight="1">
      <c r="A24" s="932">
        <v>20</v>
      </c>
      <c r="B24" s="933" t="s">
        <v>676</v>
      </c>
      <c r="C24" s="122">
        <v>3500</v>
      </c>
      <c r="D24" s="489"/>
      <c r="E24" s="489"/>
      <c r="F24" s="489">
        <v>3500</v>
      </c>
      <c r="G24" s="489"/>
      <c r="H24" s="598"/>
    </row>
    <row r="25" spans="1:8" ht="12.75" customHeight="1">
      <c r="A25" s="932">
        <v>21</v>
      </c>
      <c r="B25" s="933" t="s">
        <v>677</v>
      </c>
      <c r="C25" s="122">
        <v>3500</v>
      </c>
      <c r="D25" s="489"/>
      <c r="E25" s="489"/>
      <c r="F25" s="489">
        <v>3500</v>
      </c>
      <c r="G25" s="489"/>
      <c r="H25" s="598"/>
    </row>
    <row r="26" spans="1:8" ht="12.75" customHeight="1">
      <c r="A26" s="932">
        <v>22</v>
      </c>
      <c r="B26" s="933" t="s">
        <v>678</v>
      </c>
      <c r="C26" s="122">
        <v>1200</v>
      </c>
      <c r="D26" s="489"/>
      <c r="E26" s="489"/>
      <c r="F26" s="489">
        <v>1200</v>
      </c>
      <c r="G26" s="489"/>
      <c r="H26" s="598"/>
    </row>
    <row r="27" spans="1:8" ht="12.75" customHeight="1">
      <c r="A27" s="932">
        <v>23</v>
      </c>
      <c r="B27" s="933" t="s">
        <v>679</v>
      </c>
      <c r="C27" s="122">
        <v>55000</v>
      </c>
      <c r="D27" s="489"/>
      <c r="E27" s="489"/>
      <c r="F27" s="489">
        <v>55000</v>
      </c>
      <c r="G27" s="489"/>
      <c r="H27" s="598"/>
    </row>
    <row r="28" spans="1:8" ht="12.75" customHeight="1">
      <c r="A28" s="932">
        <v>24</v>
      </c>
      <c r="B28" s="933" t="s">
        <v>680</v>
      </c>
      <c r="C28" s="122">
        <v>18564</v>
      </c>
      <c r="D28" s="489"/>
      <c r="E28" s="489"/>
      <c r="F28" s="489">
        <v>18564</v>
      </c>
      <c r="G28" s="489"/>
      <c r="H28" s="598"/>
    </row>
    <row r="29" spans="1:8" ht="12.75" customHeight="1">
      <c r="A29" s="932">
        <v>25</v>
      </c>
      <c r="B29" s="933" t="s">
        <v>681</v>
      </c>
      <c r="C29" s="122">
        <v>508</v>
      </c>
      <c r="D29" s="489"/>
      <c r="E29" s="489"/>
      <c r="F29" s="489">
        <v>508</v>
      </c>
      <c r="G29" s="489"/>
      <c r="H29" s="598"/>
    </row>
    <row r="30" spans="1:8" ht="12.75" customHeight="1">
      <c r="A30" s="932">
        <v>26</v>
      </c>
      <c r="B30" s="940" t="s">
        <v>339</v>
      </c>
      <c r="C30" s="603"/>
      <c r="D30" s="604"/>
      <c r="E30" s="604"/>
      <c r="F30" s="604"/>
      <c r="G30" s="604"/>
      <c r="H30" s="605"/>
    </row>
    <row r="31" spans="1:8" ht="12.75" customHeight="1">
      <c r="A31" s="932">
        <v>27</v>
      </c>
      <c r="B31" s="943"/>
      <c r="C31" s="122"/>
      <c r="D31" s="489"/>
      <c r="E31" s="489"/>
      <c r="F31" s="489"/>
      <c r="G31" s="489"/>
      <c r="H31" s="598"/>
    </row>
    <row r="32" spans="1:8" ht="12.75" customHeight="1">
      <c r="A32" s="932">
        <v>28</v>
      </c>
      <c r="B32" s="943"/>
      <c r="C32" s="122"/>
      <c r="D32" s="489"/>
      <c r="E32" s="489"/>
      <c r="F32" s="489"/>
      <c r="G32" s="489"/>
      <c r="H32" s="598"/>
    </row>
    <row r="33" spans="1:8" ht="12.75" customHeight="1">
      <c r="A33" s="932">
        <v>29</v>
      </c>
      <c r="B33" s="943"/>
      <c r="C33" s="122"/>
      <c r="D33" s="489"/>
      <c r="E33" s="489"/>
      <c r="F33" s="489"/>
      <c r="G33" s="489"/>
      <c r="H33" s="598"/>
    </row>
    <row r="34" spans="1:8" ht="12.75" customHeight="1">
      <c r="A34" s="932">
        <v>30</v>
      </c>
      <c r="B34" s="943"/>
      <c r="C34" s="122"/>
      <c r="D34" s="489"/>
      <c r="E34" s="489"/>
      <c r="F34" s="489"/>
      <c r="G34" s="489"/>
      <c r="H34" s="598"/>
    </row>
    <row r="35" spans="1:8" ht="12.75" customHeight="1">
      <c r="A35" s="932">
        <v>31</v>
      </c>
      <c r="B35" s="943"/>
      <c r="C35" s="122"/>
      <c r="D35" s="489"/>
      <c r="E35" s="489"/>
      <c r="F35" s="489"/>
      <c r="G35" s="489"/>
      <c r="H35" s="598"/>
    </row>
    <row r="36" spans="1:8" ht="12.75" customHeight="1" thickBot="1">
      <c r="A36" s="934">
        <v>32</v>
      </c>
      <c r="B36" s="944"/>
      <c r="C36" s="152"/>
      <c r="D36" s="936"/>
      <c r="E36" s="936"/>
      <c r="F36" s="936"/>
      <c r="G36" s="936"/>
      <c r="H36" s="937"/>
    </row>
    <row r="37" spans="1:8" ht="12.75" customHeight="1" thickBot="1">
      <c r="A37" s="925">
        <v>33</v>
      </c>
      <c r="B37" s="945" t="s">
        <v>142</v>
      </c>
      <c r="C37" s="158">
        <f>SUM(C19:C29)</f>
        <v>313725</v>
      </c>
      <c r="D37" s="158">
        <f>SUM(D19:D29)</f>
        <v>0</v>
      </c>
      <c r="E37" s="158">
        <f>SUM(E19:E29)</f>
        <v>0</v>
      </c>
      <c r="F37" s="158">
        <f>SUM(F19:F29)</f>
        <v>313725</v>
      </c>
      <c r="G37" s="158">
        <f>SUM(G19:G29)</f>
        <v>0</v>
      </c>
      <c r="H37" s="709">
        <f>SUM(H19:H36)</f>
        <v>0</v>
      </c>
    </row>
    <row r="38" spans="1:8" ht="12.75" customHeight="1">
      <c r="A38" s="930">
        <v>34</v>
      </c>
      <c r="B38" s="946"/>
      <c r="C38" s="164"/>
      <c r="D38" s="947"/>
      <c r="E38" s="947"/>
      <c r="F38" s="947"/>
      <c r="G38" s="947"/>
      <c r="H38" s="948"/>
    </row>
    <row r="39" spans="1:8" ht="12.75" customHeight="1">
      <c r="A39" s="932">
        <v>35</v>
      </c>
      <c r="B39" s="949" t="s">
        <v>338</v>
      </c>
      <c r="C39" s="491"/>
      <c r="D39" s="486"/>
      <c r="E39" s="486"/>
      <c r="F39" s="486"/>
      <c r="G39" s="486"/>
      <c r="H39" s="601"/>
    </row>
    <row r="40" spans="1:8" ht="12.75" customHeight="1">
      <c r="A40" s="932">
        <v>36</v>
      </c>
      <c r="B40" s="943"/>
      <c r="C40" s="122"/>
      <c r="D40" s="489"/>
      <c r="E40" s="489"/>
      <c r="F40" s="489"/>
      <c r="G40" s="489"/>
      <c r="H40" s="598"/>
    </row>
    <row r="41" spans="1:8" ht="12.75" customHeight="1">
      <c r="A41" s="932">
        <v>37</v>
      </c>
      <c r="B41" s="940" t="s">
        <v>340</v>
      </c>
      <c r="C41" s="603"/>
      <c r="D41" s="604"/>
      <c r="E41" s="604"/>
      <c r="F41" s="604"/>
      <c r="G41" s="604"/>
      <c r="H41" s="605"/>
    </row>
    <row r="42" spans="1:8" ht="12.75" customHeight="1" thickBot="1">
      <c r="A42" s="934">
        <v>38</v>
      </c>
      <c r="B42" s="935" t="s">
        <v>682</v>
      </c>
      <c r="C42" s="152">
        <v>33138</v>
      </c>
      <c r="D42" s="950"/>
      <c r="E42" s="936"/>
      <c r="F42" s="936">
        <v>6628</v>
      </c>
      <c r="G42" s="936">
        <v>26510</v>
      </c>
      <c r="H42" s="937"/>
    </row>
    <row r="43" spans="1:8" ht="12.75" customHeight="1" thickBot="1">
      <c r="A43" s="925">
        <v>39</v>
      </c>
      <c r="B43" s="945" t="s">
        <v>341</v>
      </c>
      <c r="C43" s="158">
        <f aca="true" t="shared" si="2" ref="C43:H43">SUM(C42)</f>
        <v>33138</v>
      </c>
      <c r="D43" s="158">
        <f t="shared" si="2"/>
        <v>0</v>
      </c>
      <c r="E43" s="158">
        <f t="shared" si="2"/>
        <v>0</v>
      </c>
      <c r="F43" s="158">
        <f t="shared" si="2"/>
        <v>6628</v>
      </c>
      <c r="G43" s="158">
        <f t="shared" si="2"/>
        <v>26510</v>
      </c>
      <c r="H43" s="709">
        <f t="shared" si="2"/>
        <v>0</v>
      </c>
    </row>
    <row r="44" spans="1:8" ht="12.75" customHeight="1">
      <c r="A44" s="930">
        <v>40</v>
      </c>
      <c r="B44" s="946"/>
      <c r="C44" s="164"/>
      <c r="D44" s="947"/>
      <c r="E44" s="947"/>
      <c r="F44" s="947"/>
      <c r="G44" s="947"/>
      <c r="H44" s="600"/>
    </row>
    <row r="45" spans="1:8" ht="12.75" customHeight="1">
      <c r="A45" s="932">
        <v>41</v>
      </c>
      <c r="B45" s="949" t="s">
        <v>145</v>
      </c>
      <c r="C45" s="491"/>
      <c r="D45" s="486"/>
      <c r="E45" s="486"/>
      <c r="F45" s="486"/>
      <c r="G45" s="486"/>
      <c r="H45" s="605"/>
    </row>
    <row r="46" spans="1:8" ht="12.75" customHeight="1">
      <c r="A46" s="932">
        <v>42</v>
      </c>
      <c r="B46" s="933" t="s">
        <v>683</v>
      </c>
      <c r="C46" s="122">
        <v>3000</v>
      </c>
      <c r="D46" s="489"/>
      <c r="E46" s="489"/>
      <c r="F46" s="489">
        <v>3000</v>
      </c>
      <c r="G46" s="489"/>
      <c r="H46" s="598"/>
    </row>
    <row r="47" spans="1:8" ht="12.75" customHeight="1">
      <c r="A47" s="932">
        <v>43</v>
      </c>
      <c r="B47" s="933" t="s">
        <v>684</v>
      </c>
      <c r="C47" s="122">
        <v>190</v>
      </c>
      <c r="D47" s="489"/>
      <c r="E47" s="489"/>
      <c r="F47" s="489">
        <v>190</v>
      </c>
      <c r="G47" s="489"/>
      <c r="H47" s="598"/>
    </row>
    <row r="48" spans="1:8" ht="12.75" customHeight="1">
      <c r="A48" s="932">
        <v>44</v>
      </c>
      <c r="B48" s="935" t="s">
        <v>685</v>
      </c>
      <c r="C48" s="122">
        <v>3726</v>
      </c>
      <c r="D48" s="489"/>
      <c r="E48" s="489"/>
      <c r="F48" s="489">
        <v>3726</v>
      </c>
      <c r="G48" s="489"/>
      <c r="H48" s="598"/>
    </row>
    <row r="49" spans="1:8" ht="12.75" customHeight="1">
      <c r="A49" s="932">
        <v>45</v>
      </c>
      <c r="B49" s="935"/>
      <c r="C49" s="122"/>
      <c r="D49" s="489"/>
      <c r="E49" s="489"/>
      <c r="F49" s="489"/>
      <c r="G49" s="489"/>
      <c r="H49" s="598"/>
    </row>
    <row r="50" spans="1:8" ht="12.75" customHeight="1">
      <c r="A50" s="932">
        <v>46</v>
      </c>
      <c r="B50" s="933"/>
      <c r="C50" s="122"/>
      <c r="D50" s="489"/>
      <c r="E50" s="489"/>
      <c r="F50" s="489"/>
      <c r="G50" s="489"/>
      <c r="H50" s="598"/>
    </row>
    <row r="51" spans="1:8" ht="12.75" customHeight="1" thickBot="1">
      <c r="A51" s="934">
        <v>47</v>
      </c>
      <c r="B51" s="935"/>
      <c r="C51" s="152"/>
      <c r="D51" s="936"/>
      <c r="E51" s="936"/>
      <c r="F51" s="936"/>
      <c r="G51" s="936"/>
      <c r="H51" s="937"/>
    </row>
    <row r="52" spans="1:8" ht="12.75" customHeight="1" thickBot="1">
      <c r="A52" s="925">
        <v>48</v>
      </c>
      <c r="B52" s="945" t="s">
        <v>146</v>
      </c>
      <c r="C52" s="158">
        <f>SUM(C46:C51)</f>
        <v>6916</v>
      </c>
      <c r="D52" s="595">
        <f>SUM(D46:D51)</f>
        <v>0</v>
      </c>
      <c r="E52" s="595">
        <f>SUM(E46:E51)</f>
        <v>0</v>
      </c>
      <c r="F52" s="595">
        <f>SUM(F46:F51)</f>
        <v>6916</v>
      </c>
      <c r="G52" s="595">
        <f>SUM(G46:G49)</f>
        <v>0</v>
      </c>
      <c r="H52" s="607">
        <f>SUM(H46:H51)</f>
        <v>0</v>
      </c>
    </row>
    <row r="53" spans="1:8" ht="12.75" customHeight="1">
      <c r="A53" s="930">
        <v>49</v>
      </c>
      <c r="B53" s="946"/>
      <c r="C53" s="164"/>
      <c r="D53" s="947"/>
      <c r="E53" s="947"/>
      <c r="F53" s="947"/>
      <c r="G53" s="947"/>
      <c r="H53" s="948"/>
    </row>
    <row r="54" spans="1:8" ht="12.75" customHeight="1">
      <c r="A54" s="932">
        <v>50</v>
      </c>
      <c r="B54" s="949" t="s">
        <v>147</v>
      </c>
      <c r="C54" s="491"/>
      <c r="D54" s="486"/>
      <c r="E54" s="486"/>
      <c r="F54" s="486"/>
      <c r="G54" s="486"/>
      <c r="H54" s="605"/>
    </row>
    <row r="55" spans="1:8" ht="12.75" customHeight="1">
      <c r="A55" s="932">
        <v>51</v>
      </c>
      <c r="B55" s="933"/>
      <c r="C55" s="122"/>
      <c r="D55" s="489"/>
      <c r="E55" s="489"/>
      <c r="F55" s="489"/>
      <c r="G55" s="489"/>
      <c r="H55" s="598">
        <f>SUM(F55:G55)</f>
        <v>0</v>
      </c>
    </row>
    <row r="56" spans="1:8" ht="12.75" customHeight="1">
      <c r="A56" s="932">
        <v>52</v>
      </c>
      <c r="B56" s="933"/>
      <c r="C56" s="122"/>
      <c r="D56" s="489"/>
      <c r="E56" s="489"/>
      <c r="F56" s="489"/>
      <c r="G56" s="489"/>
      <c r="H56" s="598">
        <f>SUM(F56:G56)</f>
        <v>0</v>
      </c>
    </row>
    <row r="57" spans="1:8" ht="12.75" customHeight="1" thickBot="1">
      <c r="A57" s="934">
        <v>53</v>
      </c>
      <c r="B57" s="935"/>
      <c r="C57" s="152"/>
      <c r="D57" s="936"/>
      <c r="E57" s="936"/>
      <c r="F57" s="936"/>
      <c r="G57" s="936"/>
      <c r="H57" s="937">
        <f>SUM(F57:G57)</f>
        <v>0</v>
      </c>
    </row>
    <row r="58" spans="1:8" ht="12.75" customHeight="1" thickBot="1">
      <c r="A58" s="925">
        <v>54</v>
      </c>
      <c r="B58" s="945" t="s">
        <v>148</v>
      </c>
      <c r="C58" s="158">
        <f>SUM(C55:C57)</f>
        <v>0</v>
      </c>
      <c r="D58" s="595">
        <f>SUM(D55:D56)</f>
        <v>0</v>
      </c>
      <c r="E58" s="595">
        <f>SUM(E55:E57)</f>
        <v>0</v>
      </c>
      <c r="F58" s="595">
        <f>SUM(F55:F57)</f>
        <v>0</v>
      </c>
      <c r="G58" s="595">
        <f>SUM(G55:G57)</f>
        <v>0</v>
      </c>
      <c r="H58" s="607">
        <f>SUM(H55:H57)</f>
        <v>0</v>
      </c>
    </row>
    <row r="59" spans="1:8" ht="12.75" customHeight="1">
      <c r="A59" s="930">
        <v>55</v>
      </c>
      <c r="B59" s="946"/>
      <c r="C59" s="164"/>
      <c r="D59" s="947"/>
      <c r="E59" s="947"/>
      <c r="F59" s="947"/>
      <c r="G59" s="947"/>
      <c r="H59" s="948"/>
    </row>
    <row r="60" spans="1:8" ht="12.75" customHeight="1">
      <c r="A60" s="932">
        <v>56</v>
      </c>
      <c r="B60" s="949" t="s">
        <v>143</v>
      </c>
      <c r="C60" s="491"/>
      <c r="D60" s="486"/>
      <c r="E60" s="486"/>
      <c r="F60" s="486"/>
      <c r="G60" s="486"/>
      <c r="H60" s="605"/>
    </row>
    <row r="61" spans="1:8" ht="12.75" customHeight="1">
      <c r="A61" s="932">
        <v>57</v>
      </c>
      <c r="B61" s="933" t="s">
        <v>686</v>
      </c>
      <c r="C61" s="122">
        <v>1778</v>
      </c>
      <c r="D61" s="489"/>
      <c r="E61" s="489"/>
      <c r="F61" s="489">
        <v>1778</v>
      </c>
      <c r="G61" s="489"/>
      <c r="H61" s="598"/>
    </row>
    <row r="62" spans="1:8" ht="12.75" customHeight="1">
      <c r="A62" s="932">
        <v>58</v>
      </c>
      <c r="B62" s="933" t="s">
        <v>687</v>
      </c>
      <c r="C62" s="122">
        <v>762</v>
      </c>
      <c r="D62" s="489"/>
      <c r="E62" s="489"/>
      <c r="F62" s="489">
        <v>762</v>
      </c>
      <c r="G62" s="489"/>
      <c r="H62" s="598"/>
    </row>
    <row r="63" spans="1:8" ht="12.75" customHeight="1" thickBot="1">
      <c r="A63" s="934">
        <v>59</v>
      </c>
      <c r="B63" s="935" t="s">
        <v>688</v>
      </c>
      <c r="C63" s="152">
        <v>5969</v>
      </c>
      <c r="D63" s="936"/>
      <c r="E63" s="936"/>
      <c r="F63" s="936">
        <v>5969</v>
      </c>
      <c r="G63" s="936"/>
      <c r="H63" s="937"/>
    </row>
    <row r="64" spans="1:8" ht="12.75" customHeight="1" thickBot="1">
      <c r="A64" s="925">
        <v>60</v>
      </c>
      <c r="B64" s="945" t="s">
        <v>144</v>
      </c>
      <c r="C64" s="158">
        <f aca="true" t="shared" si="3" ref="C64:H64">SUM(C61:C63)</f>
        <v>8509</v>
      </c>
      <c r="D64" s="158">
        <f t="shared" si="3"/>
        <v>0</v>
      </c>
      <c r="E64" s="158">
        <f t="shared" si="3"/>
        <v>0</v>
      </c>
      <c r="F64" s="158">
        <f t="shared" si="3"/>
        <v>8509</v>
      </c>
      <c r="G64" s="158">
        <f t="shared" si="3"/>
        <v>0</v>
      </c>
      <c r="H64" s="709">
        <f t="shared" si="3"/>
        <v>0</v>
      </c>
    </row>
    <row r="65" spans="1:8" ht="13.5" customHeight="1" thickBot="1">
      <c r="A65" s="951">
        <v>61</v>
      </c>
      <c r="B65" s="952" t="s">
        <v>151</v>
      </c>
      <c r="C65" s="561">
        <f aca="true" t="shared" si="4" ref="C65:H65">+C64+C58+C52+C43+C37+C16+C10</f>
        <v>559002</v>
      </c>
      <c r="D65" s="561">
        <f t="shared" si="4"/>
        <v>0</v>
      </c>
      <c r="E65" s="561">
        <f t="shared" si="4"/>
        <v>0</v>
      </c>
      <c r="F65" s="561">
        <f t="shared" si="4"/>
        <v>347305</v>
      </c>
      <c r="G65" s="561">
        <f t="shared" si="4"/>
        <v>211697</v>
      </c>
      <c r="H65" s="201">
        <f t="shared" si="4"/>
        <v>0</v>
      </c>
    </row>
    <row r="66" spans="2:8" ht="13.5" customHeight="1">
      <c r="B66" s="953"/>
      <c r="C66" s="65"/>
      <c r="D66" s="219"/>
      <c r="E66" s="219"/>
      <c r="F66" s="219"/>
      <c r="G66" s="219"/>
      <c r="H66" s="602"/>
    </row>
  </sheetData>
  <sheetProtection/>
  <mergeCells count="2">
    <mergeCell ref="B2:H2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 alignWithMargins="0">
    <oddHeader>&amp;C&amp;"Times New Roman CE,Félkövér"Martonvásár Város Képviselőtestület  ..../2013 (......) önkormányzati rendelete Martonvásár Város 2013. évi költségvetéséről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B40" sqref="B40"/>
    </sheetView>
  </sheetViews>
  <sheetFormatPr defaultColWidth="62.00390625" defaultRowHeight="12.75" customHeight="1"/>
  <cols>
    <col min="1" max="1" width="6.50390625" style="95" customWidth="1"/>
    <col min="2" max="2" width="62.00390625" style="94" customWidth="1"/>
    <col min="3" max="3" width="16.00390625" style="95" customWidth="1"/>
    <col min="4" max="4" width="15.625" style="95" customWidth="1"/>
    <col min="5" max="5" width="15.50390625" style="95" customWidth="1"/>
    <col min="6" max="6" width="19.00390625" style="95" customWidth="1"/>
    <col min="7" max="7" width="19.625" style="95" customWidth="1"/>
    <col min="8" max="8" width="22.625" style="109" customWidth="1"/>
    <col min="9" max="16384" width="62.00390625" style="95" customWidth="1"/>
  </cols>
  <sheetData>
    <row r="1" ht="12.75" customHeight="1">
      <c r="H1" s="93" t="s">
        <v>443</v>
      </c>
    </row>
    <row r="2" spans="2:8" ht="19.5" customHeight="1">
      <c r="B2" s="1318" t="s">
        <v>392</v>
      </c>
      <c r="C2" s="1318"/>
      <c r="D2" s="1318"/>
      <c r="E2" s="1318"/>
      <c r="F2" s="1318"/>
      <c r="G2" s="1318"/>
      <c r="H2" s="1318"/>
    </row>
    <row r="3" spans="7:8" ht="12.75" customHeight="1" thickBot="1">
      <c r="G3" s="1329" t="s">
        <v>17</v>
      </c>
      <c r="H3" s="1329"/>
    </row>
    <row r="4" spans="1:8" s="102" customFormat="1" ht="39.75" customHeight="1" thickBot="1">
      <c r="A4" s="954" t="s">
        <v>7</v>
      </c>
      <c r="B4" s="97" t="s">
        <v>439</v>
      </c>
      <c r="C4" s="97" t="s">
        <v>13</v>
      </c>
      <c r="D4" s="97" t="s">
        <v>9</v>
      </c>
      <c r="E4" s="97" t="s">
        <v>12</v>
      </c>
      <c r="F4" s="97" t="s">
        <v>197</v>
      </c>
      <c r="G4" s="97" t="s">
        <v>437</v>
      </c>
      <c r="H4" s="101" t="s">
        <v>167</v>
      </c>
    </row>
    <row r="5" spans="1:8" s="109" customFormat="1" ht="12.75" customHeight="1">
      <c r="A5" s="955">
        <v>1</v>
      </c>
      <c r="B5" s="956" t="s">
        <v>419</v>
      </c>
      <c r="C5" s="956" t="s">
        <v>425</v>
      </c>
      <c r="D5" s="956" t="s">
        <v>421</v>
      </c>
      <c r="E5" s="956" t="s">
        <v>422</v>
      </c>
      <c r="F5" s="956" t="s">
        <v>423</v>
      </c>
      <c r="G5" s="956" t="s">
        <v>424</v>
      </c>
      <c r="H5" s="957" t="s">
        <v>427</v>
      </c>
    </row>
    <row r="6" spans="1:8" s="109" customFormat="1" ht="12.75" customHeight="1">
      <c r="A6" s="958">
        <v>2</v>
      </c>
      <c r="B6" s="959" t="s">
        <v>391</v>
      </c>
      <c r="C6" s="960"/>
      <c r="D6" s="960"/>
      <c r="E6" s="960"/>
      <c r="F6" s="960"/>
      <c r="G6" s="960"/>
      <c r="H6" s="961"/>
    </row>
    <row r="7" spans="1:8" ht="13.5" customHeight="1">
      <c r="A7" s="958">
        <v>3</v>
      </c>
      <c r="B7" s="943"/>
      <c r="C7" s="124"/>
      <c r="D7" s="125"/>
      <c r="E7" s="562"/>
      <c r="F7" s="562"/>
      <c r="G7" s="562"/>
      <c r="H7" s="121"/>
    </row>
    <row r="8" spans="1:8" ht="12.75" customHeight="1">
      <c r="A8" s="958">
        <v>4</v>
      </c>
      <c r="B8" s="962"/>
      <c r="C8" s="124"/>
      <c r="D8" s="125"/>
      <c r="E8" s="562"/>
      <c r="F8" s="562"/>
      <c r="G8" s="562"/>
      <c r="H8" s="121"/>
    </row>
    <row r="9" spans="1:8" ht="12.75" customHeight="1" thickBot="1">
      <c r="A9" s="963">
        <v>5</v>
      </c>
      <c r="B9" s="944"/>
      <c r="C9" s="130"/>
      <c r="D9" s="131"/>
      <c r="E9" s="563"/>
      <c r="F9" s="563"/>
      <c r="G9" s="563"/>
      <c r="H9" s="135"/>
    </row>
    <row r="10" spans="1:8" ht="12.75" customHeight="1" thickBot="1">
      <c r="A10" s="964">
        <v>6</v>
      </c>
      <c r="B10" s="926" t="s">
        <v>383</v>
      </c>
      <c r="C10" s="137"/>
      <c r="D10" s="138"/>
      <c r="E10" s="564"/>
      <c r="F10" s="564"/>
      <c r="G10" s="564"/>
      <c r="H10" s="142"/>
    </row>
    <row r="11" spans="1:8" ht="12.75" customHeight="1">
      <c r="A11" s="955">
        <v>7</v>
      </c>
      <c r="B11" s="965" t="s">
        <v>384</v>
      </c>
      <c r="C11" s="144"/>
      <c r="D11" s="145"/>
      <c r="E11" s="565"/>
      <c r="F11" s="565"/>
      <c r="G11" s="565"/>
      <c r="H11" s="149"/>
    </row>
    <row r="12" spans="1:8" ht="12.75" customHeight="1" thickBot="1">
      <c r="A12" s="963">
        <v>8</v>
      </c>
      <c r="B12" s="944"/>
      <c r="C12" s="130"/>
      <c r="D12" s="131"/>
      <c r="E12" s="563"/>
      <c r="F12" s="563"/>
      <c r="G12" s="563"/>
      <c r="H12" s="135"/>
    </row>
    <row r="13" spans="1:8" ht="12.75" customHeight="1" thickBot="1">
      <c r="A13" s="964">
        <v>9</v>
      </c>
      <c r="B13" s="941" t="s">
        <v>336</v>
      </c>
      <c r="C13" s="137"/>
      <c r="D13" s="138"/>
      <c r="E13" s="564"/>
      <c r="F13" s="564"/>
      <c r="G13" s="564"/>
      <c r="H13" s="142"/>
    </row>
    <row r="14" spans="1:8" ht="12.75" customHeight="1">
      <c r="A14" s="955">
        <v>10</v>
      </c>
      <c r="B14" s="965" t="s">
        <v>385</v>
      </c>
      <c r="C14" s="144"/>
      <c r="D14" s="145"/>
      <c r="E14" s="565"/>
      <c r="F14" s="565"/>
      <c r="G14" s="565"/>
      <c r="H14" s="149"/>
    </row>
    <row r="15" spans="1:8" ht="12.75" customHeight="1">
      <c r="A15" s="958">
        <v>11</v>
      </c>
      <c r="B15" s="966" t="s">
        <v>689</v>
      </c>
      <c r="C15" s="122">
        <v>20402</v>
      </c>
      <c r="D15" s="117"/>
      <c r="E15" s="122"/>
      <c r="F15" s="122">
        <v>20402</v>
      </c>
      <c r="G15" s="122"/>
      <c r="H15" s="121"/>
    </row>
    <row r="16" spans="1:8" ht="12.75" customHeight="1">
      <c r="A16" s="958">
        <v>12</v>
      </c>
      <c r="B16" s="933" t="s">
        <v>690</v>
      </c>
      <c r="C16" s="122">
        <v>1000</v>
      </c>
      <c r="D16" s="117"/>
      <c r="E16" s="122"/>
      <c r="F16" s="122">
        <v>1000</v>
      </c>
      <c r="G16" s="122"/>
      <c r="H16" s="121"/>
    </row>
    <row r="17" spans="1:8" ht="12.75" customHeight="1">
      <c r="A17" s="958">
        <v>13</v>
      </c>
      <c r="B17" s="933" t="s">
        <v>691</v>
      </c>
      <c r="C17" s="122">
        <v>2000</v>
      </c>
      <c r="D17" s="117"/>
      <c r="E17" s="122"/>
      <c r="F17" s="122">
        <v>2000</v>
      </c>
      <c r="G17" s="122"/>
      <c r="H17" s="121"/>
    </row>
    <row r="18" spans="1:8" ht="12.75" customHeight="1">
      <c r="A18" s="958">
        <v>14</v>
      </c>
      <c r="B18" s="933" t="s">
        <v>692</v>
      </c>
      <c r="C18" s="122">
        <v>1000</v>
      </c>
      <c r="D18" s="117"/>
      <c r="E18" s="122"/>
      <c r="F18" s="122">
        <v>1000</v>
      </c>
      <c r="G18" s="122"/>
      <c r="H18" s="121"/>
    </row>
    <row r="19" spans="1:8" ht="12.75" customHeight="1">
      <c r="A19" s="958">
        <v>15</v>
      </c>
      <c r="B19" s="933" t="s">
        <v>693</v>
      </c>
      <c r="C19" s="122">
        <v>1000</v>
      </c>
      <c r="D19" s="117"/>
      <c r="E19" s="122"/>
      <c r="F19" s="122">
        <v>1000</v>
      </c>
      <c r="G19" s="122"/>
      <c r="H19" s="121"/>
    </row>
    <row r="20" spans="1:8" ht="12.75" customHeight="1">
      <c r="A20" s="958">
        <v>16</v>
      </c>
      <c r="B20" s="933" t="s">
        <v>694</v>
      </c>
      <c r="C20" s="122">
        <v>42000</v>
      </c>
      <c r="D20" s="117"/>
      <c r="E20" s="122"/>
      <c r="F20" s="122">
        <v>42000</v>
      </c>
      <c r="G20" s="122"/>
      <c r="H20" s="121"/>
    </row>
    <row r="21" spans="1:8" ht="12.75" customHeight="1">
      <c r="A21" s="958">
        <v>17</v>
      </c>
      <c r="B21" s="933" t="s">
        <v>695</v>
      </c>
      <c r="C21" s="122">
        <v>5400</v>
      </c>
      <c r="D21" s="117"/>
      <c r="E21" s="122"/>
      <c r="F21" s="122">
        <v>5400</v>
      </c>
      <c r="G21" s="122"/>
      <c r="H21" s="121"/>
    </row>
    <row r="22" spans="1:8" ht="12.75" customHeight="1">
      <c r="A22" s="958">
        <v>18</v>
      </c>
      <c r="B22" s="933" t="s">
        <v>696</v>
      </c>
      <c r="C22" s="122">
        <v>4750</v>
      </c>
      <c r="D22" s="117"/>
      <c r="E22" s="122"/>
      <c r="F22" s="122">
        <v>4750</v>
      </c>
      <c r="G22" s="122"/>
      <c r="H22" s="121"/>
    </row>
    <row r="23" spans="1:8" ht="12.75" customHeight="1">
      <c r="A23" s="958">
        <v>19</v>
      </c>
      <c r="B23" s="933" t="s">
        <v>697</v>
      </c>
      <c r="C23" s="122">
        <v>3600</v>
      </c>
      <c r="D23" s="117"/>
      <c r="E23" s="122"/>
      <c r="F23" s="122">
        <v>3600</v>
      </c>
      <c r="G23" s="122"/>
      <c r="H23" s="121"/>
    </row>
    <row r="24" spans="1:8" ht="12.75" customHeight="1">
      <c r="A24" s="958">
        <v>20</v>
      </c>
      <c r="B24" s="933" t="s">
        <v>698</v>
      </c>
      <c r="C24" s="122">
        <v>1440</v>
      </c>
      <c r="D24" s="117"/>
      <c r="E24" s="122"/>
      <c r="F24" s="122">
        <v>1440</v>
      </c>
      <c r="G24" s="122"/>
      <c r="H24" s="121"/>
    </row>
    <row r="25" spans="1:8" ht="12.75" customHeight="1">
      <c r="A25" s="958">
        <v>21</v>
      </c>
      <c r="B25" s="933" t="s">
        <v>699</v>
      </c>
      <c r="C25" s="122">
        <v>768</v>
      </c>
      <c r="D25" s="117"/>
      <c r="E25" s="122"/>
      <c r="F25" s="122">
        <v>768</v>
      </c>
      <c r="G25" s="122"/>
      <c r="H25" s="121"/>
    </row>
    <row r="26" spans="1:8" ht="12.75" customHeight="1">
      <c r="A26" s="958">
        <v>22</v>
      </c>
      <c r="B26" s="933" t="s">
        <v>700</v>
      </c>
      <c r="C26" s="122">
        <v>936</v>
      </c>
      <c r="D26" s="117"/>
      <c r="E26" s="122"/>
      <c r="F26" s="122">
        <v>936</v>
      </c>
      <c r="G26" s="122"/>
      <c r="H26" s="121"/>
    </row>
    <row r="27" spans="1:8" ht="12.75" customHeight="1">
      <c r="A27" s="958">
        <v>23</v>
      </c>
      <c r="B27" s="940" t="s">
        <v>386</v>
      </c>
      <c r="C27" s="967"/>
      <c r="D27" s="968"/>
      <c r="E27" s="603"/>
      <c r="F27" s="603"/>
      <c r="G27" s="603"/>
      <c r="H27" s="969"/>
    </row>
    <row r="28" spans="1:8" ht="12.75" customHeight="1" thickBot="1">
      <c r="A28" s="963">
        <v>24</v>
      </c>
      <c r="B28" s="935"/>
      <c r="C28" s="152"/>
      <c r="D28" s="153"/>
      <c r="E28" s="152"/>
      <c r="F28" s="152"/>
      <c r="G28" s="152"/>
      <c r="H28" s="135"/>
    </row>
    <row r="29" spans="1:8" ht="12.75" customHeight="1" thickBot="1">
      <c r="A29" s="964">
        <v>25</v>
      </c>
      <c r="B29" s="945" t="s">
        <v>387</v>
      </c>
      <c r="C29" s="158">
        <f aca="true" t="shared" si="0" ref="C29:H29">SUM(C15:C26)</f>
        <v>84296</v>
      </c>
      <c r="D29" s="158">
        <f t="shared" si="0"/>
        <v>0</v>
      </c>
      <c r="E29" s="158">
        <f t="shared" si="0"/>
        <v>0</v>
      </c>
      <c r="F29" s="158">
        <f t="shared" si="0"/>
        <v>84296</v>
      </c>
      <c r="G29" s="158">
        <f t="shared" si="0"/>
        <v>0</v>
      </c>
      <c r="H29" s="709">
        <f t="shared" si="0"/>
        <v>0</v>
      </c>
    </row>
    <row r="30" spans="1:8" ht="12.75" customHeight="1">
      <c r="A30" s="955">
        <v>26</v>
      </c>
      <c r="B30" s="946" t="s">
        <v>338</v>
      </c>
      <c r="C30" s="164"/>
      <c r="D30" s="165"/>
      <c r="E30" s="164"/>
      <c r="F30" s="164"/>
      <c r="G30" s="164"/>
      <c r="H30" s="149"/>
    </row>
    <row r="31" spans="1:8" ht="12.75" customHeight="1">
      <c r="A31" s="958">
        <v>27</v>
      </c>
      <c r="B31" s="970"/>
      <c r="C31" s="122"/>
      <c r="D31" s="117"/>
      <c r="E31" s="122"/>
      <c r="F31" s="122"/>
      <c r="G31" s="122"/>
      <c r="H31" s="121"/>
    </row>
    <row r="32" spans="1:8" ht="12.75" customHeight="1">
      <c r="A32" s="958">
        <v>28</v>
      </c>
      <c r="B32" s="966"/>
      <c r="C32" s="122"/>
      <c r="D32" s="117"/>
      <c r="E32" s="122"/>
      <c r="F32" s="122"/>
      <c r="G32" s="122"/>
      <c r="H32" s="121"/>
    </row>
    <row r="33" spans="1:8" ht="12.75" customHeight="1">
      <c r="A33" s="958">
        <v>29</v>
      </c>
      <c r="B33" s="943"/>
      <c r="C33" s="122"/>
      <c r="D33" s="117"/>
      <c r="E33" s="122"/>
      <c r="F33" s="122"/>
      <c r="G33" s="122"/>
      <c r="H33" s="121"/>
    </row>
    <row r="34" spans="1:8" ht="12.75" customHeight="1">
      <c r="A34" s="958">
        <v>30</v>
      </c>
      <c r="B34" s="940" t="s">
        <v>340</v>
      </c>
      <c r="C34" s="967"/>
      <c r="D34" s="968"/>
      <c r="E34" s="603"/>
      <c r="F34" s="603"/>
      <c r="G34" s="603"/>
      <c r="H34" s="969"/>
    </row>
    <row r="35" spans="1:8" ht="12.75" customHeight="1">
      <c r="A35" s="958">
        <v>31</v>
      </c>
      <c r="B35" s="940"/>
      <c r="C35" s="967"/>
      <c r="D35" s="968"/>
      <c r="E35" s="603"/>
      <c r="F35" s="603"/>
      <c r="G35" s="603"/>
      <c r="H35" s="969"/>
    </row>
    <row r="36" spans="1:8" ht="12.75" customHeight="1" thickBot="1">
      <c r="A36" s="963">
        <v>32</v>
      </c>
      <c r="B36" s="935"/>
      <c r="C36" s="152"/>
      <c r="D36" s="153"/>
      <c r="E36" s="152"/>
      <c r="F36" s="152"/>
      <c r="G36" s="152"/>
      <c r="H36" s="135">
        <f>SUM(F36:G36)</f>
        <v>0</v>
      </c>
    </row>
    <row r="37" spans="1:8" ht="12.75" customHeight="1" thickBot="1">
      <c r="A37" s="964">
        <v>33</v>
      </c>
      <c r="B37" s="945" t="s">
        <v>341</v>
      </c>
      <c r="C37" s="158"/>
      <c r="D37" s="595">
        <f>SUM(D35:D36)</f>
        <v>0</v>
      </c>
      <c r="E37" s="595">
        <f>SUM(E35:E36)</f>
        <v>0</v>
      </c>
      <c r="F37" s="595">
        <f>SUM(F35:F36)</f>
        <v>0</v>
      </c>
      <c r="G37" s="595">
        <f>SUM(G35:G36)</f>
        <v>0</v>
      </c>
      <c r="H37" s="607">
        <f>SUM(H35:H36)</f>
        <v>0</v>
      </c>
    </row>
    <row r="38" spans="1:8" ht="12.75" customHeight="1">
      <c r="A38" s="955">
        <v>34</v>
      </c>
      <c r="B38" s="946" t="s">
        <v>388</v>
      </c>
      <c r="C38" s="164"/>
      <c r="D38" s="165"/>
      <c r="E38" s="164"/>
      <c r="F38" s="164"/>
      <c r="G38" s="164"/>
      <c r="H38" s="149"/>
    </row>
    <row r="39" spans="1:8" ht="12.75" customHeight="1">
      <c r="A39" s="958">
        <v>35</v>
      </c>
      <c r="B39" s="966"/>
      <c r="C39" s="122"/>
      <c r="D39" s="489"/>
      <c r="E39" s="122"/>
      <c r="F39" s="122"/>
      <c r="G39" s="122">
        <v>0</v>
      </c>
      <c r="H39" s="121"/>
    </row>
    <row r="40" spans="1:8" ht="12.75" customHeight="1">
      <c r="A40" s="958">
        <v>36</v>
      </c>
      <c r="B40" s="933"/>
      <c r="C40" s="122"/>
      <c r="D40" s="489"/>
      <c r="E40" s="489"/>
      <c r="F40" s="489"/>
      <c r="G40" s="122">
        <v>0</v>
      </c>
      <c r="H40" s="121"/>
    </row>
    <row r="41" spans="1:8" ht="12.75" customHeight="1">
      <c r="A41" s="958">
        <v>37</v>
      </c>
      <c r="B41" s="943"/>
      <c r="C41" s="122"/>
      <c r="D41" s="489"/>
      <c r="E41" s="122"/>
      <c r="F41" s="122"/>
      <c r="G41" s="122">
        <v>0</v>
      </c>
      <c r="H41" s="121"/>
    </row>
    <row r="42" spans="1:8" ht="12.75" customHeight="1">
      <c r="A42" s="958">
        <v>38</v>
      </c>
      <c r="B42" s="933"/>
      <c r="C42" s="122"/>
      <c r="D42" s="559"/>
      <c r="E42" s="122"/>
      <c r="F42" s="122"/>
      <c r="G42" s="122">
        <v>0</v>
      </c>
      <c r="H42" s="121">
        <f>SUM(F42:G42)</f>
        <v>0</v>
      </c>
    </row>
    <row r="43" spans="1:8" ht="12.75" customHeight="1" thickBot="1">
      <c r="A43" s="963">
        <v>39</v>
      </c>
      <c r="B43" s="971"/>
      <c r="C43" s="152"/>
      <c r="D43" s="560"/>
      <c r="E43" s="152"/>
      <c r="F43" s="152"/>
      <c r="G43" s="152"/>
      <c r="H43" s="135"/>
    </row>
    <row r="44" spans="1:8" ht="12.75" customHeight="1" thickBot="1">
      <c r="A44" s="964">
        <v>40</v>
      </c>
      <c r="B44" s="945" t="s">
        <v>389</v>
      </c>
      <c r="C44" s="158"/>
      <c r="D44" s="595">
        <f>SUM(D39:D43)</f>
        <v>0</v>
      </c>
      <c r="E44" s="595">
        <f>SUM(E39:E43)</f>
        <v>0</v>
      </c>
      <c r="F44" s="595">
        <f>SUM(F39:F43)</f>
        <v>0</v>
      </c>
      <c r="G44" s="595">
        <f>SUM(G39:G43)</f>
        <v>0</v>
      </c>
      <c r="H44" s="607">
        <f>SUM(H39:H43)</f>
        <v>0</v>
      </c>
    </row>
    <row r="45" spans="1:8" ht="12.75" customHeight="1">
      <c r="A45" s="955">
        <v>41</v>
      </c>
      <c r="B45" s="946" t="s">
        <v>147</v>
      </c>
      <c r="C45" s="164"/>
      <c r="D45" s="947"/>
      <c r="E45" s="947"/>
      <c r="F45" s="947"/>
      <c r="G45" s="164"/>
      <c r="H45" s="600"/>
    </row>
    <row r="46" spans="1:8" ht="12.75" customHeight="1">
      <c r="A46" s="958">
        <v>42</v>
      </c>
      <c r="B46" s="966"/>
      <c r="C46" s="122"/>
      <c r="D46" s="489"/>
      <c r="E46" s="489"/>
      <c r="F46" s="489"/>
      <c r="G46" s="122"/>
      <c r="H46" s="598"/>
    </row>
    <row r="47" spans="1:8" ht="12.75" customHeight="1" thickBot="1">
      <c r="A47" s="963">
        <v>43</v>
      </c>
      <c r="B47" s="971"/>
      <c r="C47" s="152"/>
      <c r="D47" s="936"/>
      <c r="E47" s="936"/>
      <c r="F47" s="936"/>
      <c r="G47" s="152"/>
      <c r="H47" s="937"/>
    </row>
    <row r="48" spans="1:8" s="178" customFormat="1" ht="12.75" customHeight="1" thickBot="1">
      <c r="A48" s="964">
        <v>44</v>
      </c>
      <c r="B48" s="945" t="s">
        <v>148</v>
      </c>
      <c r="C48" s="158"/>
      <c r="D48" s="595"/>
      <c r="E48" s="595"/>
      <c r="F48" s="595"/>
      <c r="G48" s="158"/>
      <c r="H48" s="599"/>
    </row>
    <row r="49" spans="1:8" ht="12.75" customHeight="1">
      <c r="A49" s="955">
        <v>45</v>
      </c>
      <c r="B49" s="972"/>
      <c r="C49" s="667"/>
      <c r="D49" s="973"/>
      <c r="E49" s="973"/>
      <c r="F49" s="973"/>
      <c r="G49" s="667"/>
      <c r="H49" s="974"/>
    </row>
    <row r="50" spans="1:8" s="178" customFormat="1" ht="12.75" customHeight="1" thickBot="1">
      <c r="A50" s="963">
        <v>46</v>
      </c>
      <c r="B50" s="975"/>
      <c r="C50" s="976"/>
      <c r="D50" s="977"/>
      <c r="E50" s="977"/>
      <c r="F50" s="977"/>
      <c r="G50" s="976"/>
      <c r="H50" s="978"/>
    </row>
    <row r="51" spans="1:8" s="178" customFormat="1" ht="12.75" customHeight="1" thickBot="1">
      <c r="A51" s="964">
        <v>47</v>
      </c>
      <c r="B51" s="979" t="s">
        <v>444</v>
      </c>
      <c r="C51" s="706">
        <f aca="true" t="shared" si="1" ref="C51:H51">+C48+C44+C37+C34+C29</f>
        <v>84296</v>
      </c>
      <c r="D51" s="706">
        <f t="shared" si="1"/>
        <v>0</v>
      </c>
      <c r="E51" s="706">
        <f t="shared" si="1"/>
        <v>0</v>
      </c>
      <c r="F51" s="706">
        <f t="shared" si="1"/>
        <v>84296</v>
      </c>
      <c r="G51" s="706">
        <f t="shared" si="1"/>
        <v>0</v>
      </c>
      <c r="H51" s="142">
        <f t="shared" si="1"/>
        <v>0</v>
      </c>
    </row>
  </sheetData>
  <sheetProtection/>
  <mergeCells count="2">
    <mergeCell ref="B2:H2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 alignWithMargins="0">
    <oddHeader>&amp;C&amp;"Times New Roman CE,Félkövér"Martonvásár Város Képviselőtestület  ..../2013 (........) önkormányzati rendelete Martonvásár Város 2013. évi költségvetéséről&amp;R&amp;"Times New Roman CE,Félkövér"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A2" sqref="A2:D2"/>
    </sheetView>
  </sheetViews>
  <sheetFormatPr defaultColWidth="9.00390625" defaultRowHeight="12.75"/>
  <cols>
    <col min="1" max="1" width="5.875" style="75" customWidth="1"/>
    <col min="2" max="2" width="54.875" style="74" customWidth="1"/>
    <col min="3" max="4" width="17.625" style="74" customWidth="1"/>
    <col min="5" max="16384" width="9.375" style="74" customWidth="1"/>
  </cols>
  <sheetData>
    <row r="1" ht="28.5">
      <c r="D1" s="235" t="s">
        <v>169</v>
      </c>
    </row>
    <row r="2" spans="1:4" ht="15.75">
      <c r="A2" s="1331" t="s">
        <v>407</v>
      </c>
      <c r="B2" s="1331"/>
      <c r="C2" s="1331"/>
      <c r="D2" s="1331"/>
    </row>
    <row r="3" spans="1:4" ht="15.75">
      <c r="A3" s="1332" t="s">
        <v>170</v>
      </c>
      <c r="B3" s="1332"/>
      <c r="C3" s="1332"/>
      <c r="D3" s="1332"/>
    </row>
    <row r="4" spans="1:4" s="237" customFormat="1" ht="15.75" thickBot="1">
      <c r="A4" s="236"/>
      <c r="D4" s="76" t="s">
        <v>106</v>
      </c>
    </row>
    <row r="5" spans="1:4" s="78" customFormat="1" ht="48" customHeight="1" thickBot="1">
      <c r="A5" s="77" t="s">
        <v>46</v>
      </c>
      <c r="B5" s="238" t="s">
        <v>19</v>
      </c>
      <c r="C5" s="238" t="s">
        <v>171</v>
      </c>
      <c r="D5" s="239" t="s">
        <v>172</v>
      </c>
    </row>
    <row r="6" spans="1:4" s="78" customFormat="1" ht="13.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ht="18" customHeight="1">
      <c r="A7" s="243" t="s">
        <v>21</v>
      </c>
      <c r="B7" s="244" t="s">
        <v>173</v>
      </c>
      <c r="C7" s="245"/>
      <c r="D7" s="246"/>
    </row>
    <row r="8" spans="1:4" ht="18" customHeight="1">
      <c r="A8" s="231" t="s">
        <v>22</v>
      </c>
      <c r="B8" s="247" t="s">
        <v>174</v>
      </c>
      <c r="C8" s="248"/>
      <c r="D8" s="249"/>
    </row>
    <row r="9" spans="1:4" ht="18" customHeight="1">
      <c r="A9" s="231" t="s">
        <v>23</v>
      </c>
      <c r="B9" s="247" t="s">
        <v>175</v>
      </c>
      <c r="C9" s="248"/>
      <c r="D9" s="249"/>
    </row>
    <row r="10" spans="1:4" ht="18" customHeight="1">
      <c r="A10" s="231" t="s">
        <v>26</v>
      </c>
      <c r="B10" s="247" t="s">
        <v>176</v>
      </c>
      <c r="C10" s="248"/>
      <c r="D10" s="249"/>
    </row>
    <row r="11" spans="1:4" ht="18" customHeight="1">
      <c r="A11" s="231" t="s">
        <v>27</v>
      </c>
      <c r="B11" s="247" t="s">
        <v>177</v>
      </c>
      <c r="C11" s="248"/>
      <c r="D11" s="249"/>
    </row>
    <row r="12" spans="1:4" ht="18" customHeight="1">
      <c r="A12" s="231" t="s">
        <v>29</v>
      </c>
      <c r="B12" s="247" t="s">
        <v>178</v>
      </c>
      <c r="C12" s="248"/>
      <c r="D12" s="249"/>
    </row>
    <row r="13" spans="1:4" ht="18" customHeight="1">
      <c r="A13" s="231" t="s">
        <v>32</v>
      </c>
      <c r="B13" s="250" t="s">
        <v>179</v>
      </c>
      <c r="C13" s="248"/>
      <c r="D13" s="249"/>
    </row>
    <row r="14" spans="1:4" ht="18" customHeight="1">
      <c r="A14" s="231" t="s">
        <v>33</v>
      </c>
      <c r="B14" s="250" t="s">
        <v>180</v>
      </c>
      <c r="C14" s="248"/>
      <c r="D14" s="249"/>
    </row>
    <row r="15" spans="1:4" ht="18" customHeight="1">
      <c r="A15" s="231" t="s">
        <v>34</v>
      </c>
      <c r="B15" s="250" t="s">
        <v>181</v>
      </c>
      <c r="C15" s="248"/>
      <c r="D15" s="249"/>
    </row>
    <row r="16" spans="1:4" ht="18" customHeight="1">
      <c r="A16" s="231" t="s">
        <v>37</v>
      </c>
      <c r="B16" s="250" t="s">
        <v>182</v>
      </c>
      <c r="C16" s="248"/>
      <c r="D16" s="249"/>
    </row>
    <row r="17" spans="1:4" ht="18" customHeight="1">
      <c r="A17" s="231" t="s">
        <v>38</v>
      </c>
      <c r="B17" s="250" t="s">
        <v>183</v>
      </c>
      <c r="C17" s="248"/>
      <c r="D17" s="249"/>
    </row>
    <row r="18" spans="1:4" ht="22.5" customHeight="1">
      <c r="A18" s="231" t="s">
        <v>39</v>
      </c>
      <c r="B18" s="250" t="s">
        <v>184</v>
      </c>
      <c r="C18" s="248"/>
      <c r="D18" s="249"/>
    </row>
    <row r="19" spans="1:4" ht="18" customHeight="1">
      <c r="A19" s="231" t="s">
        <v>40</v>
      </c>
      <c r="B19" s="247" t="s">
        <v>185</v>
      </c>
      <c r="C19" s="248"/>
      <c r="D19" s="249"/>
    </row>
    <row r="20" spans="1:4" ht="18" customHeight="1">
      <c r="A20" s="231" t="s">
        <v>43</v>
      </c>
      <c r="B20" s="247" t="s">
        <v>186</v>
      </c>
      <c r="C20" s="248"/>
      <c r="D20" s="249"/>
    </row>
    <row r="21" spans="1:4" ht="18" customHeight="1">
      <c r="A21" s="231" t="s">
        <v>113</v>
      </c>
      <c r="B21" s="247" t="s">
        <v>187</v>
      </c>
      <c r="C21" s="248"/>
      <c r="D21" s="249"/>
    </row>
    <row r="22" spans="1:4" ht="18" customHeight="1">
      <c r="A22" s="231" t="s">
        <v>115</v>
      </c>
      <c r="B22" s="247" t="s">
        <v>188</v>
      </c>
      <c r="C22" s="248"/>
      <c r="D22" s="249"/>
    </row>
    <row r="23" spans="1:4" ht="18" customHeight="1">
      <c r="A23" s="231" t="s">
        <v>116</v>
      </c>
      <c r="B23" s="247" t="s">
        <v>189</v>
      </c>
      <c r="C23" s="248"/>
      <c r="D23" s="249"/>
    </row>
    <row r="24" spans="1:4" ht="18" customHeight="1">
      <c r="A24" s="231" t="s">
        <v>117</v>
      </c>
      <c r="B24" s="251"/>
      <c r="C24" s="252"/>
      <c r="D24" s="249"/>
    </row>
    <row r="25" spans="1:4" ht="18" customHeight="1">
      <c r="A25" s="231" t="s">
        <v>118</v>
      </c>
      <c r="B25" s="70"/>
      <c r="C25" s="252"/>
      <c r="D25" s="249"/>
    </row>
    <row r="26" spans="1:4" ht="18" customHeight="1">
      <c r="A26" s="231" t="s">
        <v>119</v>
      </c>
      <c r="B26" s="70"/>
      <c r="C26" s="252"/>
      <c r="D26" s="249"/>
    </row>
    <row r="27" spans="1:4" ht="18" customHeight="1">
      <c r="A27" s="231" t="s">
        <v>120</v>
      </c>
      <c r="B27" s="70"/>
      <c r="C27" s="252"/>
      <c r="D27" s="249"/>
    </row>
    <row r="28" spans="1:4" ht="18" customHeight="1">
      <c r="A28" s="231" t="s">
        <v>121</v>
      </c>
      <c r="B28" s="70"/>
      <c r="C28" s="252"/>
      <c r="D28" s="249"/>
    </row>
    <row r="29" spans="1:4" ht="18" customHeight="1">
      <c r="A29" s="231" t="s">
        <v>122</v>
      </c>
      <c r="B29" s="70"/>
      <c r="C29" s="252"/>
      <c r="D29" s="249"/>
    </row>
    <row r="30" spans="1:4" ht="18" customHeight="1">
      <c r="A30" s="231" t="s">
        <v>123</v>
      </c>
      <c r="B30" s="70"/>
      <c r="C30" s="252"/>
      <c r="D30" s="249"/>
    </row>
    <row r="31" spans="1:4" ht="18" customHeight="1">
      <c r="A31" s="231" t="s">
        <v>124</v>
      </c>
      <c r="B31" s="70"/>
      <c r="C31" s="252"/>
      <c r="D31" s="249"/>
    </row>
    <row r="32" spans="1:4" ht="18" customHeight="1" thickBot="1">
      <c r="A32" s="253" t="s">
        <v>125</v>
      </c>
      <c r="B32" s="72"/>
      <c r="C32" s="254"/>
      <c r="D32" s="255"/>
    </row>
    <row r="33" spans="1:4" ht="18" customHeight="1" thickBot="1">
      <c r="A33" s="68" t="s">
        <v>126</v>
      </c>
      <c r="B33" s="256" t="s">
        <v>190</v>
      </c>
      <c r="C33" s="257"/>
      <c r="D33" s="258"/>
    </row>
    <row r="34" spans="1:4" ht="8.25" customHeight="1">
      <c r="A34" s="259"/>
      <c r="B34" s="1330"/>
      <c r="C34" s="1330"/>
      <c r="D34" s="1330"/>
    </row>
  </sheetData>
  <sheetProtection/>
  <mergeCells count="3">
    <mergeCell ref="B34:D34"/>
    <mergeCell ref="A2:D2"/>
    <mergeCell ref="A3:D3"/>
  </mergeCells>
  <printOptions horizontalCentered="1"/>
  <pageMargins left="0.7874015748031497" right="0.7874015748031497" top="0.52" bottom="0.984251968503937" header="0.1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lbiro</dc:creator>
  <cp:keywords/>
  <dc:description/>
  <cp:lastModifiedBy>Martonvásár Város</cp:lastModifiedBy>
  <cp:lastPrinted>2013-03-07T14:09:02Z</cp:lastPrinted>
  <dcterms:created xsi:type="dcterms:W3CDTF">2010-09-10T09:18:10Z</dcterms:created>
  <dcterms:modified xsi:type="dcterms:W3CDTF">2013-04-09T10:31:33Z</dcterms:modified>
  <cp:category/>
  <cp:version/>
  <cp:contentType/>
  <cp:contentStatus/>
</cp:coreProperties>
</file>